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 Disc A\semester3\matematika\Pertemuan14\"/>
    </mc:Choice>
  </mc:AlternateContent>
  <xr:revisionPtr revIDLastSave="0" documentId="13_ncr:1_{7F730646-A757-44E4-85FC-F0EA5D8B64B6}" xr6:coauthVersionLast="47" xr6:coauthVersionMax="47" xr10:uidLastSave="{00000000-0000-0000-0000-000000000000}"/>
  <bookViews>
    <workbookView xWindow="-110" yWindow="-110" windowWidth="19420" windowHeight="10300" xr2:uid="{C0906A49-BC6F-4514-8DD3-CF81DAF5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Q32" i="1"/>
  <c r="AQ33" i="1"/>
  <c r="AQ35" i="1"/>
  <c r="AQ36" i="1"/>
  <c r="AQ31" i="1"/>
  <c r="AP32" i="1"/>
  <c r="AP33" i="1"/>
  <c r="AP35" i="1"/>
  <c r="AP36" i="1"/>
  <c r="AP31" i="1"/>
  <c r="AO32" i="1"/>
  <c r="AO33" i="1"/>
  <c r="AO35" i="1"/>
  <c r="AO36" i="1"/>
  <c r="AO31" i="1"/>
  <c r="AN35" i="1"/>
  <c r="AN36" i="1"/>
  <c r="AN32" i="1"/>
  <c r="AN33" i="1"/>
  <c r="AN31" i="1"/>
  <c r="AL36" i="1"/>
  <c r="AL35" i="1"/>
  <c r="AL33" i="1"/>
  <c r="AL32" i="1"/>
  <c r="AK35" i="1"/>
  <c r="AK34" i="1"/>
  <c r="AK33" i="1"/>
  <c r="AJ33" i="1" s="1"/>
  <c r="AK32" i="1"/>
  <c r="AJ32" i="1" s="1"/>
  <c r="AJ35" i="1"/>
  <c r="AK36" i="1"/>
  <c r="AJ31" i="1"/>
  <c r="AN26" i="1"/>
  <c r="AN25" i="1"/>
  <c r="AM26" i="1"/>
  <c r="AM25" i="1"/>
  <c r="AL26" i="1"/>
  <c r="AL34" i="1" s="1"/>
  <c r="AL25" i="1"/>
  <c r="AK26" i="1"/>
  <c r="AK25" i="1"/>
  <c r="AJ26" i="1"/>
  <c r="AJ25" i="1"/>
  <c r="AI26" i="1"/>
  <c r="AL31" i="1" s="1"/>
  <c r="AI25" i="1"/>
  <c r="AK31" i="1" s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5" i="1"/>
  <c r="AL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5" i="1"/>
  <c r="AN4" i="1"/>
  <c r="AM4" i="1"/>
  <c r="AL4" i="1"/>
  <c r="AK4" i="1"/>
  <c r="AJ4" i="1"/>
  <c r="AI4" i="1"/>
  <c r="AI33" i="1"/>
  <c r="AI34" i="1"/>
  <c r="AI35" i="1"/>
  <c r="AI36" i="1"/>
  <c r="AI32" i="1"/>
  <c r="AI31" i="1"/>
  <c r="Y30" i="1"/>
  <c r="Y31" i="1"/>
  <c r="Y32" i="1"/>
  <c r="Y33" i="1"/>
  <c r="Y34" i="1"/>
  <c r="Y29" i="1"/>
  <c r="X30" i="1"/>
  <c r="X31" i="1"/>
  <c r="X32" i="1"/>
  <c r="X33" i="1"/>
  <c r="X34" i="1"/>
  <c r="AF5" i="1"/>
  <c r="W30" i="1"/>
  <c r="W31" i="1"/>
  <c r="W32" i="1"/>
  <c r="W33" i="1"/>
  <c r="W34" i="1"/>
  <c r="W29" i="1"/>
  <c r="V30" i="1"/>
  <c r="V31" i="1"/>
  <c r="V32" i="1"/>
  <c r="V33" i="1"/>
  <c r="V34" i="1"/>
  <c r="V29" i="1"/>
  <c r="Y36" i="1"/>
  <c r="Y35" i="1"/>
  <c r="X36" i="1"/>
  <c r="X35" i="1"/>
  <c r="W36" i="1"/>
  <c r="W35" i="1"/>
  <c r="V36" i="1"/>
  <c r="V35" i="1"/>
  <c r="U36" i="1"/>
  <c r="U35" i="1"/>
  <c r="T36" i="1"/>
  <c r="T3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4" i="1"/>
  <c r="Y25" i="1"/>
  <c r="Y2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X25" i="1"/>
  <c r="X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  <c r="W25" i="1"/>
  <c r="W2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5" i="1"/>
  <c r="V2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U25" i="1"/>
  <c r="U2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6" i="1"/>
  <c r="T5" i="1"/>
  <c r="T4" i="1"/>
  <c r="T25" i="1"/>
  <c r="T24" i="1"/>
  <c r="AJ36" i="1" l="1"/>
  <c r="AJ34" i="1"/>
  <c r="AC13" i="1"/>
  <c r="AC4" i="1"/>
  <c r="AC14" i="1"/>
  <c r="AC22" i="1"/>
  <c r="AC17" i="1"/>
  <c r="AC6" i="1"/>
  <c r="AC18" i="1"/>
  <c r="AC7" i="1"/>
  <c r="AC19" i="1"/>
  <c r="AC20" i="1"/>
  <c r="AC9" i="1"/>
  <c r="AC21" i="1"/>
  <c r="AC10" i="1"/>
  <c r="AC8" i="1"/>
  <c r="AC11" i="1"/>
  <c r="AC23" i="1"/>
  <c r="AC15" i="1"/>
  <c r="AC12" i="1"/>
  <c r="AC5" i="1"/>
  <c r="AC16" i="1"/>
  <c r="AB6" i="1"/>
  <c r="X29" i="1"/>
  <c r="AF4" i="1"/>
  <c r="AE9" i="1"/>
  <c r="AD15" i="1"/>
  <c r="AD12" i="1"/>
  <c r="AD11" i="1"/>
  <c r="AE10" i="1"/>
  <c r="AG4" i="1"/>
  <c r="AB11" i="1"/>
  <c r="AB12" i="1"/>
  <c r="AD13" i="1"/>
  <c r="AE21" i="1"/>
  <c r="AD21" i="1"/>
  <c r="AD9" i="1"/>
  <c r="AE17" i="1"/>
  <c r="AE5" i="1"/>
  <c r="AD20" i="1"/>
  <c r="AD8" i="1"/>
  <c r="AE16" i="1"/>
  <c r="AD19" i="1"/>
  <c r="AD7" i="1"/>
  <c r="AE23" i="1"/>
  <c r="AF7" i="1"/>
  <c r="AG6" i="1"/>
  <c r="AG5" i="1"/>
  <c r="AF6" i="1"/>
  <c r="V4" i="1"/>
  <c r="AN34" i="1" l="1"/>
  <c r="AP34" i="1"/>
  <c r="AQ34" i="1"/>
  <c r="AO34" i="1"/>
  <c r="AB20" i="1"/>
  <c r="AB7" i="1"/>
  <c r="AB22" i="1"/>
  <c r="AB8" i="1"/>
  <c r="AB9" i="1"/>
  <c r="AB10" i="1"/>
  <c r="AB4" i="1"/>
  <c r="AB13" i="1"/>
  <c r="AB14" i="1"/>
  <c r="AB15" i="1"/>
  <c r="AB16" i="1"/>
  <c r="AB18" i="1"/>
  <c r="AB5" i="1"/>
  <c r="AB19" i="1"/>
  <c r="AB21" i="1"/>
  <c r="AB23" i="1"/>
  <c r="AB17" i="1"/>
  <c r="AE12" i="1"/>
  <c r="AE6" i="1"/>
  <c r="AE13" i="1"/>
  <c r="AE19" i="1"/>
  <c r="AE7" i="1"/>
  <c r="AE15" i="1"/>
  <c r="AD23" i="1"/>
  <c r="AD16" i="1"/>
  <c r="AD17" i="1"/>
  <c r="AD22" i="1"/>
  <c r="AD18" i="1"/>
  <c r="AD4" i="1"/>
  <c r="AD5" i="1"/>
  <c r="AD6" i="1"/>
  <c r="AD10" i="1"/>
  <c r="AD14" i="1"/>
  <c r="AE22" i="1"/>
  <c r="AE8" i="1"/>
  <c r="AE14" i="1"/>
  <c r="AE18" i="1"/>
  <c r="AE20" i="1"/>
  <c r="AE4" i="1"/>
  <c r="AE11" i="1"/>
  <c r="AJ43" i="1" l="1"/>
  <c r="AJ42" i="1"/>
  <c r="AI43" i="1"/>
  <c r="AI42" i="1"/>
  <c r="AJ49" i="1" l="1"/>
  <c r="AJ50" i="1"/>
  <c r="AJ48" i="1"/>
</calcChain>
</file>

<file path=xl/sharedStrings.xml><?xml version="1.0" encoding="utf-8"?>
<sst xmlns="http://schemas.openxmlformats.org/spreadsheetml/2006/main" count="257" uniqueCount="79">
  <si>
    <t>DATA TRAINING</t>
  </si>
  <si>
    <t>No</t>
  </si>
  <si>
    <t>Asal Sekolah</t>
  </si>
  <si>
    <t>Jenis Kelamin</t>
  </si>
  <si>
    <t>IPS S1</t>
  </si>
  <si>
    <t>IPS S2</t>
  </si>
  <si>
    <t>IPS S3</t>
  </si>
  <si>
    <t>IPS S4</t>
  </si>
  <si>
    <t>KELAS</t>
  </si>
  <si>
    <t>SMA</t>
  </si>
  <si>
    <t>SMK</t>
  </si>
  <si>
    <t>SMK KESEHATAN</t>
  </si>
  <si>
    <t>MA</t>
  </si>
  <si>
    <t>Perempuan</t>
  </si>
  <si>
    <t>Laki-laki</t>
  </si>
  <si>
    <t>Lulus</t>
  </si>
  <si>
    <t>Tidak Lulus</t>
  </si>
  <si>
    <t>SMA=0, SMK=1,  SMK KES=2, MA=3</t>
  </si>
  <si>
    <t>P=0, L=1</t>
  </si>
  <si>
    <t>Tahap1:Melakukan Inisiasi data diskrit menjadi numerik sehingga dapat dilakukan perhitungan</t>
  </si>
  <si>
    <t>Tahap 2: Melakukan perhitungan Normalisasi Data untuk menyelaraskan data dengan interval 0-1</t>
  </si>
  <si>
    <t>L</t>
  </si>
  <si>
    <t>TL</t>
  </si>
  <si>
    <t>MAX</t>
  </si>
  <si>
    <t>MIN</t>
  </si>
  <si>
    <t>Tahap 3: Menghitung Euclidean Distance pada masing-masing Perhitungan Euclidien distance</t>
  </si>
  <si>
    <t>DU1</t>
  </si>
  <si>
    <t>DU2</t>
  </si>
  <si>
    <t>DU3</t>
  </si>
  <si>
    <t>DU4</t>
  </si>
  <si>
    <t>DU5</t>
  </si>
  <si>
    <t>DU6</t>
  </si>
  <si>
    <t>Tahap 4: Menentukan nilai k dengan mengambil nilai terkecil daro</t>
  </si>
  <si>
    <t>Nilai k</t>
  </si>
  <si>
    <t>Total L</t>
  </si>
  <si>
    <t>Total TL</t>
  </si>
  <si>
    <t>DATA TEST</t>
  </si>
  <si>
    <t xml:space="preserve">SMK </t>
  </si>
  <si>
    <t>Laki-Laki</t>
  </si>
  <si>
    <t>0.64</t>
  </si>
  <si>
    <t>Tahap 5: Ambil jumlah kelas terbanyak dari nilai k yang sudah ditentukan untuk hasil prediksa</t>
  </si>
  <si>
    <t>Data uji</t>
  </si>
  <si>
    <t>Kelas Aktual</t>
  </si>
  <si>
    <t>Kelas Prediksi</t>
  </si>
  <si>
    <t>Confusion Matrix</t>
  </si>
  <si>
    <t>Prediksi</t>
  </si>
  <si>
    <t>Aktual</t>
  </si>
  <si>
    <t>Perfomance Vector</t>
  </si>
  <si>
    <t>Variabel</t>
  </si>
  <si>
    <t>Rumus</t>
  </si>
  <si>
    <t>Hasil</t>
  </si>
  <si>
    <t>Akurasi</t>
  </si>
  <si>
    <t>Precisior</t>
  </si>
  <si>
    <t>Recall</t>
  </si>
  <si>
    <t>Keterangan</t>
  </si>
  <si>
    <t>TP</t>
  </si>
  <si>
    <t>FP</t>
  </si>
  <si>
    <t>TN</t>
  </si>
  <si>
    <t>FN</t>
  </si>
  <si>
    <t>Kelas Aktual Lulus prediksi Lulus(Benar)</t>
  </si>
  <si>
    <t>Kelas Aktual Lulus prediksi Tidak Lulus(Salah)</t>
  </si>
  <si>
    <t>Kelas Aktual Tidak Lulus prediksi Tidak Lulus(Benar)</t>
  </si>
  <si>
    <t>Kelas Asli Tidak Lulus prediksi Lulus(Salah)</t>
  </si>
  <si>
    <t>TRUE POSITIF</t>
  </si>
  <si>
    <t>FALSE POSITIF</t>
  </si>
  <si>
    <t>TRUE NEGATIF</t>
  </si>
  <si>
    <t>FALSE NEGATIF</t>
  </si>
  <si>
    <t>Kelas</t>
  </si>
  <si>
    <t>L=L</t>
  </si>
  <si>
    <t>TL=TL</t>
  </si>
  <si>
    <t>L=TL</t>
  </si>
  <si>
    <t>TL=L</t>
  </si>
  <si>
    <t>(TP +TN) / TOTAL DATA</t>
  </si>
  <si>
    <t xml:space="preserve">
TP/(TP+FP)</t>
  </si>
  <si>
    <t>TP/(TP+FN)</t>
  </si>
  <si>
    <t>Rumus Euclidean =</t>
  </si>
  <si>
    <t>Xi adalah data yang atributnya sudah di normalisasi</t>
  </si>
  <si>
    <t>Yi adalah data uji baru selain data latih.</t>
  </si>
  <si>
    <t>Rumus Normalisasi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</si>
</sst>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3E5E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2" borderId="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4" xfId="0" applyFont="1" applyBorder="1"/>
    <xf numFmtId="0" fontId="0" fillId="0" borderId="1" xfId="0" applyBorder="1" applyAlignment="1">
      <alignment horizontal="center" wrapText="1"/>
    </xf>
    <xf numFmtId="0" fontId="1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6" borderId="1" xfId="0" applyFont="1" applyFill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E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469348</xdr:colOff>
      <xdr:row>24</xdr:row>
      <xdr:rowOff>110436</xdr:rowOff>
    </xdr:from>
    <xdr:to>
      <xdr:col>32</xdr:col>
      <xdr:colOff>421389</xdr:colOff>
      <xdr:row>26</xdr:row>
      <xdr:rowOff>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72C795-1369-2ED1-5CCB-17A27273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2899" y="4702682"/>
          <a:ext cx="2381606" cy="257682"/>
        </a:xfrm>
        <a:prstGeom prst="rect">
          <a:avLst/>
        </a:prstGeom>
      </xdr:spPr>
    </xdr:pic>
    <xdr:clientData/>
  </xdr:twoCellAnchor>
  <xdr:twoCellAnchor editAs="oneCell">
    <xdr:from>
      <xdr:col>27</xdr:col>
      <xdr:colOff>119638</xdr:colOff>
      <xdr:row>31</xdr:row>
      <xdr:rowOff>110434</xdr:rowOff>
    </xdr:from>
    <xdr:to>
      <xdr:col>31</xdr:col>
      <xdr:colOff>585672</xdr:colOff>
      <xdr:row>34</xdr:row>
      <xdr:rowOff>34510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557F83-C912-D1BD-7A8C-8127D2B8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5797" y="6184347"/>
          <a:ext cx="289560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9038-7D71-43C5-BE70-B6A91E9A998C}">
  <dimension ref="A1:AR50"/>
  <sheetViews>
    <sheetView tabSelected="1" topLeftCell="K9" zoomScale="69" zoomScaleNormal="40" workbookViewId="0">
      <selection activeCell="AE42" sqref="AE42"/>
    </sheetView>
  </sheetViews>
  <sheetFormatPr defaultRowHeight="14.5" x14ac:dyDescent="0.35"/>
  <cols>
    <col min="2" max="2" width="17.81640625" customWidth="1"/>
    <col min="3" max="3" width="11.90625" bestFit="1" customWidth="1"/>
    <col min="8" max="8" width="12.1796875" bestFit="1" customWidth="1"/>
    <col min="11" max="11" width="11.1796875" bestFit="1" customWidth="1"/>
    <col min="12" max="12" width="11.90625" bestFit="1" customWidth="1"/>
    <col min="17" max="17" width="12.1796875" bestFit="1" customWidth="1"/>
    <col min="19" max="19" width="5.26953125" customWidth="1"/>
    <col min="20" max="20" width="11.1796875" bestFit="1" customWidth="1"/>
    <col min="21" max="21" width="11.90625" bestFit="1" customWidth="1"/>
    <col min="35" max="35" width="11.08984375" bestFit="1" customWidth="1"/>
    <col min="36" max="36" width="12.26953125" bestFit="1" customWidth="1"/>
    <col min="38" max="38" width="10.08984375" bestFit="1" customWidth="1"/>
  </cols>
  <sheetData>
    <row r="1" spans="1:41" x14ac:dyDescent="0.35">
      <c r="A1" s="27" t="s">
        <v>0</v>
      </c>
      <c r="B1" s="28"/>
      <c r="C1" s="28"/>
      <c r="D1" s="28"/>
      <c r="E1" s="28"/>
      <c r="F1" s="28"/>
      <c r="J1" s="20" t="s">
        <v>19</v>
      </c>
      <c r="K1" s="20"/>
      <c r="L1" s="20"/>
      <c r="M1" s="20"/>
      <c r="N1" s="20"/>
      <c r="O1" s="20"/>
      <c r="P1" s="20"/>
      <c r="Q1" s="20"/>
      <c r="S1" s="20" t="s">
        <v>20</v>
      </c>
      <c r="T1" s="20"/>
      <c r="U1" s="20"/>
      <c r="V1" s="20"/>
      <c r="W1" s="20"/>
      <c r="X1" s="20"/>
      <c r="Y1" s="20"/>
      <c r="Z1" s="20"/>
      <c r="AB1" s="29" t="s">
        <v>25</v>
      </c>
      <c r="AC1" s="29"/>
      <c r="AD1" s="29"/>
      <c r="AE1" s="29"/>
      <c r="AF1" s="29"/>
      <c r="AG1" s="29"/>
      <c r="AI1" s="32" t="s">
        <v>32</v>
      </c>
      <c r="AJ1" s="32"/>
      <c r="AK1" s="32"/>
      <c r="AL1" s="32"/>
      <c r="AM1" s="32"/>
      <c r="AN1" s="32"/>
    </row>
    <row r="2" spans="1:41" x14ac:dyDescent="0.35">
      <c r="J2" s="20"/>
      <c r="K2" s="20"/>
      <c r="L2" s="20"/>
      <c r="M2" s="20"/>
      <c r="N2" s="20"/>
      <c r="O2" s="20"/>
      <c r="P2" s="20"/>
      <c r="Q2" s="20"/>
      <c r="S2" s="20"/>
      <c r="T2" s="20"/>
      <c r="U2" s="20"/>
      <c r="V2" s="20"/>
      <c r="W2" s="20"/>
      <c r="X2" s="20"/>
      <c r="Y2" s="20"/>
      <c r="Z2" s="20"/>
      <c r="AB2" s="29"/>
      <c r="AC2" s="29"/>
      <c r="AD2" s="29"/>
      <c r="AE2" s="29"/>
      <c r="AF2" s="29"/>
      <c r="AG2" s="29"/>
      <c r="AI2" s="32" t="s">
        <v>33</v>
      </c>
      <c r="AJ2" s="32"/>
      <c r="AK2" s="32"/>
      <c r="AL2" s="32"/>
      <c r="AM2" s="32"/>
      <c r="AN2" s="32"/>
      <c r="AO2">
        <v>5</v>
      </c>
    </row>
    <row r="3" spans="1:41" ht="28" customHeight="1" x14ac:dyDescent="0.35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J3" s="4" t="s">
        <v>1</v>
      </c>
      <c r="K3" s="4" t="s">
        <v>2</v>
      </c>
      <c r="L3" s="19" t="s">
        <v>3</v>
      </c>
      <c r="M3" s="4" t="s">
        <v>4</v>
      </c>
      <c r="N3" s="4" t="s">
        <v>5</v>
      </c>
      <c r="O3" s="4" t="s">
        <v>6</v>
      </c>
      <c r="P3" s="4" t="s">
        <v>7</v>
      </c>
      <c r="Q3" s="4" t="s">
        <v>8</v>
      </c>
      <c r="S3" s="4" t="s">
        <v>1</v>
      </c>
      <c r="T3" s="4" t="s">
        <v>2</v>
      </c>
      <c r="U3" s="19" t="s">
        <v>3</v>
      </c>
      <c r="V3" s="4" t="s">
        <v>4</v>
      </c>
      <c r="W3" s="4" t="s">
        <v>5</v>
      </c>
      <c r="X3" s="4" t="s">
        <v>6</v>
      </c>
      <c r="Y3" s="4" t="s">
        <v>7</v>
      </c>
      <c r="Z3" s="4" t="s">
        <v>8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I3" s="4" t="s">
        <v>26</v>
      </c>
      <c r="AJ3" s="4" t="s">
        <v>27</v>
      </c>
      <c r="AK3" s="4" t="s">
        <v>28</v>
      </c>
      <c r="AL3" s="4" t="s">
        <v>29</v>
      </c>
      <c r="AM3" s="4" t="s">
        <v>30</v>
      </c>
      <c r="AN3" s="4" t="s">
        <v>31</v>
      </c>
    </row>
    <row r="4" spans="1:41" x14ac:dyDescent="0.35">
      <c r="A4" s="1">
        <v>1</v>
      </c>
      <c r="B4" s="1" t="s">
        <v>9</v>
      </c>
      <c r="C4" s="1" t="s">
        <v>13</v>
      </c>
      <c r="D4" s="1">
        <v>3.6</v>
      </c>
      <c r="E4" s="1">
        <v>3.58</v>
      </c>
      <c r="F4" s="1">
        <v>3.05</v>
      </c>
      <c r="G4" s="1">
        <v>3.7</v>
      </c>
      <c r="H4" s="1" t="s">
        <v>15</v>
      </c>
      <c r="J4" s="2">
        <v>1</v>
      </c>
      <c r="K4" s="2">
        <v>0</v>
      </c>
      <c r="L4" s="2">
        <v>0</v>
      </c>
      <c r="M4" s="2">
        <v>3.6</v>
      </c>
      <c r="N4" s="2">
        <v>3.58</v>
      </c>
      <c r="O4" s="2">
        <v>3.05</v>
      </c>
      <c r="P4" s="2">
        <v>3.7</v>
      </c>
      <c r="Q4" s="2" t="s">
        <v>15</v>
      </c>
      <c r="S4" s="2">
        <v>1</v>
      </c>
      <c r="T4" s="2">
        <f t="shared" ref="T4:Y4" si="0">(K4-T$25)/(T$24-T$25)</f>
        <v>0</v>
      </c>
      <c r="U4" s="2">
        <f t="shared" si="0"/>
        <v>0</v>
      </c>
      <c r="V4" s="2">
        <f t="shared" si="0"/>
        <v>0.93536121673003803</v>
      </c>
      <c r="W4" s="2">
        <f t="shared" si="0"/>
        <v>0.95433789954337878</v>
      </c>
      <c r="X4" s="2">
        <f t="shared" si="0"/>
        <v>0.85915492957746475</v>
      </c>
      <c r="Y4" s="2">
        <f t="shared" si="0"/>
        <v>0.95000000000000007</v>
      </c>
      <c r="Z4" s="2" t="s">
        <v>21</v>
      </c>
      <c r="AB4" s="1">
        <f>SQRT((T4-$T$29)^2+(U4-$U$29)^2+(V4-$V$29)^2+(W4-$W$29)^2+(X4-$X$29)^2+(Y4-$Y$29)^2)</f>
        <v>2.4450053100497136</v>
      </c>
      <c r="AC4" s="1">
        <f>SQRT((T4-$T$30)^2+(U4-$U$30)^2+(V4-$V$30)^2+(W4-$W$30)^2+(X4-$X$30)^2+(Y4-$Y$30)^2)</f>
        <v>2.2507826042065546</v>
      </c>
      <c r="AD4" s="1">
        <f>SQRT((T4-$T$31)^2+(U4-$U$31)^2+(V4-$V$31)^2+(W4-$W$31)^2+(X4-$X$31)^2+(Y4-$Y$31)^2)</f>
        <v>1.5724358902743263</v>
      </c>
      <c r="AE4" s="1">
        <f>SQRT((T4-$T$32)^2+(U4-$U$32)^2+(V4-$V$32)^2+(W4-$W$32)^2+(X4-$X$32)^2+(Y4-$Y$32)^2)</f>
        <v>1.3495433389406166</v>
      </c>
      <c r="AF4" s="1">
        <f>SQRT((T4-T33)^2+(U4-U33)^2+(V4-V33)^2+(W4-W33)^2+(X4-X33)^2+(Y4-Y33)^2)</f>
        <v>3.1636896541682025</v>
      </c>
      <c r="AG4" s="1">
        <f>SQRT((T4-T34)^2+(U4-U34)^2+(V4-V34)^2+(W4-W34)^2+(X4-X34)^2+(Y4-Y34)^2)</f>
        <v>3.3466838904721143</v>
      </c>
      <c r="AI4" s="1">
        <f>AO2</f>
        <v>5</v>
      </c>
      <c r="AJ4" s="1">
        <f>AO2</f>
        <v>5</v>
      </c>
      <c r="AK4" s="1">
        <f>AO2</f>
        <v>5</v>
      </c>
      <c r="AL4" s="1">
        <f>AO2</f>
        <v>5</v>
      </c>
      <c r="AM4" s="1">
        <f>AO2</f>
        <v>5</v>
      </c>
      <c r="AN4" s="1">
        <f>AO2</f>
        <v>5</v>
      </c>
    </row>
    <row r="5" spans="1:41" x14ac:dyDescent="0.35">
      <c r="A5" s="1">
        <v>2</v>
      </c>
      <c r="B5" s="1" t="s">
        <v>9</v>
      </c>
      <c r="C5" s="1" t="s">
        <v>14</v>
      </c>
      <c r="D5" s="1">
        <v>3.6</v>
      </c>
      <c r="E5" s="1">
        <v>3.68</v>
      </c>
      <c r="F5" s="1">
        <v>3.3</v>
      </c>
      <c r="G5" s="1">
        <v>3.85</v>
      </c>
      <c r="H5" s="1" t="s">
        <v>15</v>
      </c>
      <c r="J5" s="2">
        <v>2</v>
      </c>
      <c r="K5" s="2">
        <v>0</v>
      </c>
      <c r="L5" s="2">
        <v>1</v>
      </c>
      <c r="M5" s="2">
        <v>3.6</v>
      </c>
      <c r="N5" s="2">
        <v>3.68</v>
      </c>
      <c r="O5" s="2">
        <v>3.3</v>
      </c>
      <c r="P5" s="2">
        <v>3.85</v>
      </c>
      <c r="Q5" s="2" t="s">
        <v>15</v>
      </c>
      <c r="S5" s="2">
        <v>2</v>
      </c>
      <c r="T5" s="2">
        <f>(K5-T$25)/(T$24-T$25)</f>
        <v>0</v>
      </c>
      <c r="U5" s="2">
        <f t="shared" ref="U5:U23" si="1">(L5-U$25)/(U$24-U$25)</f>
        <v>1</v>
      </c>
      <c r="V5" s="2">
        <f t="shared" ref="V5:V23" si="2">(M5-V$25)/(V$24-V$25)</f>
        <v>0.93536121673003803</v>
      </c>
      <c r="W5" s="2">
        <f t="shared" ref="W5:W23" si="3">(N5-W$25)/(W$24-W$25)</f>
        <v>1</v>
      </c>
      <c r="X5" s="2">
        <f t="shared" ref="X5:X23" si="4">(O5-X$25)/(X$24-X$25)</f>
        <v>0.92957746478873238</v>
      </c>
      <c r="Y5" s="2">
        <f t="shared" ref="Y5:Y23" si="5">(P5-Y$25)/(Y$24-Y$25)</f>
        <v>1</v>
      </c>
      <c r="Z5" s="2" t="s">
        <v>21</v>
      </c>
      <c r="AB5" s="1">
        <f>SQRT((T5-$T$29)^2+(U5-$U$29)^2+(V5-$V$29)^2+(W5-$W$29)^2+(X5-$X$29)^2+(Y5-$Y$29)^2)</f>
        <v>2.2546491857457438</v>
      </c>
      <c r="AC5" s="1">
        <f>SQRT((T5-$T$30)^2+(U5-$U$30)^2+(V5-$V$30)^2+(W5-$W$30)^2+(X5-$X$30)^2+(Y5-$Y$30)^2)</f>
        <v>2.4922127811543979</v>
      </c>
      <c r="AD5" s="1">
        <f t="shared" ref="AD5:AD23" si="6">SQRT((T5-$T$31)^2+(U5-$U$31)^2+(V5-$V$31)^2+(W5-$W$31)^2+(X5-$X$31)^2+(Y5-$Y$31)^2)</f>
        <v>1.2277816862272155</v>
      </c>
      <c r="AE5" s="1">
        <f t="shared" ref="AE5:AE23" si="7">SQRT((T5-$T$32)^2+(U5-$U$32)^2+(V5-$V$32)^2+(W5-$W$32)^2+(X5-$X$32)^2+(Y5-$Y$32)^2)</f>
        <v>1.7060731662756348</v>
      </c>
      <c r="AF5" s="1">
        <f t="shared" ref="AF5:AF23" si="8">SQRT((T5-T34)^2+(U5-U34)^2+(V5-V34)^2+(W5-W34)^2+(X5-X34)^2+(Y5-Y34)^2)</f>
        <v>3.2240028209235039</v>
      </c>
      <c r="AG5" s="1">
        <f t="shared" ref="AG5:AG23" si="9">SQRT((T5-T35)^2+(U5-U35)^2+(V5-V35)^2+(W5-W35)^2+(X5-X35)^2+(Y5-Y35)^2)</f>
        <v>5.4843375790269056</v>
      </c>
      <c r="AH5">
        <v>1</v>
      </c>
      <c r="AI5" s="1" t="str">
        <f>IF($AB4&lt;=SMALL(AB$4:AB$23,AI$4),$Z4,"")</f>
        <v/>
      </c>
      <c r="AJ5" s="1" t="str">
        <f>IF($AC4&lt;=SMALL(AC$4:AC$23,AJ$4),$Z4,"")</f>
        <v/>
      </c>
      <c r="AK5" s="1" t="str">
        <f>IF($AD4&lt;=SMALL(AD$4:AD$23,AK$4),$Z4,"")</f>
        <v/>
      </c>
      <c r="AL5" s="1" t="str">
        <f>IF($AE4&lt;=SMALL(AE$4:AE$23,AL$4),$Z4,"")</f>
        <v/>
      </c>
      <c r="AM5" s="1" t="str">
        <f>IF($AF4&lt;=SMALL(AF$4:AF$23,AM$4),$Z4,"")</f>
        <v/>
      </c>
      <c r="AN5" s="1" t="str">
        <f>IF($AG4&lt;=SMALL(AG$4:AG$23,AN$4),$Z4,"")</f>
        <v/>
      </c>
    </row>
    <row r="6" spans="1:41" x14ac:dyDescent="0.35">
      <c r="A6" s="1">
        <v>3</v>
      </c>
      <c r="B6" s="1" t="s">
        <v>10</v>
      </c>
      <c r="C6" s="1" t="s">
        <v>14</v>
      </c>
      <c r="D6" s="1">
        <v>3.05</v>
      </c>
      <c r="E6" s="1">
        <v>3.05</v>
      </c>
      <c r="F6" s="1">
        <v>3.3</v>
      </c>
      <c r="G6" s="1">
        <v>3.4</v>
      </c>
      <c r="H6" s="1" t="s">
        <v>15</v>
      </c>
      <c r="J6" s="2">
        <v>3</v>
      </c>
      <c r="K6" s="2">
        <v>1</v>
      </c>
      <c r="L6" s="2">
        <v>0</v>
      </c>
      <c r="M6" s="2">
        <v>3.05</v>
      </c>
      <c r="N6" s="2">
        <v>3.05</v>
      </c>
      <c r="O6" s="2">
        <v>3.3</v>
      </c>
      <c r="P6" s="2">
        <v>3.4</v>
      </c>
      <c r="Q6" s="2" t="s">
        <v>15</v>
      </c>
      <c r="S6" s="2">
        <v>3</v>
      </c>
      <c r="T6" s="2">
        <f>(K6-T$25)/(T$24-T$25)</f>
        <v>0.33333333333333331</v>
      </c>
      <c r="U6" s="2">
        <f t="shared" si="1"/>
        <v>0</v>
      </c>
      <c r="V6" s="2">
        <f t="shared" si="2"/>
        <v>0.72623574144486691</v>
      </c>
      <c r="W6" s="2">
        <f t="shared" si="3"/>
        <v>0.71232876712328752</v>
      </c>
      <c r="X6" s="2">
        <f t="shared" si="4"/>
        <v>0.92957746478873238</v>
      </c>
      <c r="Y6" s="2">
        <f t="shared" si="5"/>
        <v>0.85</v>
      </c>
      <c r="Z6" s="2" t="s">
        <v>21</v>
      </c>
      <c r="AB6" s="1">
        <f t="shared" ref="AB6:AB23" si="10">SQRT((T6-$T$29)^2+(U6-$U$29)^2+(V6-$V$29)^2+(W6-$W$29)^2+(X6-$X$29)^2+(Y6-$Y$29)^2)</f>
        <v>2.144254457899692</v>
      </c>
      <c r="AC6" s="1">
        <f t="shared" ref="AC6:AC23" si="11">SQRT((T6-$T$30)^2+(U6-$U$30)^2+(V6-$V$30)^2+(W6-$W$30)^2+(X6-$X$30)^2+(Y6-$Y$30)^2)</f>
        <v>1.8357596897412654</v>
      </c>
      <c r="AD6" s="1">
        <f t="shared" si="6"/>
        <v>1.3174684068284024</v>
      </c>
      <c r="AE6" s="1">
        <f t="shared" si="7"/>
        <v>1.073105317726248</v>
      </c>
      <c r="AF6" s="1">
        <f t="shared" si="8"/>
        <v>5.6877340024374785</v>
      </c>
      <c r="AG6" s="1">
        <f t="shared" si="9"/>
        <v>1.5130988978423143</v>
      </c>
      <c r="AH6">
        <v>2</v>
      </c>
      <c r="AI6" s="1" t="str">
        <f t="shared" ref="AI6:AI24" si="12">IF($AB5&lt;=SMALL(AB$4:AB$23,AI$4),$Z5,"")</f>
        <v/>
      </c>
      <c r="AJ6" s="1" t="str">
        <f t="shared" ref="AJ6:AJ24" si="13">IF($AC5&lt;=SMALL(AC$4:AC$23,AJ$4),$Z5,"")</f>
        <v/>
      </c>
      <c r="AK6" s="1" t="str">
        <f t="shared" ref="AK6:AK24" si="14">IF($AD5&lt;=SMALL(AD$4:AD$23,AK$4),$Z5,"")</f>
        <v/>
      </c>
      <c r="AL6" s="1" t="str">
        <f t="shared" ref="AL6:AL24" si="15">IF($AE5&lt;=SMALL(AE$4:AE$23,AL$4),$Z5,"")</f>
        <v/>
      </c>
      <c r="AM6" s="1" t="str">
        <f t="shared" ref="AM6:AM24" si="16">IF($AF5&lt;=SMALL(AF$4:AF$23,AM$4),$Z5,"")</f>
        <v/>
      </c>
      <c r="AN6" s="1" t="str">
        <f t="shared" ref="AN6:AN24" si="17">IF($AG5&lt;=SMALL(AG$4:AG$23,AN$4),$Z5,"")</f>
        <v/>
      </c>
    </row>
    <row r="7" spans="1:41" x14ac:dyDescent="0.35">
      <c r="A7" s="1">
        <v>4</v>
      </c>
      <c r="B7" s="1" t="s">
        <v>11</v>
      </c>
      <c r="C7" s="1" t="s">
        <v>14</v>
      </c>
      <c r="D7" s="1">
        <v>3.3</v>
      </c>
      <c r="E7" s="1">
        <v>3.42</v>
      </c>
      <c r="F7" s="1">
        <v>3.55</v>
      </c>
      <c r="G7" s="1">
        <v>3.7</v>
      </c>
      <c r="H7" s="1" t="s">
        <v>15</v>
      </c>
      <c r="J7" s="2">
        <v>4</v>
      </c>
      <c r="K7" s="2">
        <v>2</v>
      </c>
      <c r="L7" s="2">
        <v>1</v>
      </c>
      <c r="M7" s="2">
        <v>3.3</v>
      </c>
      <c r="N7" s="2">
        <v>3.42</v>
      </c>
      <c r="O7" s="2">
        <v>3.55</v>
      </c>
      <c r="P7" s="2">
        <v>3.7</v>
      </c>
      <c r="Q7" s="2" t="s">
        <v>15</v>
      </c>
      <c r="S7" s="2">
        <v>4</v>
      </c>
      <c r="T7" s="2">
        <f t="shared" ref="T7:T23" si="18">(K7-T$25)/(T$24-T$25)</f>
        <v>0.66666666666666663</v>
      </c>
      <c r="U7" s="2">
        <f t="shared" si="1"/>
        <v>1</v>
      </c>
      <c r="V7" s="2">
        <f t="shared" si="2"/>
        <v>0.82129277566539938</v>
      </c>
      <c r="W7" s="2">
        <f t="shared" si="3"/>
        <v>0.88127853881278517</v>
      </c>
      <c r="X7" s="2">
        <f t="shared" si="4"/>
        <v>1</v>
      </c>
      <c r="Y7" s="2">
        <f t="shared" si="5"/>
        <v>0.95000000000000007</v>
      </c>
      <c r="Z7" s="2" t="s">
        <v>21</v>
      </c>
      <c r="AB7" s="1">
        <f t="shared" si="10"/>
        <v>1.6581386145978281</v>
      </c>
      <c r="AC7" s="1">
        <f t="shared" si="11"/>
        <v>1.9325147486454424</v>
      </c>
      <c r="AD7" s="1">
        <f t="shared" si="6"/>
        <v>0.69616451054605255</v>
      </c>
      <c r="AE7" s="1">
        <f t="shared" si="7"/>
        <v>1.7062785787572063</v>
      </c>
      <c r="AF7" s="1">
        <f t="shared" si="8"/>
        <v>1.7715275257355203</v>
      </c>
      <c r="AG7" s="1">
        <f t="shared" si="9"/>
        <v>2.1904607119911139</v>
      </c>
      <c r="AH7">
        <v>3</v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>L</v>
      </c>
      <c r="AM7" s="1" t="str">
        <f t="shared" si="16"/>
        <v/>
      </c>
      <c r="AN7" s="1" t="str">
        <f t="shared" si="17"/>
        <v/>
      </c>
    </row>
    <row r="8" spans="1:41" x14ac:dyDescent="0.35">
      <c r="A8" s="1">
        <v>5</v>
      </c>
      <c r="B8" s="1" t="s">
        <v>9</v>
      </c>
      <c r="C8" s="1" t="s">
        <v>14</v>
      </c>
      <c r="D8" s="1">
        <v>3.05</v>
      </c>
      <c r="E8" s="1">
        <v>3.2</v>
      </c>
      <c r="F8" s="1">
        <v>3.2</v>
      </c>
      <c r="G8" s="1">
        <v>3.4</v>
      </c>
      <c r="H8" s="1" t="s">
        <v>15</v>
      </c>
      <c r="J8" s="2">
        <v>5</v>
      </c>
      <c r="K8" s="2">
        <v>0</v>
      </c>
      <c r="L8" s="2">
        <v>1</v>
      </c>
      <c r="M8" s="2">
        <v>3.05</v>
      </c>
      <c r="N8" s="2">
        <v>3.2</v>
      </c>
      <c r="O8" s="2">
        <v>3.2</v>
      </c>
      <c r="P8" s="2">
        <v>3.4</v>
      </c>
      <c r="Q8" s="2" t="s">
        <v>15</v>
      </c>
      <c r="S8" s="2">
        <v>5</v>
      </c>
      <c r="T8" s="2">
        <f t="shared" si="18"/>
        <v>0</v>
      </c>
      <c r="U8" s="2">
        <f t="shared" si="1"/>
        <v>1</v>
      </c>
      <c r="V8" s="2">
        <f t="shared" si="2"/>
        <v>0.72623574144486691</v>
      </c>
      <c r="W8" s="2">
        <f t="shared" si="3"/>
        <v>0.78082191780821908</v>
      </c>
      <c r="X8" s="2">
        <f t="shared" si="4"/>
        <v>0.90140845070422548</v>
      </c>
      <c r="Y8" s="2">
        <f t="shared" si="5"/>
        <v>0.85</v>
      </c>
      <c r="Z8" s="2" t="s">
        <v>21</v>
      </c>
      <c r="AB8" s="1">
        <f t="shared" si="10"/>
        <v>2.1863560211203805</v>
      </c>
      <c r="AC8" s="1">
        <f t="shared" si="11"/>
        <v>2.3834131034645187</v>
      </c>
      <c r="AD8" s="1">
        <f t="shared" si="6"/>
        <v>1.1201320497369676</v>
      </c>
      <c r="AE8" s="1">
        <f t="shared" si="7"/>
        <v>1.4654267183337835</v>
      </c>
      <c r="AF8" s="1">
        <f t="shared" si="8"/>
        <v>1.9162824464265888</v>
      </c>
      <c r="AG8" s="1">
        <f t="shared" si="9"/>
        <v>1.9162824464265888</v>
      </c>
      <c r="AH8">
        <v>4</v>
      </c>
      <c r="AI8" s="1" t="str">
        <f t="shared" si="12"/>
        <v>L</v>
      </c>
      <c r="AJ8" s="1" t="str">
        <f t="shared" si="13"/>
        <v/>
      </c>
      <c r="AK8" s="1" t="str">
        <f t="shared" si="14"/>
        <v>L</v>
      </c>
      <c r="AL8" s="1" t="str">
        <f t="shared" si="15"/>
        <v/>
      </c>
      <c r="AM8" s="1" t="str">
        <f t="shared" si="16"/>
        <v/>
      </c>
      <c r="AN8" s="1" t="str">
        <f t="shared" si="17"/>
        <v/>
      </c>
    </row>
    <row r="9" spans="1:41" x14ac:dyDescent="0.35">
      <c r="A9" s="1">
        <v>6</v>
      </c>
      <c r="B9" s="1" t="s">
        <v>9</v>
      </c>
      <c r="C9" s="1" t="s">
        <v>13</v>
      </c>
      <c r="D9" s="1">
        <v>3.35</v>
      </c>
      <c r="E9" s="1">
        <v>3</v>
      </c>
      <c r="F9" s="1">
        <v>2.85</v>
      </c>
      <c r="G9" s="1">
        <v>3.1</v>
      </c>
      <c r="H9" s="1" t="s">
        <v>15</v>
      </c>
      <c r="J9" s="2">
        <v>6</v>
      </c>
      <c r="K9" s="2">
        <v>0</v>
      </c>
      <c r="L9" s="2">
        <v>0</v>
      </c>
      <c r="M9" s="2">
        <v>3.35</v>
      </c>
      <c r="N9" s="2">
        <v>3</v>
      </c>
      <c r="O9" s="2">
        <v>2.85</v>
      </c>
      <c r="P9" s="2">
        <v>3.1</v>
      </c>
      <c r="Q9" s="2" t="s">
        <v>15</v>
      </c>
      <c r="S9" s="2">
        <v>6</v>
      </c>
      <c r="T9" s="2">
        <f t="shared" si="18"/>
        <v>0</v>
      </c>
      <c r="U9" s="2">
        <f t="shared" si="1"/>
        <v>0</v>
      </c>
      <c r="V9" s="2">
        <f t="shared" si="2"/>
        <v>0.84030418250950567</v>
      </c>
      <c r="W9" s="2">
        <f t="shared" si="3"/>
        <v>0.68949771689497708</v>
      </c>
      <c r="X9" s="2">
        <f t="shared" si="4"/>
        <v>0.80281690140845074</v>
      </c>
      <c r="Y9" s="2">
        <f t="shared" si="5"/>
        <v>0.75</v>
      </c>
      <c r="Z9" s="2" t="s">
        <v>21</v>
      </c>
      <c r="AB9" s="1">
        <f t="shared" si="10"/>
        <v>2.3852653233564527</v>
      </c>
      <c r="AC9" s="1">
        <f t="shared" si="11"/>
        <v>2.1268701549064324</v>
      </c>
      <c r="AD9" s="1">
        <f t="shared" si="6"/>
        <v>1.5414622715646726</v>
      </c>
      <c r="AE9" s="1">
        <f t="shared" si="7"/>
        <v>1.1072212267799175</v>
      </c>
      <c r="AF9" s="1">
        <f t="shared" si="8"/>
        <v>1.545488012872769</v>
      </c>
      <c r="AG9" s="1">
        <f t="shared" si="9"/>
        <v>1.545488012872769</v>
      </c>
      <c r="AH9">
        <v>5</v>
      </c>
      <c r="AI9" s="1" t="str">
        <f t="shared" si="12"/>
        <v/>
      </c>
      <c r="AJ9" s="1" t="str">
        <f t="shared" si="13"/>
        <v/>
      </c>
      <c r="AK9" s="1" t="str">
        <f t="shared" si="14"/>
        <v>L</v>
      </c>
      <c r="AL9" s="1" t="str">
        <f t="shared" si="15"/>
        <v/>
      </c>
      <c r="AM9" s="1" t="str">
        <f t="shared" si="16"/>
        <v/>
      </c>
      <c r="AN9" s="1" t="str">
        <f t="shared" si="17"/>
        <v/>
      </c>
    </row>
    <row r="10" spans="1:41" x14ac:dyDescent="0.35">
      <c r="A10" s="1">
        <v>7</v>
      </c>
      <c r="B10" s="1" t="s">
        <v>12</v>
      </c>
      <c r="C10" s="1" t="s">
        <v>14</v>
      </c>
      <c r="D10" s="1">
        <v>2.02</v>
      </c>
      <c r="E10" s="1">
        <v>2.0299999999999998</v>
      </c>
      <c r="F10" s="1">
        <v>1.83</v>
      </c>
      <c r="G10" s="1">
        <v>0.85</v>
      </c>
      <c r="H10" s="1" t="s">
        <v>16</v>
      </c>
      <c r="J10" s="2">
        <v>7</v>
      </c>
      <c r="K10" s="2">
        <v>3</v>
      </c>
      <c r="L10" s="2">
        <v>1</v>
      </c>
      <c r="M10" s="2">
        <v>2.02</v>
      </c>
      <c r="N10" s="2">
        <v>2.0299999999999998</v>
      </c>
      <c r="O10" s="2">
        <v>1.83</v>
      </c>
      <c r="P10" s="2">
        <v>0.85</v>
      </c>
      <c r="Q10" s="2" t="s">
        <v>16</v>
      </c>
      <c r="S10" s="2">
        <v>7</v>
      </c>
      <c r="T10" s="2">
        <f t="shared" si="18"/>
        <v>1</v>
      </c>
      <c r="U10" s="2">
        <f t="shared" si="1"/>
        <v>1</v>
      </c>
      <c r="V10" s="2">
        <f t="shared" si="2"/>
        <v>0.33460076045627385</v>
      </c>
      <c r="W10" s="2">
        <f t="shared" si="3"/>
        <v>0.2465753424657533</v>
      </c>
      <c r="X10" s="2">
        <f t="shared" si="4"/>
        <v>0.51549295774647896</v>
      </c>
      <c r="Y10" s="2">
        <f t="shared" si="5"/>
        <v>0</v>
      </c>
      <c r="Z10" s="2" t="s">
        <v>22</v>
      </c>
      <c r="AB10" s="1">
        <f t="shared" si="10"/>
        <v>1.3314664613320344</v>
      </c>
      <c r="AC10" s="1">
        <f t="shared" si="11"/>
        <v>1.6528380004583993</v>
      </c>
      <c r="AD10" s="1">
        <f t="shared" si="6"/>
        <v>1.0436912946710302</v>
      </c>
      <c r="AE10" s="1">
        <f t="shared" si="7"/>
        <v>1.757038648889895</v>
      </c>
      <c r="AF10" s="1">
        <f t="shared" si="8"/>
        <v>1.5615665396953899</v>
      </c>
      <c r="AG10" s="1">
        <f t="shared" si="9"/>
        <v>1.5615665396953899</v>
      </c>
      <c r="AH10">
        <v>6</v>
      </c>
      <c r="AI10" s="1" t="str">
        <f t="shared" si="12"/>
        <v/>
      </c>
      <c r="AJ10" s="1" t="str">
        <f t="shared" si="13"/>
        <v/>
      </c>
      <c r="AK10" s="1" t="str">
        <f t="shared" si="14"/>
        <v/>
      </c>
      <c r="AL10" s="1" t="str">
        <f t="shared" si="15"/>
        <v>L</v>
      </c>
      <c r="AM10" s="1" t="str">
        <f t="shared" si="16"/>
        <v/>
      </c>
      <c r="AN10" s="1" t="str">
        <f t="shared" si="17"/>
        <v/>
      </c>
    </row>
    <row r="11" spans="1:41" x14ac:dyDescent="0.35">
      <c r="A11" s="1">
        <v>8</v>
      </c>
      <c r="B11" s="1" t="s">
        <v>9</v>
      </c>
      <c r="C11" s="1" t="s">
        <v>14</v>
      </c>
      <c r="D11" s="1">
        <v>3.3</v>
      </c>
      <c r="E11" s="1">
        <v>2.79</v>
      </c>
      <c r="F11" s="1">
        <v>3.45</v>
      </c>
      <c r="G11" s="1">
        <v>3.55</v>
      </c>
      <c r="H11" s="1" t="s">
        <v>15</v>
      </c>
      <c r="J11" s="2">
        <v>8</v>
      </c>
      <c r="K11" s="2">
        <v>0</v>
      </c>
      <c r="L11" s="2">
        <v>1</v>
      </c>
      <c r="M11" s="2">
        <v>3.3</v>
      </c>
      <c r="N11" s="2">
        <v>2.79</v>
      </c>
      <c r="O11" s="2">
        <v>3.45</v>
      </c>
      <c r="P11" s="2">
        <v>3.55</v>
      </c>
      <c r="Q11" s="2" t="s">
        <v>15</v>
      </c>
      <c r="S11" s="2">
        <v>8</v>
      </c>
      <c r="T11" s="2">
        <f t="shared" si="18"/>
        <v>0</v>
      </c>
      <c r="U11" s="2">
        <f t="shared" si="1"/>
        <v>1</v>
      </c>
      <c r="V11" s="2">
        <f t="shared" si="2"/>
        <v>0.82129277566539938</v>
      </c>
      <c r="W11" s="2">
        <f t="shared" si="3"/>
        <v>0.59360730593607303</v>
      </c>
      <c r="X11" s="2">
        <f t="shared" si="4"/>
        <v>0.97183098591549311</v>
      </c>
      <c r="Y11" s="2">
        <f t="shared" si="5"/>
        <v>0.89999999999999991</v>
      </c>
      <c r="Z11" s="2" t="s">
        <v>21</v>
      </c>
      <c r="AB11" s="1">
        <f t="shared" si="10"/>
        <v>2.2407716555392754</v>
      </c>
      <c r="AC11" s="1">
        <f t="shared" si="11"/>
        <v>2.3442525010812227</v>
      </c>
      <c r="AD11" s="1">
        <f t="shared" si="6"/>
        <v>1.2200300740446235</v>
      </c>
      <c r="AE11" s="1">
        <f t="shared" si="7"/>
        <v>1.4259720039383832</v>
      </c>
      <c r="AF11" s="1">
        <f t="shared" si="8"/>
        <v>1.9445685696848898</v>
      </c>
      <c r="AG11" s="1">
        <f t="shared" si="9"/>
        <v>1.9445685696848898</v>
      </c>
      <c r="AH11">
        <v>7</v>
      </c>
      <c r="AI11" s="1" t="str">
        <f t="shared" si="12"/>
        <v>TL</v>
      </c>
      <c r="AJ11" s="1" t="str">
        <f t="shared" si="13"/>
        <v/>
      </c>
      <c r="AK11" s="1" t="str">
        <f t="shared" si="14"/>
        <v>TL</v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</row>
    <row r="12" spans="1:41" x14ac:dyDescent="0.35">
      <c r="A12" s="1">
        <v>9</v>
      </c>
      <c r="B12" s="1" t="s">
        <v>12</v>
      </c>
      <c r="C12" s="1" t="s">
        <v>13</v>
      </c>
      <c r="D12" s="1">
        <v>3.05</v>
      </c>
      <c r="E12" s="1">
        <v>2.79</v>
      </c>
      <c r="F12" s="1">
        <v>3</v>
      </c>
      <c r="G12" s="1">
        <v>2.85</v>
      </c>
      <c r="H12" s="1" t="s">
        <v>16</v>
      </c>
      <c r="J12" s="2">
        <v>9</v>
      </c>
      <c r="K12" s="2">
        <v>3</v>
      </c>
      <c r="L12" s="2">
        <v>0</v>
      </c>
      <c r="M12" s="2">
        <v>3.05</v>
      </c>
      <c r="N12" s="2">
        <v>2.79</v>
      </c>
      <c r="O12" s="2">
        <v>3</v>
      </c>
      <c r="P12" s="2">
        <v>2.85</v>
      </c>
      <c r="Q12" s="2" t="s">
        <v>16</v>
      </c>
      <c r="S12" s="2">
        <v>9</v>
      </c>
      <c r="T12" s="2">
        <f t="shared" si="18"/>
        <v>1</v>
      </c>
      <c r="U12" s="2">
        <f t="shared" si="1"/>
        <v>0</v>
      </c>
      <c r="V12" s="2">
        <f t="shared" si="2"/>
        <v>0.72623574144486691</v>
      </c>
      <c r="W12" s="2">
        <f t="shared" si="3"/>
        <v>0.59360730593607303</v>
      </c>
      <c r="X12" s="2">
        <f t="shared" si="4"/>
        <v>0.84507042253521136</v>
      </c>
      <c r="Y12" s="2">
        <f t="shared" si="5"/>
        <v>0.66666666666666663</v>
      </c>
      <c r="Z12" s="2" t="s">
        <v>22</v>
      </c>
      <c r="AB12" s="1">
        <f t="shared" si="10"/>
        <v>1.6166669279873103</v>
      </c>
      <c r="AC12" s="1">
        <f t="shared" si="11"/>
        <v>1.1794302078371743</v>
      </c>
      <c r="AD12" s="1">
        <f t="shared" si="6"/>
        <v>1.1501739718262554</v>
      </c>
      <c r="AE12" s="1">
        <f t="shared" si="7"/>
        <v>1.3887691076268576</v>
      </c>
      <c r="AF12" s="1">
        <f t="shared" si="8"/>
        <v>1.7430939301428778</v>
      </c>
      <c r="AG12" s="1">
        <f t="shared" si="9"/>
        <v>1.7430939301428778</v>
      </c>
      <c r="AH12">
        <v>8</v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</row>
    <row r="13" spans="1:41" x14ac:dyDescent="0.35">
      <c r="A13" s="1">
        <v>10</v>
      </c>
      <c r="B13" s="1" t="s">
        <v>12</v>
      </c>
      <c r="C13" s="1" t="s">
        <v>13</v>
      </c>
      <c r="D13" s="1">
        <v>3.05</v>
      </c>
      <c r="E13" s="1">
        <v>2.95</v>
      </c>
      <c r="F13" s="1">
        <v>3.45</v>
      </c>
      <c r="G13" s="1">
        <v>3.25</v>
      </c>
      <c r="H13" s="1" t="s">
        <v>16</v>
      </c>
      <c r="J13" s="2">
        <v>10</v>
      </c>
      <c r="K13" s="2">
        <v>3</v>
      </c>
      <c r="L13" s="2">
        <v>0</v>
      </c>
      <c r="M13" s="2">
        <v>3.05</v>
      </c>
      <c r="N13" s="2">
        <v>2.95</v>
      </c>
      <c r="O13" s="2">
        <v>3.45</v>
      </c>
      <c r="P13" s="2">
        <v>3.25</v>
      </c>
      <c r="Q13" s="2" t="s">
        <v>16</v>
      </c>
      <c r="S13" s="2">
        <v>10</v>
      </c>
      <c r="T13" s="2">
        <f t="shared" si="18"/>
        <v>1</v>
      </c>
      <c r="U13" s="2">
        <f t="shared" si="1"/>
        <v>0</v>
      </c>
      <c r="V13" s="2">
        <f t="shared" si="2"/>
        <v>0.72623574144486691</v>
      </c>
      <c r="W13" s="2">
        <f t="shared" si="3"/>
        <v>0.66666666666666663</v>
      </c>
      <c r="X13" s="2">
        <f t="shared" si="4"/>
        <v>0.97183098591549311</v>
      </c>
      <c r="Y13" s="2">
        <f t="shared" si="5"/>
        <v>0.79999999999999993</v>
      </c>
      <c r="Z13" s="2" t="s">
        <v>22</v>
      </c>
      <c r="AB13" s="1">
        <f t="shared" si="10"/>
        <v>1.6663291819675499</v>
      </c>
      <c r="AC13" s="1">
        <f t="shared" si="11"/>
        <v>1.2424969723067156</v>
      </c>
      <c r="AD13" s="1">
        <f t="shared" si="6"/>
        <v>1.1424206041343774</v>
      </c>
      <c r="AE13" s="1">
        <f t="shared" si="7"/>
        <v>1.4047252371103809</v>
      </c>
      <c r="AF13" s="1">
        <f t="shared" si="8"/>
        <v>1.8858203153487076</v>
      </c>
      <c r="AG13" s="1">
        <f t="shared" si="9"/>
        <v>1.8858203153487076</v>
      </c>
      <c r="AH13">
        <v>9</v>
      </c>
      <c r="AI13" s="1" t="str">
        <f t="shared" si="12"/>
        <v>TL</v>
      </c>
      <c r="AJ13" s="1" t="str">
        <f t="shared" si="13"/>
        <v>TL</v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</row>
    <row r="14" spans="1:41" x14ac:dyDescent="0.35">
      <c r="A14" s="1">
        <v>11</v>
      </c>
      <c r="B14" s="1" t="s">
        <v>10</v>
      </c>
      <c r="C14" s="1" t="s">
        <v>14</v>
      </c>
      <c r="D14" s="1">
        <v>2.38</v>
      </c>
      <c r="E14" s="1">
        <v>1.58</v>
      </c>
      <c r="F14" s="1">
        <v>0</v>
      </c>
      <c r="G14" s="1">
        <v>1.43</v>
      </c>
      <c r="H14" s="1" t="s">
        <v>16</v>
      </c>
      <c r="J14" s="2">
        <v>11</v>
      </c>
      <c r="K14" s="2">
        <v>1</v>
      </c>
      <c r="L14" s="2">
        <v>1</v>
      </c>
      <c r="M14" s="2">
        <v>2.38</v>
      </c>
      <c r="N14" s="2">
        <v>1.58</v>
      </c>
      <c r="O14" s="2">
        <v>0</v>
      </c>
      <c r="P14" s="2">
        <v>1.43</v>
      </c>
      <c r="Q14" s="2" t="s">
        <v>16</v>
      </c>
      <c r="S14" s="2">
        <v>11</v>
      </c>
      <c r="T14" s="2">
        <f t="shared" si="18"/>
        <v>0.33333333333333331</v>
      </c>
      <c r="U14" s="2">
        <f t="shared" si="1"/>
        <v>1</v>
      </c>
      <c r="V14" s="2">
        <f t="shared" si="2"/>
        <v>0.47148288973384034</v>
      </c>
      <c r="W14" s="2">
        <f t="shared" si="3"/>
        <v>4.1095890410958937E-2</v>
      </c>
      <c r="X14" s="2">
        <f t="shared" si="4"/>
        <v>0</v>
      </c>
      <c r="Y14" s="2">
        <f t="shared" si="5"/>
        <v>0.19333333333333333</v>
      </c>
      <c r="Z14" s="2" t="s">
        <v>22</v>
      </c>
      <c r="AB14" s="1">
        <f t="shared" si="10"/>
        <v>2.109727481396968</v>
      </c>
      <c r="AC14" s="1">
        <f t="shared" si="11"/>
        <v>2.1347340966418211</v>
      </c>
      <c r="AD14" s="1">
        <f t="shared" si="6"/>
        <v>1.5314850570885332</v>
      </c>
      <c r="AE14" s="1">
        <f t="shared" si="7"/>
        <v>1.6532924489468537</v>
      </c>
      <c r="AF14" s="1">
        <f t="shared" si="8"/>
        <v>1.1715263020561386</v>
      </c>
      <c r="AG14" s="1">
        <f t="shared" si="9"/>
        <v>1.1715263020561386</v>
      </c>
      <c r="AH14">
        <v>10</v>
      </c>
      <c r="AI14" s="1" t="str">
        <f t="shared" si="12"/>
        <v>TL</v>
      </c>
      <c r="AJ14" s="1" t="str">
        <f t="shared" si="13"/>
        <v>TL</v>
      </c>
      <c r="AK14" s="1" t="str">
        <f t="shared" si="14"/>
        <v/>
      </c>
      <c r="AL14" s="1" t="str">
        <f t="shared" si="15"/>
        <v/>
      </c>
      <c r="AM14" s="1" t="str">
        <f t="shared" si="16"/>
        <v/>
      </c>
      <c r="AN14" s="1" t="str">
        <f t="shared" si="17"/>
        <v/>
      </c>
    </row>
    <row r="15" spans="1:41" x14ac:dyDescent="0.35">
      <c r="A15" s="1">
        <v>12</v>
      </c>
      <c r="B15" s="1" t="s">
        <v>10</v>
      </c>
      <c r="C15" s="1" t="s">
        <v>14</v>
      </c>
      <c r="D15" s="1">
        <v>2.15</v>
      </c>
      <c r="E15" s="1">
        <v>2.02</v>
      </c>
      <c r="F15" s="1">
        <v>2.0299999999999998</v>
      </c>
      <c r="G15" s="1">
        <v>1.83</v>
      </c>
      <c r="H15" s="1" t="s">
        <v>16</v>
      </c>
      <c r="J15" s="2">
        <v>12</v>
      </c>
      <c r="K15" s="2">
        <v>1</v>
      </c>
      <c r="L15" s="2">
        <v>1</v>
      </c>
      <c r="M15" s="2">
        <v>2.15</v>
      </c>
      <c r="N15" s="2">
        <v>2.02</v>
      </c>
      <c r="O15" s="2">
        <v>2.0299999999999998</v>
      </c>
      <c r="P15" s="2">
        <v>1.83</v>
      </c>
      <c r="Q15" s="2" t="s">
        <v>16</v>
      </c>
      <c r="S15" s="2">
        <v>12</v>
      </c>
      <c r="T15" s="2">
        <f t="shared" si="18"/>
        <v>0.33333333333333331</v>
      </c>
      <c r="U15" s="2">
        <f t="shared" si="1"/>
        <v>1</v>
      </c>
      <c r="V15" s="2">
        <f t="shared" si="2"/>
        <v>0.38403041825095058</v>
      </c>
      <c r="W15" s="2">
        <f t="shared" si="3"/>
        <v>0.24200913242009128</v>
      </c>
      <c r="X15" s="2">
        <f t="shared" si="4"/>
        <v>0.57183098591549297</v>
      </c>
      <c r="Y15" s="2">
        <f t="shared" si="5"/>
        <v>0.32666666666666672</v>
      </c>
      <c r="Z15" s="2" t="s">
        <v>22</v>
      </c>
      <c r="AB15" s="1">
        <f t="shared" si="10"/>
        <v>1.8979658560461288</v>
      </c>
      <c r="AC15" s="1">
        <f t="shared" si="11"/>
        <v>2.0225648668650456</v>
      </c>
      <c r="AD15" s="1">
        <f t="shared" si="6"/>
        <v>1.0978577484630565</v>
      </c>
      <c r="AE15" s="1">
        <f t="shared" si="7"/>
        <v>1.3222153479112715</v>
      </c>
      <c r="AF15" s="1">
        <f t="shared" si="8"/>
        <v>1.3232009223817947</v>
      </c>
      <c r="AG15" s="1">
        <f t="shared" si="9"/>
        <v>1.3232009223817947</v>
      </c>
      <c r="AH15">
        <v>11</v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>TL</v>
      </c>
      <c r="AN15" s="1" t="str">
        <f t="shared" si="17"/>
        <v>TL</v>
      </c>
    </row>
    <row r="16" spans="1:41" x14ac:dyDescent="0.35">
      <c r="A16" s="1">
        <v>13</v>
      </c>
      <c r="B16" s="1" t="s">
        <v>11</v>
      </c>
      <c r="C16" s="1" t="s">
        <v>13</v>
      </c>
      <c r="D16" s="1">
        <v>3.28</v>
      </c>
      <c r="E16" s="1">
        <v>3.37</v>
      </c>
      <c r="F16" s="1">
        <v>3.45</v>
      </c>
      <c r="G16" s="1">
        <v>3.35</v>
      </c>
      <c r="H16" s="1" t="s">
        <v>15</v>
      </c>
      <c r="J16" s="2">
        <v>13</v>
      </c>
      <c r="K16" s="2">
        <v>2</v>
      </c>
      <c r="L16" s="2">
        <v>0</v>
      </c>
      <c r="M16" s="2">
        <v>3.28</v>
      </c>
      <c r="N16" s="2">
        <v>3.37</v>
      </c>
      <c r="O16" s="2">
        <v>3.45</v>
      </c>
      <c r="P16" s="2">
        <v>3.35</v>
      </c>
      <c r="Q16" s="2" t="s">
        <v>15</v>
      </c>
      <c r="S16" s="2">
        <v>13</v>
      </c>
      <c r="T16" s="2">
        <f t="shared" si="18"/>
        <v>0.66666666666666663</v>
      </c>
      <c r="U16" s="2">
        <f t="shared" si="1"/>
        <v>0</v>
      </c>
      <c r="V16" s="2">
        <f t="shared" si="2"/>
        <v>0.81368821292775662</v>
      </c>
      <c r="W16" s="2">
        <f t="shared" si="3"/>
        <v>0.85844748858447484</v>
      </c>
      <c r="X16" s="2">
        <f t="shared" si="4"/>
        <v>0.97183098591549311</v>
      </c>
      <c r="Y16" s="2">
        <f t="shared" si="5"/>
        <v>0.83333333333333337</v>
      </c>
      <c r="Z16" s="2" t="s">
        <v>21</v>
      </c>
      <c r="AB16" s="1">
        <f t="shared" si="10"/>
        <v>1.8803903923576264</v>
      </c>
      <c r="AC16" s="1">
        <f t="shared" si="11"/>
        <v>1.6241060597107371</v>
      </c>
      <c r="AD16" s="1">
        <f t="shared" si="6"/>
        <v>1.1893271525369138</v>
      </c>
      <c r="AE16" s="1">
        <f t="shared" si="7"/>
        <v>1.3580640082561553</v>
      </c>
      <c r="AF16" s="1">
        <f t="shared" si="8"/>
        <v>1.8661095767904217</v>
      </c>
      <c r="AG16" s="1">
        <f t="shared" si="9"/>
        <v>1.8661095767904217</v>
      </c>
      <c r="AH16">
        <v>12</v>
      </c>
      <c r="AI16" s="1" t="str">
        <f t="shared" si="12"/>
        <v/>
      </c>
      <c r="AJ16" s="1" t="str">
        <f t="shared" si="13"/>
        <v/>
      </c>
      <c r="AK16" s="1" t="str">
        <f t="shared" si="14"/>
        <v>TL</v>
      </c>
      <c r="AL16" s="1" t="str">
        <f t="shared" si="15"/>
        <v/>
      </c>
      <c r="AM16" s="1" t="str">
        <f t="shared" si="16"/>
        <v>TL</v>
      </c>
      <c r="AN16" s="1" t="str">
        <f t="shared" si="17"/>
        <v>TL</v>
      </c>
    </row>
    <row r="17" spans="1:43" x14ac:dyDescent="0.35">
      <c r="A17" s="1">
        <v>14</v>
      </c>
      <c r="B17" s="1" t="s">
        <v>9</v>
      </c>
      <c r="C17" s="1" t="s">
        <v>13</v>
      </c>
      <c r="D17" s="1">
        <v>3.77</v>
      </c>
      <c r="E17" s="1">
        <v>3.05</v>
      </c>
      <c r="F17" s="1">
        <v>3.54</v>
      </c>
      <c r="G17" s="1">
        <v>3.15</v>
      </c>
      <c r="H17" s="1" t="s">
        <v>15</v>
      </c>
      <c r="J17" s="2">
        <v>14</v>
      </c>
      <c r="K17" s="2">
        <v>0</v>
      </c>
      <c r="L17" s="2">
        <v>0</v>
      </c>
      <c r="M17" s="2">
        <v>3.77</v>
      </c>
      <c r="N17" s="2">
        <v>3.05</v>
      </c>
      <c r="O17" s="2">
        <v>3.54</v>
      </c>
      <c r="P17" s="2">
        <v>3.15</v>
      </c>
      <c r="Q17" s="2" t="s">
        <v>15</v>
      </c>
      <c r="S17" s="2">
        <v>14</v>
      </c>
      <c r="T17" s="2">
        <f t="shared" si="18"/>
        <v>0</v>
      </c>
      <c r="U17" s="2">
        <f t="shared" si="1"/>
        <v>0</v>
      </c>
      <c r="V17" s="2">
        <f t="shared" si="2"/>
        <v>1</v>
      </c>
      <c r="W17" s="2">
        <f t="shared" si="3"/>
        <v>0.71232876712328752</v>
      </c>
      <c r="X17" s="2">
        <f t="shared" si="4"/>
        <v>0.99718309859154941</v>
      </c>
      <c r="Y17" s="2">
        <f t="shared" si="5"/>
        <v>0.76666666666666661</v>
      </c>
      <c r="Z17" s="2" t="s">
        <v>21</v>
      </c>
      <c r="AB17" s="1">
        <f t="shared" si="10"/>
        <v>2.4107673529526346</v>
      </c>
      <c r="AC17" s="1">
        <f t="shared" si="11"/>
        <v>2.1741492189765719</v>
      </c>
      <c r="AD17" s="1">
        <f t="shared" si="6"/>
        <v>1.600398030278873</v>
      </c>
      <c r="AE17" s="1">
        <f t="shared" si="7"/>
        <v>1.2291283574418408</v>
      </c>
      <c r="AF17" s="1">
        <f t="shared" si="8"/>
        <v>1.7577156147584865</v>
      </c>
      <c r="AG17" s="1">
        <f t="shared" si="9"/>
        <v>1.7577156147584865</v>
      </c>
      <c r="AH17">
        <v>13</v>
      </c>
      <c r="AI17" s="1" t="str">
        <f t="shared" si="12"/>
        <v/>
      </c>
      <c r="AJ17" s="1" t="str">
        <f t="shared" si="13"/>
        <v>L</v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</row>
    <row r="18" spans="1:43" x14ac:dyDescent="0.35">
      <c r="A18" s="1">
        <v>15</v>
      </c>
      <c r="B18" s="1" t="s">
        <v>10</v>
      </c>
      <c r="C18" s="1" t="s">
        <v>13</v>
      </c>
      <c r="D18" s="1">
        <v>3.28</v>
      </c>
      <c r="E18" s="1">
        <v>3.37</v>
      </c>
      <c r="F18" s="1">
        <v>3.08</v>
      </c>
      <c r="G18" s="1">
        <v>3.35</v>
      </c>
      <c r="H18" s="1" t="s">
        <v>16</v>
      </c>
      <c r="J18" s="2">
        <v>15</v>
      </c>
      <c r="K18" s="2">
        <v>1</v>
      </c>
      <c r="L18" s="2">
        <v>0</v>
      </c>
      <c r="M18" s="2">
        <v>3.28</v>
      </c>
      <c r="N18" s="2">
        <v>3.37</v>
      </c>
      <c r="O18" s="2">
        <v>3.08</v>
      </c>
      <c r="P18" s="2">
        <v>3.35</v>
      </c>
      <c r="Q18" s="2" t="s">
        <v>16</v>
      </c>
      <c r="S18" s="2">
        <v>15</v>
      </c>
      <c r="T18" s="2">
        <f t="shared" si="18"/>
        <v>0.33333333333333331</v>
      </c>
      <c r="U18" s="2">
        <f t="shared" si="1"/>
        <v>0</v>
      </c>
      <c r="V18" s="2">
        <f t="shared" si="2"/>
        <v>0.81368821292775662</v>
      </c>
      <c r="W18" s="2">
        <f t="shared" si="3"/>
        <v>0.85844748858447484</v>
      </c>
      <c r="X18" s="2">
        <f t="shared" si="4"/>
        <v>0.86760563380281697</v>
      </c>
      <c r="Y18" s="2">
        <f t="shared" si="5"/>
        <v>0.83333333333333337</v>
      </c>
      <c r="Z18" s="2" t="s">
        <v>22</v>
      </c>
      <c r="AB18" s="1">
        <f t="shared" si="10"/>
        <v>2.1250452663706767</v>
      </c>
      <c r="AC18" s="1">
        <f t="shared" si="11"/>
        <v>1.8935681953737749</v>
      </c>
      <c r="AD18" s="1">
        <f t="shared" si="6"/>
        <v>1.3191071115263353</v>
      </c>
      <c r="AE18" s="1">
        <f t="shared" si="7"/>
        <v>1.2360175128345481</v>
      </c>
      <c r="AF18" s="1">
        <f t="shared" si="8"/>
        <v>1.7196847646811615</v>
      </c>
      <c r="AG18" s="1">
        <f t="shared" si="9"/>
        <v>1.7196847646811615</v>
      </c>
      <c r="AH18">
        <v>14</v>
      </c>
      <c r="AI18" s="1" t="str">
        <f t="shared" si="12"/>
        <v/>
      </c>
      <c r="AJ18" s="1" t="str">
        <f t="shared" si="13"/>
        <v/>
      </c>
      <c r="AK18" s="1" t="str">
        <f t="shared" si="14"/>
        <v/>
      </c>
      <c r="AL18" s="1" t="str">
        <f t="shared" si="15"/>
        <v/>
      </c>
      <c r="AM18" s="1" t="str">
        <f t="shared" si="16"/>
        <v/>
      </c>
      <c r="AN18" s="1" t="str">
        <f t="shared" si="17"/>
        <v/>
      </c>
    </row>
    <row r="19" spans="1:43" x14ac:dyDescent="0.35">
      <c r="A19" s="1">
        <v>16</v>
      </c>
      <c r="B19" s="1" t="s">
        <v>12</v>
      </c>
      <c r="C19" s="1" t="s">
        <v>14</v>
      </c>
      <c r="D19" s="1">
        <v>3.28</v>
      </c>
      <c r="E19" s="1">
        <v>3.37</v>
      </c>
      <c r="F19" s="1">
        <v>3.54</v>
      </c>
      <c r="G19" s="1">
        <v>3.35</v>
      </c>
      <c r="H19" s="1" t="s">
        <v>15</v>
      </c>
      <c r="J19" s="2">
        <v>16</v>
      </c>
      <c r="K19" s="2">
        <v>3</v>
      </c>
      <c r="L19" s="2">
        <v>1</v>
      </c>
      <c r="M19" s="2">
        <v>3.28</v>
      </c>
      <c r="N19" s="2">
        <v>3.37</v>
      </c>
      <c r="O19" s="2">
        <v>3.54</v>
      </c>
      <c r="P19" s="2">
        <v>3.35</v>
      </c>
      <c r="Q19" s="2" t="s">
        <v>15</v>
      </c>
      <c r="S19" s="2">
        <v>16</v>
      </c>
      <c r="T19" s="2">
        <f t="shared" si="18"/>
        <v>1</v>
      </c>
      <c r="U19" s="2">
        <f t="shared" si="1"/>
        <v>1</v>
      </c>
      <c r="V19" s="2">
        <f t="shared" si="2"/>
        <v>0.81368821292775662</v>
      </c>
      <c r="W19" s="2">
        <f t="shared" si="3"/>
        <v>0.85844748858447484</v>
      </c>
      <c r="X19" s="2">
        <f t="shared" si="4"/>
        <v>0.99718309859154941</v>
      </c>
      <c r="Y19" s="2">
        <f t="shared" si="5"/>
        <v>0.83333333333333337</v>
      </c>
      <c r="Z19" s="2" t="s">
        <v>21</v>
      </c>
      <c r="AB19" s="1">
        <f t="shared" si="10"/>
        <v>1.3290043250290966</v>
      </c>
      <c r="AC19" s="1">
        <f t="shared" si="11"/>
        <v>1.695849525022336</v>
      </c>
      <c r="AD19" s="1">
        <f t="shared" si="6"/>
        <v>0.55548862203658655</v>
      </c>
      <c r="AE19" s="1">
        <f t="shared" si="7"/>
        <v>1.8436669568160575</v>
      </c>
      <c r="AF19" s="1">
        <f t="shared" si="8"/>
        <v>2.2556238992960789</v>
      </c>
      <c r="AG19" s="1">
        <f t="shared" si="9"/>
        <v>2.2556238992960789</v>
      </c>
      <c r="AH19">
        <v>15</v>
      </c>
      <c r="AI19" s="1" t="str">
        <f t="shared" si="12"/>
        <v/>
      </c>
      <c r="AJ19" s="1" t="str">
        <f t="shared" si="13"/>
        <v/>
      </c>
      <c r="AK19" s="1" t="str">
        <f t="shared" si="14"/>
        <v/>
      </c>
      <c r="AL19" s="1" t="str">
        <f t="shared" si="15"/>
        <v/>
      </c>
      <c r="AM19" s="1" t="str">
        <f t="shared" si="16"/>
        <v/>
      </c>
      <c r="AN19" s="1" t="str">
        <f t="shared" si="17"/>
        <v/>
      </c>
    </row>
    <row r="20" spans="1:43" x14ac:dyDescent="0.35">
      <c r="A20" s="1">
        <v>17</v>
      </c>
      <c r="B20" s="1" t="s">
        <v>9</v>
      </c>
      <c r="C20" s="1" t="s">
        <v>13</v>
      </c>
      <c r="D20" s="1">
        <v>3.04</v>
      </c>
      <c r="E20" s="1">
        <v>2.21</v>
      </c>
      <c r="F20" s="1">
        <v>2.12</v>
      </c>
      <c r="G20" s="1">
        <v>2.86</v>
      </c>
      <c r="H20" s="1" t="s">
        <v>16</v>
      </c>
      <c r="J20" s="2">
        <v>17</v>
      </c>
      <c r="K20" s="2">
        <v>0</v>
      </c>
      <c r="L20" s="2">
        <v>0</v>
      </c>
      <c r="M20" s="2">
        <v>3.04</v>
      </c>
      <c r="N20" s="2">
        <v>2.21</v>
      </c>
      <c r="O20" s="2">
        <v>2.12</v>
      </c>
      <c r="P20" s="2">
        <v>2.86</v>
      </c>
      <c r="Q20" s="2" t="s">
        <v>16</v>
      </c>
      <c r="S20" s="2">
        <v>17</v>
      </c>
      <c r="T20" s="2">
        <f t="shared" si="18"/>
        <v>0</v>
      </c>
      <c r="U20" s="2">
        <f t="shared" si="1"/>
        <v>0</v>
      </c>
      <c r="V20" s="2">
        <f t="shared" si="2"/>
        <v>0.7224334600760457</v>
      </c>
      <c r="W20" s="2">
        <f t="shared" si="3"/>
        <v>0.32876712328767116</v>
      </c>
      <c r="X20" s="2">
        <f t="shared" si="4"/>
        <v>0.59718309859154939</v>
      </c>
      <c r="Y20" s="2">
        <f t="shared" si="5"/>
        <v>0.66999999999999993</v>
      </c>
      <c r="Z20" s="2" t="s">
        <v>22</v>
      </c>
      <c r="AB20" s="1">
        <f t="shared" si="10"/>
        <v>2.440040197110235</v>
      </c>
      <c r="AC20" s="1">
        <f t="shared" si="11"/>
        <v>2.0298770747000323</v>
      </c>
      <c r="AD20" s="1">
        <f t="shared" si="6"/>
        <v>1.6387694012797942</v>
      </c>
      <c r="AE20" s="1">
        <f t="shared" si="7"/>
        <v>0.9033865332816704</v>
      </c>
      <c r="AF20" s="1">
        <f t="shared" si="8"/>
        <v>1.1981342073556294</v>
      </c>
      <c r="AG20" s="1">
        <f t="shared" si="9"/>
        <v>1.1981342073556294</v>
      </c>
      <c r="AH20">
        <v>16</v>
      </c>
      <c r="AI20" s="1" t="str">
        <f t="shared" si="12"/>
        <v>L</v>
      </c>
      <c r="AJ20" s="1" t="str">
        <f t="shared" si="13"/>
        <v/>
      </c>
      <c r="AK20" s="1" t="str">
        <f t="shared" si="14"/>
        <v>L</v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</row>
    <row r="21" spans="1:43" x14ac:dyDescent="0.35">
      <c r="A21" s="1">
        <v>18</v>
      </c>
      <c r="B21" s="1" t="s">
        <v>11</v>
      </c>
      <c r="C21" s="1" t="s">
        <v>13</v>
      </c>
      <c r="D21" s="1">
        <v>1.1399999999999999</v>
      </c>
      <c r="E21" s="1">
        <v>1.49</v>
      </c>
      <c r="F21" s="1">
        <v>0.87</v>
      </c>
      <c r="G21" s="1">
        <v>1.47</v>
      </c>
      <c r="H21" s="1" t="s">
        <v>16</v>
      </c>
      <c r="J21" s="2">
        <v>18</v>
      </c>
      <c r="K21" s="2">
        <v>2</v>
      </c>
      <c r="L21" s="2">
        <v>0</v>
      </c>
      <c r="M21" s="2">
        <v>1.1399999999999999</v>
      </c>
      <c r="N21" s="2">
        <v>1.49</v>
      </c>
      <c r="O21" s="2">
        <v>0.87</v>
      </c>
      <c r="P21" s="2">
        <v>1.47</v>
      </c>
      <c r="Q21" s="2" t="s">
        <v>16</v>
      </c>
      <c r="S21" s="2">
        <v>18</v>
      </c>
      <c r="T21" s="2">
        <f t="shared" si="18"/>
        <v>0.66666666666666663</v>
      </c>
      <c r="U21" s="2">
        <f t="shared" si="1"/>
        <v>0</v>
      </c>
      <c r="V21" s="2">
        <f t="shared" si="2"/>
        <v>0</v>
      </c>
      <c r="W21" s="2">
        <f t="shared" si="3"/>
        <v>0</v>
      </c>
      <c r="X21" s="2">
        <f t="shared" si="4"/>
        <v>0.24507042253521127</v>
      </c>
      <c r="Y21" s="2">
        <f t="shared" si="5"/>
        <v>0.20666666666666667</v>
      </c>
      <c r="Z21" s="2" t="s">
        <v>22</v>
      </c>
      <c r="AB21" s="1">
        <f t="shared" si="10"/>
        <v>2.1446557149234331</v>
      </c>
      <c r="AC21" s="1">
        <f t="shared" si="11"/>
        <v>1.6368751545122697</v>
      </c>
      <c r="AD21" s="1">
        <f t="shared" si="6"/>
        <v>1.6736090238912869</v>
      </c>
      <c r="AE21" s="1">
        <f t="shared" si="7"/>
        <v>1.1815208567764033</v>
      </c>
      <c r="AF21" s="1">
        <f t="shared" si="8"/>
        <v>0.73973986478838805</v>
      </c>
      <c r="AG21" s="1">
        <f t="shared" si="9"/>
        <v>0.73973986478838805</v>
      </c>
      <c r="AH21">
        <v>17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TL</v>
      </c>
      <c r="AM21" s="1" t="str">
        <f t="shared" si="16"/>
        <v>TL</v>
      </c>
      <c r="AN21" s="1" t="str">
        <f t="shared" si="17"/>
        <v>TL</v>
      </c>
    </row>
    <row r="22" spans="1:43" x14ac:dyDescent="0.35">
      <c r="A22" s="1">
        <v>19</v>
      </c>
      <c r="B22" s="1" t="s">
        <v>11</v>
      </c>
      <c r="C22" s="1" t="s">
        <v>13</v>
      </c>
      <c r="D22" s="1">
        <v>3.04</v>
      </c>
      <c r="E22" s="1">
        <v>2.21</v>
      </c>
      <c r="F22" s="1">
        <v>2.12</v>
      </c>
      <c r="G22" s="1">
        <v>2.86</v>
      </c>
      <c r="H22" s="1" t="s">
        <v>15</v>
      </c>
      <c r="J22" s="2">
        <v>19</v>
      </c>
      <c r="K22" s="2">
        <v>2</v>
      </c>
      <c r="L22" s="2">
        <v>0</v>
      </c>
      <c r="M22" s="2">
        <v>3.04</v>
      </c>
      <c r="N22" s="2">
        <v>2.21</v>
      </c>
      <c r="O22" s="2">
        <v>2.12</v>
      </c>
      <c r="P22" s="2">
        <v>2.86</v>
      </c>
      <c r="Q22" s="2" t="s">
        <v>15</v>
      </c>
      <c r="S22" s="2">
        <v>19</v>
      </c>
      <c r="T22" s="2">
        <f t="shared" si="18"/>
        <v>0.66666666666666663</v>
      </c>
      <c r="U22" s="2">
        <f t="shared" si="1"/>
        <v>0</v>
      </c>
      <c r="V22" s="2">
        <f t="shared" si="2"/>
        <v>0.7224334600760457</v>
      </c>
      <c r="W22" s="2">
        <f t="shared" si="3"/>
        <v>0.32876712328767116</v>
      </c>
      <c r="X22" s="2">
        <f t="shared" si="4"/>
        <v>0.59718309859154939</v>
      </c>
      <c r="Y22" s="2">
        <f t="shared" si="5"/>
        <v>0.66999999999999993</v>
      </c>
      <c r="Z22" s="2" t="s">
        <v>21</v>
      </c>
      <c r="AB22" s="1">
        <f t="shared" si="10"/>
        <v>1.9317282265607476</v>
      </c>
      <c r="AC22" s="1">
        <f t="shared" si="11"/>
        <v>1.377744067731935</v>
      </c>
      <c r="AD22" s="1">
        <f t="shared" si="6"/>
        <v>1.3404015300207797</v>
      </c>
      <c r="AE22" s="1">
        <f t="shared" si="7"/>
        <v>1.1227429238071907</v>
      </c>
      <c r="AF22" s="1">
        <f t="shared" si="8"/>
        <v>1.3711199886516667</v>
      </c>
      <c r="AG22" s="1">
        <f t="shared" si="9"/>
        <v>1.3711199886516667</v>
      </c>
      <c r="AH22">
        <v>18</v>
      </c>
      <c r="AI22" s="1" t="str">
        <f t="shared" si="12"/>
        <v/>
      </c>
      <c r="AJ22" s="1" t="str">
        <f t="shared" si="13"/>
        <v>TL</v>
      </c>
      <c r="AK22" s="1" t="str">
        <f t="shared" si="14"/>
        <v/>
      </c>
      <c r="AL22" s="1" t="str">
        <f t="shared" si="15"/>
        <v/>
      </c>
      <c r="AM22" s="1" t="str">
        <f t="shared" si="16"/>
        <v>TL</v>
      </c>
      <c r="AN22" s="1" t="str">
        <f t="shared" si="17"/>
        <v>TL</v>
      </c>
    </row>
    <row r="23" spans="1:43" x14ac:dyDescent="0.35">
      <c r="A23" s="1">
        <v>20</v>
      </c>
      <c r="B23" s="1" t="s">
        <v>9</v>
      </c>
      <c r="C23" s="1" t="s">
        <v>13</v>
      </c>
      <c r="D23" s="1">
        <v>3.13</v>
      </c>
      <c r="E23" s="1">
        <v>3.26</v>
      </c>
      <c r="F23" s="1">
        <v>3.36</v>
      </c>
      <c r="G23" s="1">
        <v>3.53</v>
      </c>
      <c r="H23" s="1" t="s">
        <v>15</v>
      </c>
      <c r="J23" s="2">
        <v>20</v>
      </c>
      <c r="K23" s="2">
        <v>0</v>
      </c>
      <c r="L23" s="2">
        <v>0</v>
      </c>
      <c r="M23" s="2">
        <v>3.13</v>
      </c>
      <c r="N23" s="2">
        <v>3.26</v>
      </c>
      <c r="O23" s="2">
        <v>3.36</v>
      </c>
      <c r="P23" s="2">
        <v>3.53</v>
      </c>
      <c r="Q23" s="2" t="s">
        <v>15</v>
      </c>
      <c r="S23" s="2">
        <v>20</v>
      </c>
      <c r="T23" s="2">
        <f t="shared" si="18"/>
        <v>0</v>
      </c>
      <c r="U23" s="2">
        <f t="shared" si="1"/>
        <v>0</v>
      </c>
      <c r="V23" s="2">
        <f t="shared" si="2"/>
        <v>0.75665399239543729</v>
      </c>
      <c r="W23" s="2">
        <f t="shared" si="3"/>
        <v>0.80821917808219157</v>
      </c>
      <c r="X23" s="2">
        <f t="shared" si="4"/>
        <v>0.94647887323943658</v>
      </c>
      <c r="Y23" s="2">
        <f t="shared" si="5"/>
        <v>0.8933333333333332</v>
      </c>
      <c r="Z23" s="2" t="s">
        <v>21</v>
      </c>
      <c r="AB23" s="1">
        <f t="shared" si="10"/>
        <v>2.4203385335462175</v>
      </c>
      <c r="AC23" s="1">
        <f t="shared" si="11"/>
        <v>2.182589031432733</v>
      </c>
      <c r="AD23" s="1">
        <f t="shared" si="6"/>
        <v>1.5144766855186278</v>
      </c>
      <c r="AE23" s="1">
        <f t="shared" si="7"/>
        <v>1.1105656358517866</v>
      </c>
      <c r="AF23" s="1">
        <f t="shared" si="8"/>
        <v>1.7086866904031428</v>
      </c>
      <c r="AG23" s="1">
        <f t="shared" si="9"/>
        <v>1.7086866904031428</v>
      </c>
      <c r="AH23">
        <v>19</v>
      </c>
      <c r="AI23" s="1" t="str">
        <f t="shared" si="12"/>
        <v/>
      </c>
      <c r="AJ23" s="1" t="str">
        <f t="shared" si="13"/>
        <v>L</v>
      </c>
      <c r="AK23" s="1" t="str">
        <f t="shared" si="14"/>
        <v/>
      </c>
      <c r="AL23" s="1" t="str">
        <f t="shared" si="15"/>
        <v>L</v>
      </c>
      <c r="AM23" s="1" t="str">
        <f t="shared" si="16"/>
        <v>L</v>
      </c>
      <c r="AN23" s="1" t="str">
        <f t="shared" si="17"/>
        <v>L</v>
      </c>
    </row>
    <row r="24" spans="1:43" x14ac:dyDescent="0.35">
      <c r="S24" s="3" t="s">
        <v>23</v>
      </c>
      <c r="T24" s="3">
        <f t="shared" ref="T24:Y24" si="19">MAX(K4:K23)</f>
        <v>3</v>
      </c>
      <c r="U24" s="3">
        <f t="shared" si="19"/>
        <v>1</v>
      </c>
      <c r="V24" s="9">
        <f t="shared" si="19"/>
        <v>3.77</v>
      </c>
      <c r="W24" s="3">
        <f t="shared" si="19"/>
        <v>3.68</v>
      </c>
      <c r="X24" s="3">
        <f t="shared" si="19"/>
        <v>3.55</v>
      </c>
      <c r="Y24" s="3">
        <f t="shared" si="19"/>
        <v>3.85</v>
      </c>
      <c r="Z24" s="3"/>
      <c r="AH24">
        <v>20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L</v>
      </c>
      <c r="AM24" s="1" t="str">
        <f t="shared" si="16"/>
        <v/>
      </c>
      <c r="AN24" s="1" t="str">
        <f t="shared" si="17"/>
        <v/>
      </c>
    </row>
    <row r="25" spans="1:43" x14ac:dyDescent="0.35">
      <c r="B25" s="28" t="s">
        <v>17</v>
      </c>
      <c r="C25" s="28"/>
      <c r="E25" s="28" t="s">
        <v>18</v>
      </c>
      <c r="F25" s="28"/>
      <c r="S25" s="3" t="s">
        <v>24</v>
      </c>
      <c r="T25" s="3">
        <f t="shared" ref="T25:Y25" si="20">MIN(K4:K23)</f>
        <v>0</v>
      </c>
      <c r="U25" s="3">
        <f t="shared" si="20"/>
        <v>0</v>
      </c>
      <c r="V25" s="3">
        <f t="shared" si="20"/>
        <v>1.1399999999999999</v>
      </c>
      <c r="W25" s="3">
        <f t="shared" si="20"/>
        <v>1.49</v>
      </c>
      <c r="X25" s="3">
        <f t="shared" si="20"/>
        <v>0</v>
      </c>
      <c r="Y25" s="3">
        <f t="shared" si="20"/>
        <v>0.85</v>
      </c>
      <c r="Z25" s="3"/>
      <c r="AH25" s="16" t="s">
        <v>34</v>
      </c>
      <c r="AI25" s="16">
        <f t="shared" ref="AI25:AN25" si="21">COUNTIF(AI5:AI24,"L")</f>
        <v>2</v>
      </c>
      <c r="AJ25" s="16">
        <f t="shared" si="21"/>
        <v>2</v>
      </c>
      <c r="AK25" s="17">
        <f t="shared" si="21"/>
        <v>3</v>
      </c>
      <c r="AL25" s="16">
        <f t="shared" si="21"/>
        <v>4</v>
      </c>
      <c r="AM25" s="16">
        <f t="shared" si="21"/>
        <v>1</v>
      </c>
      <c r="AN25" s="16">
        <f t="shared" si="21"/>
        <v>1</v>
      </c>
    </row>
    <row r="26" spans="1:43" x14ac:dyDescent="0.35">
      <c r="AB26" s="22" t="s">
        <v>75</v>
      </c>
      <c r="AC26" s="20"/>
      <c r="AH26" s="16" t="s">
        <v>35</v>
      </c>
      <c r="AI26" s="16">
        <f t="shared" ref="AI26:AN26" si="22">COUNTIF(AI5:AI24,"TL")</f>
        <v>3</v>
      </c>
      <c r="AJ26" s="16">
        <f t="shared" si="22"/>
        <v>3</v>
      </c>
      <c r="AK26" s="16">
        <f t="shared" si="22"/>
        <v>2</v>
      </c>
      <c r="AL26" s="16">
        <f t="shared" si="22"/>
        <v>1</v>
      </c>
      <c r="AM26" s="16">
        <f t="shared" si="22"/>
        <v>4</v>
      </c>
      <c r="AN26" s="16">
        <f t="shared" si="22"/>
        <v>4</v>
      </c>
    </row>
    <row r="27" spans="1:43" x14ac:dyDescent="0.35">
      <c r="A27" s="21" t="s">
        <v>36</v>
      </c>
      <c r="B27" s="21"/>
      <c r="C27" s="21"/>
      <c r="D27" s="21"/>
      <c r="E27" s="21"/>
      <c r="F27" s="21"/>
      <c r="G27" s="21"/>
      <c r="H27" s="21"/>
      <c r="J27" s="21" t="s">
        <v>36</v>
      </c>
      <c r="K27" s="21"/>
      <c r="L27" s="21"/>
      <c r="M27" s="21"/>
      <c r="N27" s="21"/>
      <c r="O27" s="21"/>
      <c r="P27" s="21"/>
      <c r="Q27" s="21"/>
      <c r="S27" s="21" t="s">
        <v>36</v>
      </c>
      <c r="T27" s="21"/>
      <c r="U27" s="21"/>
      <c r="V27" s="21"/>
      <c r="W27" s="21"/>
      <c r="X27" s="21"/>
      <c r="Y27" s="21"/>
      <c r="Z27" s="21"/>
    </row>
    <row r="28" spans="1:43" ht="29.5" customHeight="1" x14ac:dyDescent="0.35">
      <c r="A28" s="5" t="s">
        <v>1</v>
      </c>
      <c r="B28" s="5" t="s">
        <v>2</v>
      </c>
      <c r="C28" s="6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J28" s="5" t="s">
        <v>1</v>
      </c>
      <c r="K28" s="5" t="s">
        <v>2</v>
      </c>
      <c r="L28" s="6" t="s">
        <v>3</v>
      </c>
      <c r="M28" s="5" t="s">
        <v>4</v>
      </c>
      <c r="N28" s="5" t="s">
        <v>5</v>
      </c>
      <c r="O28" s="5" t="s">
        <v>6</v>
      </c>
      <c r="P28" s="5" t="s">
        <v>7</v>
      </c>
      <c r="Q28" s="5" t="s">
        <v>8</v>
      </c>
      <c r="S28" s="5" t="s">
        <v>1</v>
      </c>
      <c r="T28" s="5" t="s">
        <v>2</v>
      </c>
      <c r="U28" s="5" t="s">
        <v>3</v>
      </c>
      <c r="V28" s="5" t="s">
        <v>4</v>
      </c>
      <c r="W28" s="5" t="s">
        <v>5</v>
      </c>
      <c r="X28" s="5" t="s">
        <v>6</v>
      </c>
      <c r="Y28" s="5" t="s">
        <v>7</v>
      </c>
      <c r="Z28" s="5" t="s">
        <v>67</v>
      </c>
      <c r="AB28" s="23" t="s">
        <v>76</v>
      </c>
      <c r="AC28" s="24"/>
      <c r="AD28" s="24"/>
      <c r="AE28" s="24"/>
      <c r="AF28" s="24"/>
      <c r="AG28" s="24"/>
      <c r="AH28" s="29" t="s">
        <v>40</v>
      </c>
      <c r="AI28" s="29"/>
      <c r="AJ28" s="29"/>
      <c r="AK28" s="29"/>
      <c r="AL28" s="29"/>
      <c r="AM28" s="29"/>
      <c r="AN28" s="7" t="s">
        <v>55</v>
      </c>
    </row>
    <row r="29" spans="1:43" x14ac:dyDescent="0.35">
      <c r="A29" s="1">
        <v>1</v>
      </c>
      <c r="B29" s="1" t="s">
        <v>11</v>
      </c>
      <c r="C29" s="1" t="s">
        <v>38</v>
      </c>
      <c r="D29" s="1">
        <v>3.05</v>
      </c>
      <c r="E29" s="1">
        <v>1.99</v>
      </c>
      <c r="F29" s="1">
        <v>2.46</v>
      </c>
      <c r="G29" s="1">
        <v>0.94</v>
      </c>
      <c r="H29" s="1" t="s">
        <v>16</v>
      </c>
      <c r="J29" s="1">
        <v>1</v>
      </c>
      <c r="K29" s="1">
        <v>2</v>
      </c>
      <c r="L29" s="1">
        <v>1</v>
      </c>
      <c r="M29" s="1">
        <v>3.05</v>
      </c>
      <c r="N29" s="1">
        <v>1.99</v>
      </c>
      <c r="O29" s="1">
        <v>2.46</v>
      </c>
      <c r="P29" s="1">
        <v>0.94</v>
      </c>
      <c r="Q29" s="1" t="s">
        <v>16</v>
      </c>
      <c r="S29" s="1">
        <v>1</v>
      </c>
      <c r="T29" s="1">
        <v>2</v>
      </c>
      <c r="U29" s="1">
        <v>1</v>
      </c>
      <c r="V29" s="1">
        <f>(K29-T$36)/(T$35-T$36)</f>
        <v>0.66666666666666663</v>
      </c>
      <c r="W29" s="1">
        <f>(L29-U$36)/(U$35-U$36)</f>
        <v>1</v>
      </c>
      <c r="X29" s="1">
        <f>(O29-X$36)/(X$35-X$36)</f>
        <v>0.82352941176470584</v>
      </c>
      <c r="Y29" s="1">
        <f>(P29-Y$36)/(Y$35-Y$36)</f>
        <v>0</v>
      </c>
      <c r="Z29" s="1" t="s">
        <v>22</v>
      </c>
      <c r="AB29" s="7" t="s">
        <v>77</v>
      </c>
      <c r="AN29" t="s">
        <v>55</v>
      </c>
      <c r="AO29" t="s">
        <v>57</v>
      </c>
      <c r="AP29" t="s">
        <v>56</v>
      </c>
      <c r="AQ29" t="s">
        <v>58</v>
      </c>
    </row>
    <row r="30" spans="1:43" x14ac:dyDescent="0.35">
      <c r="A30" s="1">
        <v>2</v>
      </c>
      <c r="B30" s="1" t="s">
        <v>11</v>
      </c>
      <c r="C30" s="1" t="s">
        <v>13</v>
      </c>
      <c r="D30" s="1">
        <v>3.04</v>
      </c>
      <c r="E30" s="1">
        <v>2.21</v>
      </c>
      <c r="F30" s="1">
        <v>2.12</v>
      </c>
      <c r="G30" s="1">
        <v>2.86</v>
      </c>
      <c r="H30" s="1" t="s">
        <v>15</v>
      </c>
      <c r="J30" s="1">
        <v>2</v>
      </c>
      <c r="K30" s="1">
        <v>2</v>
      </c>
      <c r="L30" s="1">
        <v>0</v>
      </c>
      <c r="M30" s="1">
        <v>3.04</v>
      </c>
      <c r="N30" s="1">
        <v>2.21</v>
      </c>
      <c r="O30" s="1">
        <v>2.12</v>
      </c>
      <c r="P30" s="1">
        <v>2.86</v>
      </c>
      <c r="Q30" s="1" t="s">
        <v>15</v>
      </c>
      <c r="S30" s="1">
        <v>2</v>
      </c>
      <c r="T30" s="1">
        <v>2</v>
      </c>
      <c r="U30" s="1">
        <v>0</v>
      </c>
      <c r="V30" s="1">
        <f t="shared" ref="V30:V34" si="23">(K30-T$36)/(T$35-T$36)</f>
        <v>0.66666666666666663</v>
      </c>
      <c r="W30" s="1">
        <f t="shared" ref="W30:W34" si="24">(L30-U$36)/(U$35-U$36)</f>
        <v>0</v>
      </c>
      <c r="X30" s="1">
        <f t="shared" ref="X30:X34" si="25">(O30-X$36)/(X$35-X$36)</f>
        <v>0.66968325791855199</v>
      </c>
      <c r="Y30" s="1">
        <f t="shared" ref="Y30:Y34" si="26">(P30-Y$36)/(Y$35-Y$36)</f>
        <v>0.73282442748091592</v>
      </c>
      <c r="Z30" s="1" t="s">
        <v>21</v>
      </c>
      <c r="AH30" s="8" t="s">
        <v>41</v>
      </c>
      <c r="AI30" s="8" t="s">
        <v>42</v>
      </c>
      <c r="AJ30" s="8" t="s">
        <v>43</v>
      </c>
      <c r="AK30" s="8" t="s">
        <v>15</v>
      </c>
      <c r="AL30" s="8" t="s">
        <v>16</v>
      </c>
      <c r="AN30" s="13" t="s">
        <v>68</v>
      </c>
      <c r="AO30" s="13" t="s">
        <v>69</v>
      </c>
      <c r="AP30" s="13" t="s">
        <v>70</v>
      </c>
      <c r="AQ30" s="13" t="s">
        <v>71</v>
      </c>
    </row>
    <row r="31" spans="1:43" x14ac:dyDescent="0.35">
      <c r="A31" s="1">
        <v>3</v>
      </c>
      <c r="B31" s="1" t="s">
        <v>37</v>
      </c>
      <c r="C31" s="1" t="s">
        <v>38</v>
      </c>
      <c r="D31" s="1">
        <v>2.14</v>
      </c>
      <c r="E31" s="1">
        <v>2.15</v>
      </c>
      <c r="F31" s="1">
        <v>2.59</v>
      </c>
      <c r="G31" s="1">
        <v>2.57</v>
      </c>
      <c r="H31" s="1" t="s">
        <v>16</v>
      </c>
      <c r="J31" s="1">
        <v>3</v>
      </c>
      <c r="K31" s="1">
        <v>1</v>
      </c>
      <c r="L31" s="1">
        <v>1</v>
      </c>
      <c r="M31" s="1">
        <v>2.14</v>
      </c>
      <c r="N31" s="1">
        <v>2.15</v>
      </c>
      <c r="O31" s="1">
        <v>2.59</v>
      </c>
      <c r="P31" s="1">
        <v>2.57</v>
      </c>
      <c r="Q31" s="1" t="s">
        <v>16</v>
      </c>
      <c r="S31" s="1">
        <v>3</v>
      </c>
      <c r="T31" s="1">
        <v>1</v>
      </c>
      <c r="U31" s="1">
        <v>1</v>
      </c>
      <c r="V31" s="1">
        <f t="shared" si="23"/>
        <v>0.33333333333333331</v>
      </c>
      <c r="W31" s="1">
        <f t="shared" si="24"/>
        <v>1</v>
      </c>
      <c r="X31" s="1">
        <f t="shared" si="25"/>
        <v>0.88235294117647045</v>
      </c>
      <c r="Y31" s="1">
        <f t="shared" si="26"/>
        <v>0.62213740458015265</v>
      </c>
      <c r="Z31" s="1" t="s">
        <v>22</v>
      </c>
      <c r="AB31" s="25" t="s">
        <v>78</v>
      </c>
      <c r="AC31" s="25"/>
      <c r="AD31" s="25"/>
      <c r="AE31" s="25"/>
      <c r="AF31" s="25"/>
      <c r="AG31" s="26"/>
      <c r="AH31" s="1">
        <v>1</v>
      </c>
      <c r="AI31" s="1" t="str">
        <f>Z29</f>
        <v>TL</v>
      </c>
      <c r="AJ31" s="12" t="str">
        <f>IF(AK31&gt;AL31,"L","TL")</f>
        <v>TL</v>
      </c>
      <c r="AK31" s="1">
        <f>AI25</f>
        <v>2</v>
      </c>
      <c r="AL31" s="1">
        <f>AI26</f>
        <v>3</v>
      </c>
      <c r="AN31">
        <f>IF(AND(AI31="L",AJ31="L"),1,0)</f>
        <v>0</v>
      </c>
      <c r="AO31">
        <f>IF(AND(AI31="TL",AJ31="TL"),1,0)</f>
        <v>1</v>
      </c>
      <c r="AP31">
        <f>IF(AND(AI31="L",AJ31="TL"),1,0)</f>
        <v>0</v>
      </c>
      <c r="AQ31">
        <f>IF(AND(AI31="TL",AJ31="L"),1,0)</f>
        <v>0</v>
      </c>
    </row>
    <row r="32" spans="1:43" x14ac:dyDescent="0.35">
      <c r="A32" s="1">
        <v>4</v>
      </c>
      <c r="B32" s="1" t="s">
        <v>9</v>
      </c>
      <c r="C32" s="1" t="s">
        <v>13</v>
      </c>
      <c r="D32" s="1">
        <v>3.55</v>
      </c>
      <c r="E32" s="1">
        <v>3</v>
      </c>
      <c r="F32" s="1">
        <v>2.85</v>
      </c>
      <c r="G32" s="1">
        <v>3.1</v>
      </c>
      <c r="H32" s="1" t="s">
        <v>15</v>
      </c>
      <c r="J32" s="1">
        <v>4</v>
      </c>
      <c r="K32" s="1">
        <v>0</v>
      </c>
      <c r="L32" s="1">
        <v>0</v>
      </c>
      <c r="M32" s="1">
        <v>3.55</v>
      </c>
      <c r="N32" s="1">
        <v>3</v>
      </c>
      <c r="O32" s="1">
        <v>2.85</v>
      </c>
      <c r="P32" s="1">
        <v>3.1</v>
      </c>
      <c r="Q32" s="1" t="s">
        <v>15</v>
      </c>
      <c r="S32" s="1">
        <v>4</v>
      </c>
      <c r="T32" s="1">
        <v>0</v>
      </c>
      <c r="U32" s="1">
        <v>0</v>
      </c>
      <c r="V32" s="1">
        <f t="shared" si="23"/>
        <v>0</v>
      </c>
      <c r="W32" s="1">
        <f t="shared" si="24"/>
        <v>0</v>
      </c>
      <c r="X32" s="1">
        <f t="shared" si="25"/>
        <v>1</v>
      </c>
      <c r="Y32" s="1">
        <f t="shared" si="26"/>
        <v>0.82442748091603058</v>
      </c>
      <c r="Z32" s="1" t="s">
        <v>21</v>
      </c>
      <c r="AH32" s="1">
        <v>2</v>
      </c>
      <c r="AI32" s="1" t="str">
        <f>Z30</f>
        <v>L</v>
      </c>
      <c r="AJ32" s="12" t="str">
        <f t="shared" ref="AJ32:AJ36" si="27">IF(AK32&gt;AL32,"L","TL")</f>
        <v>TL</v>
      </c>
      <c r="AK32" s="1">
        <f t="shared" ref="AK32" si="28">AI26</f>
        <v>3</v>
      </c>
      <c r="AL32" s="1">
        <f>AJ26</f>
        <v>3</v>
      </c>
      <c r="AN32">
        <f t="shared" ref="AN32:AN36" si="29">IF(AND(AI32="L",AJ32="L"),1,0)</f>
        <v>0</v>
      </c>
      <c r="AO32">
        <f t="shared" ref="AO32:AO36" si="30">IF(AND(AI32="TL",AJ32="TL"),1,0)</f>
        <v>0</v>
      </c>
      <c r="AP32">
        <f t="shared" ref="AP32:AP36" si="31">IF(AND(AI32="L",AJ32="TL"),1,0)</f>
        <v>1</v>
      </c>
      <c r="AQ32">
        <f t="shared" ref="AQ32:AQ36" si="32">IF(AND(AI32="TL",AJ32="L"),1,0)</f>
        <v>0</v>
      </c>
    </row>
    <row r="33" spans="1:44" x14ac:dyDescent="0.35">
      <c r="A33" s="1">
        <v>5</v>
      </c>
      <c r="B33" s="1" t="s">
        <v>12</v>
      </c>
      <c r="C33" s="1" t="s">
        <v>38</v>
      </c>
      <c r="D33" s="1">
        <v>1.4</v>
      </c>
      <c r="E33" s="1">
        <v>2.39</v>
      </c>
      <c r="F33" s="1">
        <v>2.5099999999999998</v>
      </c>
      <c r="G33" s="1">
        <v>3.56</v>
      </c>
      <c r="H33" s="1" t="s">
        <v>16</v>
      </c>
      <c r="J33" s="1">
        <v>5</v>
      </c>
      <c r="K33" s="1">
        <v>3</v>
      </c>
      <c r="L33" s="1">
        <v>1</v>
      </c>
      <c r="M33" s="1">
        <v>1.4</v>
      </c>
      <c r="N33" s="1">
        <v>2.39</v>
      </c>
      <c r="O33" s="1">
        <v>2.5099999999999998</v>
      </c>
      <c r="P33" s="1">
        <v>3.56</v>
      </c>
      <c r="Q33" s="1" t="s">
        <v>16</v>
      </c>
      <c r="S33" s="1">
        <v>5</v>
      </c>
      <c r="T33" s="1">
        <v>3</v>
      </c>
      <c r="U33" s="1">
        <v>1</v>
      </c>
      <c r="V33" s="1">
        <f t="shared" si="23"/>
        <v>1</v>
      </c>
      <c r="W33" s="1">
        <f t="shared" si="24"/>
        <v>1</v>
      </c>
      <c r="X33" s="1">
        <f t="shared" si="25"/>
        <v>0.84615384615384603</v>
      </c>
      <c r="Y33" s="1">
        <f t="shared" si="26"/>
        <v>1</v>
      </c>
      <c r="Z33" s="1" t="s">
        <v>22</v>
      </c>
      <c r="AH33" s="1">
        <v>3</v>
      </c>
      <c r="AI33" s="1" t="str">
        <f t="shared" ref="AI33:AI36" si="33">Z31</f>
        <v>TL</v>
      </c>
      <c r="AJ33" s="12" t="str">
        <f>IF(AK33&gt;AL33,"L","TL")</f>
        <v>L</v>
      </c>
      <c r="AK33" s="1">
        <f>AK25</f>
        <v>3</v>
      </c>
      <c r="AL33" s="1">
        <f>AK26</f>
        <v>2</v>
      </c>
      <c r="AN33">
        <f t="shared" si="29"/>
        <v>0</v>
      </c>
      <c r="AO33">
        <f t="shared" si="30"/>
        <v>0</v>
      </c>
      <c r="AP33">
        <f t="shared" si="31"/>
        <v>0</v>
      </c>
      <c r="AQ33">
        <f t="shared" si="32"/>
        <v>1</v>
      </c>
    </row>
    <row r="34" spans="1:44" x14ac:dyDescent="0.35">
      <c r="A34" s="1">
        <v>6</v>
      </c>
      <c r="B34" s="1" t="s">
        <v>9</v>
      </c>
      <c r="C34" s="1" t="s">
        <v>38</v>
      </c>
      <c r="D34" s="1">
        <v>2.5</v>
      </c>
      <c r="E34" s="1">
        <v>2.5</v>
      </c>
      <c r="F34" s="1" t="s">
        <v>39</v>
      </c>
      <c r="G34" s="1">
        <v>1.66</v>
      </c>
      <c r="H34" s="1" t="s">
        <v>15</v>
      </c>
      <c r="J34" s="1">
        <v>6</v>
      </c>
      <c r="K34" s="1">
        <v>3</v>
      </c>
      <c r="L34" s="1">
        <v>1</v>
      </c>
      <c r="M34" s="1">
        <v>2.5</v>
      </c>
      <c r="N34" s="1">
        <v>2.5</v>
      </c>
      <c r="O34" s="1">
        <v>0.64</v>
      </c>
      <c r="P34" s="1">
        <v>1.66</v>
      </c>
      <c r="Q34" s="1" t="s">
        <v>15</v>
      </c>
      <c r="S34" s="1">
        <v>6</v>
      </c>
      <c r="T34" s="1">
        <v>3</v>
      </c>
      <c r="U34" s="1">
        <v>1</v>
      </c>
      <c r="V34" s="1">
        <f t="shared" si="23"/>
        <v>1</v>
      </c>
      <c r="W34" s="1">
        <f t="shared" si="24"/>
        <v>1</v>
      </c>
      <c r="X34" s="1">
        <f t="shared" si="25"/>
        <v>0</v>
      </c>
      <c r="Y34" s="1">
        <f t="shared" si="26"/>
        <v>0.27480916030534347</v>
      </c>
      <c r="Z34" s="1" t="s">
        <v>21</v>
      </c>
      <c r="AH34" s="1">
        <v>4</v>
      </c>
      <c r="AI34" s="1" t="str">
        <f t="shared" si="33"/>
        <v>L</v>
      </c>
      <c r="AJ34" s="12" t="str">
        <f t="shared" si="27"/>
        <v>L</v>
      </c>
      <c r="AK34" s="1">
        <f>AI25</f>
        <v>2</v>
      </c>
      <c r="AL34" s="1">
        <f>AL26</f>
        <v>1</v>
      </c>
      <c r="AN34">
        <f>IF(AND(AI34="L",AJ34="L"),1,0)</f>
        <v>1</v>
      </c>
      <c r="AO34">
        <f t="shared" si="30"/>
        <v>0</v>
      </c>
      <c r="AP34">
        <f t="shared" si="31"/>
        <v>0</v>
      </c>
      <c r="AQ34">
        <f t="shared" si="32"/>
        <v>0</v>
      </c>
    </row>
    <row r="35" spans="1:44" x14ac:dyDescent="0.35">
      <c r="S35" s="10" t="s">
        <v>23</v>
      </c>
      <c r="T35" s="10">
        <f t="shared" ref="T35:Y35" si="34">MAX(K29:K34)</f>
        <v>3</v>
      </c>
      <c r="U35" s="10">
        <f t="shared" si="34"/>
        <v>1</v>
      </c>
      <c r="V35" s="10">
        <f t="shared" si="34"/>
        <v>3.55</v>
      </c>
      <c r="W35" s="11">
        <f t="shared" si="34"/>
        <v>3</v>
      </c>
      <c r="X35" s="10">
        <f t="shared" si="34"/>
        <v>2.85</v>
      </c>
      <c r="Y35" s="10">
        <f t="shared" si="34"/>
        <v>3.56</v>
      </c>
      <c r="Z35" s="10"/>
      <c r="AH35" s="1">
        <v>5</v>
      </c>
      <c r="AI35" s="1" t="str">
        <f t="shared" si="33"/>
        <v>TL</v>
      </c>
      <c r="AJ35" s="12" t="str">
        <f t="shared" si="27"/>
        <v>TL</v>
      </c>
      <c r="AK35" s="1">
        <f>AM25</f>
        <v>1</v>
      </c>
      <c r="AL35" s="1">
        <f>AM26</f>
        <v>4</v>
      </c>
      <c r="AN35">
        <f t="shared" si="29"/>
        <v>0</v>
      </c>
      <c r="AO35">
        <f t="shared" si="30"/>
        <v>1</v>
      </c>
      <c r="AP35">
        <f t="shared" si="31"/>
        <v>0</v>
      </c>
      <c r="AQ35">
        <f t="shared" si="32"/>
        <v>0</v>
      </c>
    </row>
    <row r="36" spans="1:44" x14ac:dyDescent="0.35">
      <c r="S36" s="10" t="s">
        <v>24</v>
      </c>
      <c r="T36" s="10">
        <f t="shared" ref="T36:Y36" si="35">MIN(K29:K34)</f>
        <v>0</v>
      </c>
      <c r="U36" s="10">
        <f t="shared" si="35"/>
        <v>0</v>
      </c>
      <c r="V36" s="10">
        <f t="shared" si="35"/>
        <v>1.4</v>
      </c>
      <c r="W36" s="10">
        <f t="shared" si="35"/>
        <v>1.99</v>
      </c>
      <c r="X36" s="10">
        <f t="shared" si="35"/>
        <v>0.64</v>
      </c>
      <c r="Y36" s="10">
        <f t="shared" si="35"/>
        <v>0.94</v>
      </c>
      <c r="Z36" s="10"/>
      <c r="AH36" s="1">
        <v>6</v>
      </c>
      <c r="AI36" s="1" t="str">
        <f t="shared" si="33"/>
        <v>L</v>
      </c>
      <c r="AJ36" s="12" t="str">
        <f t="shared" si="27"/>
        <v>TL</v>
      </c>
      <c r="AK36" s="1">
        <f>AN25</f>
        <v>1</v>
      </c>
      <c r="AL36" s="1">
        <f>AN26</f>
        <v>4</v>
      </c>
      <c r="AN36">
        <f t="shared" si="29"/>
        <v>0</v>
      </c>
      <c r="AO36">
        <f t="shared" si="30"/>
        <v>0</v>
      </c>
      <c r="AP36">
        <f t="shared" si="31"/>
        <v>1</v>
      </c>
      <c r="AQ36">
        <f t="shared" si="32"/>
        <v>0</v>
      </c>
    </row>
    <row r="39" spans="1:44" x14ac:dyDescent="0.35">
      <c r="AH39" t="s">
        <v>44</v>
      </c>
    </row>
    <row r="40" spans="1:44" x14ac:dyDescent="0.35">
      <c r="AH40" s="8"/>
      <c r="AI40" s="30" t="s">
        <v>45</v>
      </c>
      <c r="AJ40" s="30"/>
      <c r="AL40" s="7" t="s">
        <v>54</v>
      </c>
    </row>
    <row r="41" spans="1:44" x14ac:dyDescent="0.35">
      <c r="AH41" s="18" t="s">
        <v>46</v>
      </c>
      <c r="AI41" s="15" t="s">
        <v>21</v>
      </c>
      <c r="AJ41" s="15" t="s">
        <v>22</v>
      </c>
      <c r="AL41" s="7" t="s">
        <v>55</v>
      </c>
      <c r="AM41" s="32" t="s">
        <v>59</v>
      </c>
      <c r="AN41" s="32"/>
      <c r="AO41" s="32"/>
      <c r="AP41" s="32"/>
      <c r="AR41" t="s">
        <v>63</v>
      </c>
    </row>
    <row r="42" spans="1:44" x14ac:dyDescent="0.35">
      <c r="AH42" s="18" t="s">
        <v>21</v>
      </c>
      <c r="AI42" s="1">
        <f>SUM(AN31:AN36)</f>
        <v>1</v>
      </c>
      <c r="AJ42" s="1">
        <f>SUM(AP31:AP36)</f>
        <v>2</v>
      </c>
      <c r="AL42" s="7" t="s">
        <v>56</v>
      </c>
      <c r="AM42" t="s">
        <v>60</v>
      </c>
      <c r="AR42" t="s">
        <v>64</v>
      </c>
    </row>
    <row r="43" spans="1:44" x14ac:dyDescent="0.35">
      <c r="AH43" s="18" t="s">
        <v>22</v>
      </c>
      <c r="AI43" s="1">
        <f>SUM(AN32:AN37)</f>
        <v>1</v>
      </c>
      <c r="AJ43" s="1">
        <f>SUM(AP32:AP37)</f>
        <v>2</v>
      </c>
      <c r="AL43" s="7" t="s">
        <v>57</v>
      </c>
      <c r="AM43" t="s">
        <v>61</v>
      </c>
      <c r="AR43" t="s">
        <v>65</v>
      </c>
    </row>
    <row r="44" spans="1:44" x14ac:dyDescent="0.35">
      <c r="AL44" s="7" t="s">
        <v>58</v>
      </c>
      <c r="AM44" t="s">
        <v>62</v>
      </c>
      <c r="AR44" t="s">
        <v>66</v>
      </c>
    </row>
    <row r="46" spans="1:44" x14ac:dyDescent="0.35">
      <c r="AH46" s="31" t="s">
        <v>47</v>
      </c>
      <c r="AI46" s="31"/>
      <c r="AJ46" s="31"/>
    </row>
    <row r="47" spans="1:44" x14ac:dyDescent="0.35">
      <c r="AH47" s="8" t="s">
        <v>48</v>
      </c>
      <c r="AI47" s="1" t="s">
        <v>49</v>
      </c>
      <c r="AJ47" s="1" t="s">
        <v>50</v>
      </c>
    </row>
    <row r="48" spans="1:44" ht="43.5" x14ac:dyDescent="0.35">
      <c r="AH48" s="8" t="s">
        <v>51</v>
      </c>
      <c r="AI48" s="14" t="s">
        <v>72</v>
      </c>
      <c r="AJ48" s="1">
        <f>(AI42+AJ43)/COUNT($AH$31:$AH$36)</f>
        <v>0.5</v>
      </c>
    </row>
    <row r="49" spans="34:36" ht="29" x14ac:dyDescent="0.35">
      <c r="AH49" s="8" t="s">
        <v>52</v>
      </c>
      <c r="AI49" s="12" t="s">
        <v>73</v>
      </c>
      <c r="AJ49" s="12">
        <f>AI42/(AI42+AJ42)</f>
        <v>0.33333333333333331</v>
      </c>
    </row>
    <row r="50" spans="34:36" x14ac:dyDescent="0.35">
      <c r="AH50" s="8" t="s">
        <v>53</v>
      </c>
      <c r="AI50" s="1" t="s">
        <v>74</v>
      </c>
      <c r="AJ50" s="1">
        <f>AI42/(AI42+AI43)</f>
        <v>0.5</v>
      </c>
    </row>
  </sheetData>
  <mergeCells count="18">
    <mergeCell ref="AH28:AM28"/>
    <mergeCell ref="AI40:AJ40"/>
    <mergeCell ref="AH46:AJ46"/>
    <mergeCell ref="AM41:AP41"/>
    <mergeCell ref="AB1:AG2"/>
    <mergeCell ref="AI1:AN1"/>
    <mergeCell ref="AI2:AN2"/>
    <mergeCell ref="A27:H27"/>
    <mergeCell ref="J27:Q27"/>
    <mergeCell ref="A1:F1"/>
    <mergeCell ref="B25:C25"/>
    <mergeCell ref="E25:F25"/>
    <mergeCell ref="J1:Q2"/>
    <mergeCell ref="S1:Z2"/>
    <mergeCell ref="S27:Z27"/>
    <mergeCell ref="AB26:AC26"/>
    <mergeCell ref="AB28:AG28"/>
    <mergeCell ref="AB31:AG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2022-12-01T03:47:08Z</dcterms:created>
  <dcterms:modified xsi:type="dcterms:W3CDTF">2022-12-02T03:47:09Z</dcterms:modified>
</cp:coreProperties>
</file>