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4" i="1" l="1"/>
  <c r="D36" i="1" l="1"/>
  <c r="B36" i="1"/>
  <c r="C28" i="1"/>
  <c r="E27" i="1"/>
  <c r="C27" i="1"/>
  <c r="C23" i="1"/>
  <c r="C22" i="1"/>
  <c r="M20" i="1"/>
  <c r="C20" i="1"/>
  <c r="M18" i="1"/>
  <c r="O17" i="1"/>
  <c r="M17" i="1"/>
  <c r="C18" i="1"/>
  <c r="E17" i="1"/>
  <c r="C17" i="1"/>
  <c r="C14" i="1"/>
  <c r="P12" i="1"/>
  <c r="P4" i="1"/>
  <c r="P5" i="1"/>
  <c r="P6" i="1"/>
  <c r="P7" i="1"/>
  <c r="P8" i="1"/>
  <c r="P9" i="1"/>
  <c r="P10" i="1"/>
  <c r="P11" i="1"/>
  <c r="P3" i="1"/>
  <c r="Q4" i="1"/>
  <c r="Q5" i="1"/>
  <c r="Q6" i="1"/>
  <c r="Q7" i="1"/>
  <c r="Q8" i="1"/>
  <c r="Q9" i="1"/>
  <c r="Q10" i="1"/>
  <c r="Q11" i="1"/>
  <c r="Q3" i="1"/>
  <c r="F12" i="1"/>
  <c r="F4" i="1"/>
  <c r="F5" i="1"/>
  <c r="F6" i="1"/>
  <c r="F7" i="1"/>
  <c r="F8" i="1"/>
  <c r="F9" i="1"/>
  <c r="F10" i="1"/>
  <c r="F11" i="1"/>
  <c r="F3" i="1"/>
  <c r="G3" i="1"/>
  <c r="G7" i="1"/>
  <c r="G8" i="1"/>
  <c r="G9" i="1"/>
  <c r="G10" i="1"/>
  <c r="G11" i="1"/>
  <c r="G4" i="1"/>
  <c r="G5" i="1"/>
  <c r="G6" i="1"/>
  <c r="O4" i="1"/>
  <c r="O5" i="1"/>
  <c r="O6" i="1"/>
  <c r="O7" i="1"/>
  <c r="O8" i="1"/>
  <c r="O9" i="1"/>
  <c r="O10" i="1"/>
  <c r="O11" i="1"/>
  <c r="O3" i="1"/>
  <c r="N12" i="1"/>
  <c r="E4" i="1"/>
  <c r="E5" i="1"/>
  <c r="E6" i="1"/>
  <c r="E7" i="1"/>
  <c r="E8" i="1"/>
  <c r="E9" i="1"/>
  <c r="E10" i="1"/>
  <c r="E11" i="1"/>
  <c r="E3" i="1"/>
  <c r="D12" i="1"/>
  <c r="E12" i="1" l="1"/>
  <c r="O12" i="1"/>
</calcChain>
</file>

<file path=xl/sharedStrings.xml><?xml version="1.0" encoding="utf-8"?>
<sst xmlns="http://schemas.openxmlformats.org/spreadsheetml/2006/main" count="57" uniqueCount="36">
  <si>
    <t>Usia</t>
  </si>
  <si>
    <t>11~15</t>
  </si>
  <si>
    <t>16~20</t>
  </si>
  <si>
    <t>21~25</t>
  </si>
  <si>
    <t>26~30</t>
  </si>
  <si>
    <t>31~35</t>
  </si>
  <si>
    <t>36~40</t>
  </si>
  <si>
    <t>41~45</t>
  </si>
  <si>
    <t>46~50</t>
  </si>
  <si>
    <t>51~55</t>
  </si>
  <si>
    <t>xi</t>
  </si>
  <si>
    <t>fi</t>
  </si>
  <si>
    <t>fi.xi</t>
  </si>
  <si>
    <t>weekday</t>
  </si>
  <si>
    <t>weekend</t>
  </si>
  <si>
    <t>f(x)2</t>
  </si>
  <si>
    <t>x2</t>
  </si>
  <si>
    <t>mean</t>
  </si>
  <si>
    <r>
      <t>SD1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</si>
  <si>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(fx2/n1)-(fx/n1)</t>
    </r>
    <r>
      <rPr>
        <vertAlign val="superscript"/>
        <sz val="11"/>
        <color theme="1"/>
        <rFont val="Calibri"/>
        <family val="2"/>
        <scheme val="minor"/>
      </rPr>
      <t>2</t>
    </r>
  </si>
  <si>
    <t>`-</t>
  </si>
  <si>
    <r>
      <t>SDM1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</si>
  <si>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SD</t>
    </r>
    <r>
      <rPr>
        <vertAlign val="subscript"/>
        <sz val="12"/>
        <rFont val="Calibri"/>
        <family val="2"/>
        <scheme val="minor"/>
      </rPr>
      <t>bm</t>
    </r>
  </si>
  <si>
    <t>t</t>
  </si>
  <si>
    <t>mean1-mean2/SDbm</t>
  </si>
  <si>
    <t>`/</t>
  </si>
  <si>
    <t>t tabel</t>
  </si>
  <si>
    <t>alpha</t>
  </si>
  <si>
    <t>db</t>
  </si>
  <si>
    <t>Keputusan</t>
  </si>
  <si>
    <t>t analisis</t>
  </si>
  <si>
    <t>&gt;</t>
  </si>
  <si>
    <t>Ho ditolak karena t analisis &gt; t tabel</t>
  </si>
  <si>
    <t>kesimpulan</t>
  </si>
  <si>
    <t>H1 diterima</t>
  </si>
  <si>
    <t>Ada perbedaan yang signifikan pada jumlah pengunjung perpustakaan di daerah Bangkalan pada weekday dengan weekend, pada alpha 0,05 dan db 150 selisih perbedaan sebesar 3,815789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</si>
</sst>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bscript"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NumberFormat="1" applyFill="1"/>
    <xf numFmtId="0" fontId="0" fillId="5" borderId="1" xfId="0" applyFill="1" applyBorder="1"/>
    <xf numFmtId="0" fontId="0" fillId="7" borderId="0" xfId="0" applyFont="1" applyFill="1"/>
    <xf numFmtId="0" fontId="0" fillId="7" borderId="0" xfId="0" applyFill="1"/>
    <xf numFmtId="0" fontId="0" fillId="2" borderId="0" xfId="0" applyFill="1" applyAlignment="1">
      <alignment horizontal="center"/>
    </xf>
    <xf numFmtId="0" fontId="0" fillId="6" borderId="0" xfId="0" applyFill="1"/>
    <xf numFmtId="0" fontId="0" fillId="8" borderId="0" xfId="0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2"/>
  <sheetViews>
    <sheetView tabSelected="1" topLeftCell="A20" workbookViewId="0">
      <selection activeCell="T42" sqref="T42"/>
    </sheetView>
  </sheetViews>
  <sheetFormatPr defaultRowHeight="15" x14ac:dyDescent="0.25"/>
  <cols>
    <col min="6" max="6" width="9" customWidth="1"/>
  </cols>
  <sheetData>
    <row r="1" spans="2:17" x14ac:dyDescent="0.25">
      <c r="D1" t="s">
        <v>13</v>
      </c>
      <c r="K1" s="5"/>
      <c r="N1" t="s">
        <v>14</v>
      </c>
    </row>
    <row r="2" spans="2:17" x14ac:dyDescent="0.25">
      <c r="B2" t="s">
        <v>0</v>
      </c>
      <c r="C2" t="s">
        <v>10</v>
      </c>
      <c r="D2" t="s">
        <v>11</v>
      </c>
      <c r="E2" t="s">
        <v>12</v>
      </c>
      <c r="F2" t="s">
        <v>15</v>
      </c>
      <c r="G2" t="s">
        <v>16</v>
      </c>
      <c r="K2" s="5"/>
      <c r="L2" t="s">
        <v>0</v>
      </c>
      <c r="M2" t="s">
        <v>10</v>
      </c>
      <c r="N2" t="s">
        <v>11</v>
      </c>
      <c r="O2" t="s">
        <v>12</v>
      </c>
      <c r="P2" t="s">
        <v>15</v>
      </c>
      <c r="Q2" t="s">
        <v>16</v>
      </c>
    </row>
    <row r="3" spans="2:17" x14ac:dyDescent="0.25">
      <c r="B3" s="1" t="s">
        <v>1</v>
      </c>
      <c r="C3" s="2">
        <v>13</v>
      </c>
      <c r="D3" s="2">
        <v>6</v>
      </c>
      <c r="E3" s="2">
        <f>D3*C3</f>
        <v>78</v>
      </c>
      <c r="F3">
        <f>C3*G3</f>
        <v>2197</v>
      </c>
      <c r="G3">
        <f>C3^2</f>
        <v>169</v>
      </c>
      <c r="K3" s="6"/>
      <c r="L3" s="1" t="s">
        <v>1</v>
      </c>
      <c r="M3" s="2">
        <v>13</v>
      </c>
      <c r="N3" s="2">
        <v>2</v>
      </c>
      <c r="O3" s="2">
        <f>N3*M3</f>
        <v>26</v>
      </c>
      <c r="P3">
        <f>M3*Q3</f>
        <v>2197</v>
      </c>
      <c r="Q3">
        <f>M3^2</f>
        <v>169</v>
      </c>
    </row>
    <row r="4" spans="2:17" x14ac:dyDescent="0.25">
      <c r="B4" t="s">
        <v>2</v>
      </c>
      <c r="C4" s="2">
        <v>18</v>
      </c>
      <c r="D4" s="2">
        <v>2</v>
      </c>
      <c r="E4" s="2">
        <f t="shared" ref="E4:E11" si="0">D4*C4</f>
        <v>36</v>
      </c>
      <c r="F4">
        <f t="shared" ref="F4:F11" si="1">C4*G4</f>
        <v>5832</v>
      </c>
      <c r="G4">
        <f>C4^2</f>
        <v>324</v>
      </c>
      <c r="K4" s="6"/>
      <c r="L4" t="s">
        <v>2</v>
      </c>
      <c r="M4" s="2">
        <v>18</v>
      </c>
      <c r="N4" s="2">
        <v>10</v>
      </c>
      <c r="O4" s="2">
        <f t="shared" ref="O4:O11" si="2">N4*M4</f>
        <v>180</v>
      </c>
      <c r="P4">
        <f t="shared" ref="P4:P11" si="3">M4*Q4</f>
        <v>5832</v>
      </c>
      <c r="Q4">
        <f t="shared" ref="Q4:Q11" si="4">M4^2</f>
        <v>324</v>
      </c>
    </row>
    <row r="5" spans="2:17" x14ac:dyDescent="0.25">
      <c r="B5" t="s">
        <v>3</v>
      </c>
      <c r="C5" s="2">
        <v>23</v>
      </c>
      <c r="D5" s="2">
        <v>6</v>
      </c>
      <c r="E5" s="2">
        <f t="shared" si="0"/>
        <v>138</v>
      </c>
      <c r="F5">
        <f t="shared" si="1"/>
        <v>12167</v>
      </c>
      <c r="G5">
        <f>C5^2</f>
        <v>529</v>
      </c>
      <c r="K5" s="6"/>
      <c r="L5" t="s">
        <v>3</v>
      </c>
      <c r="M5" s="2">
        <v>23</v>
      </c>
      <c r="N5" s="2">
        <v>10</v>
      </c>
      <c r="O5" s="2">
        <f t="shared" si="2"/>
        <v>230</v>
      </c>
      <c r="P5">
        <f t="shared" si="3"/>
        <v>12167</v>
      </c>
      <c r="Q5">
        <f t="shared" si="4"/>
        <v>529</v>
      </c>
    </row>
    <row r="6" spans="2:17" x14ac:dyDescent="0.25">
      <c r="B6" t="s">
        <v>4</v>
      </c>
      <c r="C6" s="2">
        <v>28</v>
      </c>
      <c r="D6" s="2">
        <v>9</v>
      </c>
      <c r="E6" s="2">
        <f t="shared" si="0"/>
        <v>252</v>
      </c>
      <c r="F6">
        <f t="shared" si="1"/>
        <v>21952</v>
      </c>
      <c r="G6">
        <f>C6^2</f>
        <v>784</v>
      </c>
      <c r="K6" s="6"/>
      <c r="L6" t="s">
        <v>4</v>
      </c>
      <c r="M6" s="2">
        <v>28</v>
      </c>
      <c r="N6" s="2">
        <v>14</v>
      </c>
      <c r="O6" s="2">
        <f t="shared" si="2"/>
        <v>392</v>
      </c>
      <c r="P6">
        <f t="shared" si="3"/>
        <v>21952</v>
      </c>
      <c r="Q6">
        <f t="shared" si="4"/>
        <v>784</v>
      </c>
    </row>
    <row r="7" spans="2:17" x14ac:dyDescent="0.25">
      <c r="B7" t="s">
        <v>5</v>
      </c>
      <c r="C7" s="2">
        <v>33</v>
      </c>
      <c r="D7" s="2">
        <v>15</v>
      </c>
      <c r="E7" s="2">
        <f t="shared" si="0"/>
        <v>495</v>
      </c>
      <c r="F7">
        <f t="shared" si="1"/>
        <v>35937</v>
      </c>
      <c r="G7">
        <f t="shared" ref="G7:G11" si="5">C7^2</f>
        <v>1089</v>
      </c>
      <c r="K7" s="6"/>
      <c r="L7" t="s">
        <v>5</v>
      </c>
      <c r="M7" s="2">
        <v>33</v>
      </c>
      <c r="N7" s="2">
        <v>19</v>
      </c>
      <c r="O7" s="2">
        <f t="shared" si="2"/>
        <v>627</v>
      </c>
      <c r="P7">
        <f t="shared" si="3"/>
        <v>35937</v>
      </c>
      <c r="Q7">
        <f t="shared" si="4"/>
        <v>1089</v>
      </c>
    </row>
    <row r="8" spans="2:17" x14ac:dyDescent="0.25">
      <c r="B8" t="s">
        <v>6</v>
      </c>
      <c r="C8" s="2">
        <v>38</v>
      </c>
      <c r="D8" s="2">
        <v>17</v>
      </c>
      <c r="E8" s="2">
        <f t="shared" si="0"/>
        <v>646</v>
      </c>
      <c r="F8">
        <f t="shared" si="1"/>
        <v>54872</v>
      </c>
      <c r="G8">
        <f t="shared" si="5"/>
        <v>1444</v>
      </c>
      <c r="K8" s="6"/>
      <c r="L8" t="s">
        <v>6</v>
      </c>
      <c r="M8" s="2">
        <v>38</v>
      </c>
      <c r="N8" s="2">
        <v>7</v>
      </c>
      <c r="O8" s="2">
        <f t="shared" si="2"/>
        <v>266</v>
      </c>
      <c r="P8">
        <f t="shared" si="3"/>
        <v>54872</v>
      </c>
      <c r="Q8">
        <f t="shared" si="4"/>
        <v>1444</v>
      </c>
    </row>
    <row r="9" spans="2:17" x14ac:dyDescent="0.25">
      <c r="B9" t="s">
        <v>7</v>
      </c>
      <c r="C9" s="2">
        <v>43</v>
      </c>
      <c r="D9" s="2">
        <v>2</v>
      </c>
      <c r="E9" s="2">
        <f t="shared" si="0"/>
        <v>86</v>
      </c>
      <c r="F9">
        <f t="shared" si="1"/>
        <v>79507</v>
      </c>
      <c r="G9">
        <f t="shared" si="5"/>
        <v>1849</v>
      </c>
      <c r="K9" s="6"/>
      <c r="L9" t="s">
        <v>7</v>
      </c>
      <c r="M9" s="2">
        <v>43</v>
      </c>
      <c r="N9" s="2">
        <v>6</v>
      </c>
      <c r="O9" s="2">
        <f t="shared" si="2"/>
        <v>258</v>
      </c>
      <c r="P9">
        <f t="shared" si="3"/>
        <v>79507</v>
      </c>
      <c r="Q9">
        <f t="shared" si="4"/>
        <v>1849</v>
      </c>
    </row>
    <row r="10" spans="2:17" x14ac:dyDescent="0.25">
      <c r="B10" t="s">
        <v>8</v>
      </c>
      <c r="C10" s="2">
        <v>48</v>
      </c>
      <c r="D10" s="2">
        <v>12</v>
      </c>
      <c r="E10" s="2">
        <f t="shared" si="0"/>
        <v>576</v>
      </c>
      <c r="F10">
        <f t="shared" si="1"/>
        <v>110592</v>
      </c>
      <c r="G10">
        <f t="shared" si="5"/>
        <v>2304</v>
      </c>
      <c r="K10" s="6"/>
      <c r="L10" t="s">
        <v>8</v>
      </c>
      <c r="M10" s="2">
        <v>48</v>
      </c>
      <c r="N10" s="2">
        <v>3</v>
      </c>
      <c r="O10" s="2">
        <f t="shared" si="2"/>
        <v>144</v>
      </c>
      <c r="P10">
        <f t="shared" si="3"/>
        <v>110592</v>
      </c>
      <c r="Q10">
        <f t="shared" si="4"/>
        <v>2304</v>
      </c>
    </row>
    <row r="11" spans="2:17" x14ac:dyDescent="0.25">
      <c r="B11" t="s">
        <v>9</v>
      </c>
      <c r="C11" s="2">
        <v>53</v>
      </c>
      <c r="D11" s="2">
        <v>7</v>
      </c>
      <c r="E11" s="2">
        <f t="shared" si="0"/>
        <v>371</v>
      </c>
      <c r="F11">
        <f t="shared" si="1"/>
        <v>148877</v>
      </c>
      <c r="G11">
        <f t="shared" si="5"/>
        <v>2809</v>
      </c>
      <c r="K11" s="6"/>
      <c r="L11" t="s">
        <v>9</v>
      </c>
      <c r="M11" s="2">
        <v>53</v>
      </c>
      <c r="N11" s="2">
        <v>5</v>
      </c>
      <c r="O11" s="2">
        <f t="shared" si="2"/>
        <v>265</v>
      </c>
      <c r="P11">
        <f t="shared" si="3"/>
        <v>148877</v>
      </c>
      <c r="Q11">
        <f t="shared" si="4"/>
        <v>2809</v>
      </c>
    </row>
    <row r="12" spans="2:17" x14ac:dyDescent="0.25">
      <c r="D12" s="4">
        <f>SUM(D3:D11)</f>
        <v>76</v>
      </c>
      <c r="E12" s="4">
        <f>SUM(E3:E11)</f>
        <v>2678</v>
      </c>
      <c r="F12" s="4">
        <f>SUM(F3:F11)</f>
        <v>471933</v>
      </c>
      <c r="K12" s="5"/>
      <c r="N12" s="4">
        <f>SUM(N3:N11)</f>
        <v>76</v>
      </c>
      <c r="O12" s="4">
        <f>SUM(O3:O11)</f>
        <v>2388</v>
      </c>
      <c r="P12" s="4">
        <f>SUM(P3:P11)</f>
        <v>471933</v>
      </c>
    </row>
    <row r="13" spans="2:17" x14ac:dyDescent="0.25">
      <c r="K13" s="7"/>
    </row>
    <row r="14" spans="2:17" x14ac:dyDescent="0.25">
      <c r="B14" s="9" t="s">
        <v>17</v>
      </c>
      <c r="C14" s="8">
        <f>E12/D12</f>
        <v>35.236842105263158</v>
      </c>
      <c r="L14" s="9" t="s">
        <v>17</v>
      </c>
      <c r="M14" s="9">
        <f>O12/N12</f>
        <v>31.421052631578949</v>
      </c>
    </row>
    <row r="16" spans="2:17" ht="17.25" x14ac:dyDescent="0.25">
      <c r="B16" s="3" t="s">
        <v>18</v>
      </c>
      <c r="C16" s="3" t="s">
        <v>19</v>
      </c>
      <c r="D16" s="3"/>
      <c r="E16" s="3"/>
      <c r="L16" s="3" t="s">
        <v>18</v>
      </c>
      <c r="M16" s="3" t="s">
        <v>19</v>
      </c>
      <c r="N16" s="3"/>
      <c r="O16" s="3"/>
    </row>
    <row r="17" spans="2:15" x14ac:dyDescent="0.25">
      <c r="B17" s="3"/>
      <c r="C17" s="3">
        <f>F12/D12</f>
        <v>6209.644736842105</v>
      </c>
      <c r="D17" s="10" t="s">
        <v>20</v>
      </c>
      <c r="E17" s="3">
        <f>(E12/D12)^2</f>
        <v>1241.6350415512466</v>
      </c>
      <c r="L17" s="3"/>
      <c r="M17" s="3">
        <f>P12/N12</f>
        <v>6209.644736842105</v>
      </c>
      <c r="N17" s="3" t="s">
        <v>20</v>
      </c>
      <c r="O17" s="3">
        <f>M14^2</f>
        <v>987.28254847645439</v>
      </c>
    </row>
    <row r="18" spans="2:15" x14ac:dyDescent="0.25">
      <c r="B18" s="3"/>
      <c r="C18" s="3">
        <f>C17-E17</f>
        <v>4968.0096952908589</v>
      </c>
      <c r="D18" s="3"/>
      <c r="E18" s="3"/>
      <c r="L18" s="3"/>
      <c r="M18" s="3">
        <f>M17-O17</f>
        <v>5222.3621883656506</v>
      </c>
      <c r="N18" s="3"/>
      <c r="O18" s="3"/>
    </row>
    <row r="20" spans="2:15" ht="17.25" x14ac:dyDescent="0.25">
      <c r="B20" s="12" t="s">
        <v>21</v>
      </c>
      <c r="C20" s="12">
        <f>C18/151</f>
        <v>32.900726458879859</v>
      </c>
      <c r="L20" s="12" t="s">
        <v>21</v>
      </c>
      <c r="M20" s="12">
        <f>M18/151</f>
        <v>34.585180055401658</v>
      </c>
    </row>
    <row r="22" spans="2:15" ht="18.75" x14ac:dyDescent="0.35">
      <c r="B22" s="14" t="s">
        <v>22</v>
      </c>
      <c r="C22" s="13">
        <f>C20+M20</f>
        <v>67.48590651428151</v>
      </c>
    </row>
    <row r="23" spans="2:15" x14ac:dyDescent="0.25">
      <c r="B23" s="13"/>
      <c r="C23" s="13">
        <f>SQRT(C22)</f>
        <v>8.2149806155755183</v>
      </c>
    </row>
    <row r="26" spans="2:15" x14ac:dyDescent="0.25">
      <c r="B26" s="15" t="s">
        <v>23</v>
      </c>
      <c r="C26" s="15" t="s">
        <v>24</v>
      </c>
      <c r="D26" s="15"/>
      <c r="E26" s="15"/>
    </row>
    <row r="27" spans="2:15" x14ac:dyDescent="0.25">
      <c r="B27" s="15"/>
      <c r="C27" s="15">
        <f>C14-M14</f>
        <v>3.8157894736842088</v>
      </c>
      <c r="D27" s="16" t="s">
        <v>25</v>
      </c>
      <c r="E27" s="15">
        <f>C23</f>
        <v>8.2149806155755183</v>
      </c>
    </row>
    <row r="28" spans="2:15" x14ac:dyDescent="0.25">
      <c r="B28" s="15"/>
      <c r="C28" s="15">
        <f>C27/E27</f>
        <v>0.46449159800201006</v>
      </c>
      <c r="D28" s="15"/>
      <c r="E28" s="15"/>
    </row>
    <row r="30" spans="2:15" x14ac:dyDescent="0.25">
      <c r="B30" s="11" t="s">
        <v>26</v>
      </c>
      <c r="C30" s="11">
        <v>0.1593</v>
      </c>
    </row>
    <row r="31" spans="2:15" x14ac:dyDescent="0.25">
      <c r="B31" s="11" t="s">
        <v>27</v>
      </c>
      <c r="C31" s="11">
        <v>0.05</v>
      </c>
    </row>
    <row r="32" spans="2:15" x14ac:dyDescent="0.25">
      <c r="B32" s="11" t="s">
        <v>28</v>
      </c>
      <c r="C32" s="11">
        <v>150</v>
      </c>
    </row>
    <row r="34" spans="2:5" x14ac:dyDescent="0.25">
      <c r="B34" s="17" t="s">
        <v>29</v>
      </c>
      <c r="C34" s="17"/>
      <c r="D34" s="17"/>
      <c r="E34" s="17"/>
    </row>
    <row r="35" spans="2:5" x14ac:dyDescent="0.25">
      <c r="B35" s="17" t="s">
        <v>30</v>
      </c>
      <c r="C35" s="17"/>
      <c r="D35" s="17" t="s">
        <v>26</v>
      </c>
      <c r="E35" s="17"/>
    </row>
    <row r="36" spans="2:5" x14ac:dyDescent="0.25">
      <c r="B36" s="17">
        <f>C28</f>
        <v>0.46449159800201006</v>
      </c>
      <c r="C36" s="17" t="s">
        <v>31</v>
      </c>
      <c r="D36" s="17">
        <f>C30</f>
        <v>0.1593</v>
      </c>
      <c r="E36" s="17"/>
    </row>
    <row r="37" spans="2:5" x14ac:dyDescent="0.25">
      <c r="B37" s="17" t="s">
        <v>32</v>
      </c>
      <c r="C37" s="17"/>
      <c r="D37" s="17"/>
      <c r="E37" s="17"/>
    </row>
    <row r="38" spans="2:5" x14ac:dyDescent="0.25">
      <c r="B38" s="17"/>
      <c r="C38" s="17"/>
      <c r="D38" s="17"/>
      <c r="E38" s="17"/>
    </row>
    <row r="40" spans="2:5" x14ac:dyDescent="0.25">
      <c r="B40" t="s">
        <v>33</v>
      </c>
    </row>
    <row r="41" spans="2:5" x14ac:dyDescent="0.25">
      <c r="B41" t="s">
        <v>34</v>
      </c>
    </row>
    <row r="42" spans="2:5" x14ac:dyDescent="0.25">
      <c r="B42" t="s">
        <v>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2020-10-06T03:00:27Z</dcterms:modified>
</cp:coreProperties>
</file>