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3F9F0C72-4554-49B6-A656-2521C669D8E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" l="1"/>
  <c r="E19" i="1"/>
  <c r="E20" i="1"/>
  <c r="Q69" i="1"/>
  <c r="Q68" i="1"/>
  <c r="Q67" i="1"/>
  <c r="P69" i="1"/>
  <c r="P68" i="1"/>
  <c r="P67" i="1"/>
  <c r="O69" i="1"/>
  <c r="O68" i="1"/>
  <c r="O67" i="1"/>
  <c r="N69" i="1"/>
  <c r="F72" i="1" s="1"/>
  <c r="N68" i="1"/>
  <c r="F71" i="1" s="1"/>
  <c r="N67" i="1"/>
  <c r="F70" i="1" s="1"/>
  <c r="M69" i="1"/>
  <c r="M68" i="1"/>
  <c r="E35" i="1"/>
  <c r="F34" i="1"/>
  <c r="E36" i="1"/>
  <c r="M67" i="1"/>
  <c r="E34" i="1"/>
  <c r="J63" i="1"/>
  <c r="I64" i="1"/>
  <c r="I63" i="1"/>
  <c r="I62" i="1"/>
  <c r="H64" i="1"/>
  <c r="H63" i="1"/>
  <c r="H62" i="1"/>
  <c r="G64" i="1"/>
  <c r="G63" i="1"/>
  <c r="G62" i="1"/>
  <c r="F64" i="1"/>
  <c r="F63" i="1"/>
  <c r="F62" i="1"/>
  <c r="J62" i="1" s="1"/>
  <c r="E64" i="1"/>
  <c r="E63" i="1"/>
  <c r="E62" i="1"/>
  <c r="Q62" i="1"/>
  <c r="P62" i="1"/>
  <c r="O62" i="1"/>
  <c r="N62" i="1"/>
  <c r="M62" i="1"/>
  <c r="I57" i="1"/>
  <c r="H57" i="1"/>
  <c r="G57" i="1"/>
  <c r="F57" i="1"/>
  <c r="E57" i="1"/>
  <c r="E72" i="1" l="1"/>
  <c r="E71" i="1"/>
  <c r="E70" i="1"/>
  <c r="J64" i="1"/>
  <c r="I36" i="1"/>
  <c r="H36" i="1"/>
  <c r="G36" i="1"/>
  <c r="F36" i="1"/>
  <c r="E43" i="1"/>
  <c r="I35" i="1"/>
  <c r="H35" i="1"/>
  <c r="G35" i="1"/>
  <c r="F35" i="1"/>
  <c r="E42" i="1"/>
  <c r="I34" i="1"/>
  <c r="H34" i="1"/>
  <c r="G34" i="1"/>
  <c r="I30" i="1"/>
  <c r="H30" i="1"/>
  <c r="G30" i="1"/>
  <c r="F30" i="1"/>
  <c r="E30" i="1"/>
  <c r="I15" i="1"/>
  <c r="E15" i="1"/>
  <c r="G14" i="1"/>
  <c r="I13" i="1"/>
  <c r="E13" i="1"/>
  <c r="I9" i="1"/>
  <c r="I14" i="1" s="1"/>
  <c r="H9" i="1"/>
  <c r="H15" i="1" s="1"/>
  <c r="G9" i="1"/>
  <c r="G15" i="1" s="1"/>
  <c r="F9" i="1"/>
  <c r="F14" i="1" s="1"/>
  <c r="E9" i="1"/>
  <c r="E14" i="1" s="1"/>
  <c r="F13" i="1" l="1"/>
  <c r="J13" i="1" s="1"/>
  <c r="H14" i="1"/>
  <c r="J14" i="1" s="1"/>
  <c r="F15" i="1"/>
  <c r="J15" i="1" s="1"/>
  <c r="E21" i="1" s="1"/>
  <c r="G13" i="1"/>
  <c r="H13" i="1"/>
</calcChain>
</file>

<file path=xl/sharedStrings.xml><?xml version="1.0" encoding="utf-8"?>
<sst xmlns="http://schemas.openxmlformats.org/spreadsheetml/2006/main" count="156" uniqueCount="32">
  <si>
    <t>Metode WP</t>
  </si>
  <si>
    <t>Bobot Baru</t>
  </si>
  <si>
    <t>Kriteria</t>
  </si>
  <si>
    <t>c1</t>
  </si>
  <si>
    <t>c2</t>
  </si>
  <si>
    <t>c3</t>
  </si>
  <si>
    <t>c4</t>
  </si>
  <si>
    <t>c5</t>
  </si>
  <si>
    <t>A 1</t>
  </si>
  <si>
    <t>A 2</t>
  </si>
  <si>
    <t>A 3</t>
  </si>
  <si>
    <t>Bobot</t>
  </si>
  <si>
    <t xml:space="preserve"> </t>
  </si>
  <si>
    <t>Vektor</t>
  </si>
  <si>
    <t>Hasil</t>
  </si>
  <si>
    <t>A1</t>
  </si>
  <si>
    <t>A2</t>
  </si>
  <si>
    <t>A3</t>
  </si>
  <si>
    <t>PREVENSI</t>
  </si>
  <si>
    <t>Metode SAW</t>
  </si>
  <si>
    <t>b</t>
  </si>
  <si>
    <t>c</t>
  </si>
  <si>
    <t>Normalisasi</t>
  </si>
  <si>
    <t>Vektor V</t>
  </si>
  <si>
    <t>QUESTION</t>
  </si>
  <si>
    <t>A 2 : C1 = 2</t>
  </si>
  <si>
    <t>A 1: C2  = 8.5jt</t>
  </si>
  <si>
    <t>WP Method</t>
  </si>
  <si>
    <t>saw method</t>
  </si>
  <si>
    <t>Hasil WP Method</t>
  </si>
  <si>
    <t>Hasil SAW Method</t>
  </si>
  <si>
    <t>Prevensi/Vektor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</si>
</sst>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4" fillId="2" borderId="0" xfId="0" applyFont="1" applyFill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 vertical="center" textRotation="45"/>
    </xf>
    <xf numFmtId="0" fontId="2" fillId="0" borderId="10" xfId="0" applyFont="1" applyBorder="1" applyAlignment="1">
      <alignment horizontal="center" vertical="center" textRotation="45"/>
    </xf>
    <xf numFmtId="165" fontId="0" fillId="0" borderId="1" xfId="1" applyFont="1" applyBorder="1" applyAlignment="1">
      <alignment horizontal="center" vertical="center"/>
    </xf>
    <xf numFmtId="165" fontId="0" fillId="0" borderId="1" xfId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3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4</xdr:row>
      <xdr:rowOff>175260</xdr:rowOff>
    </xdr:from>
    <xdr:to>
      <xdr:col>10</xdr:col>
      <xdr:colOff>541020</xdr:colOff>
      <xdr:row>5</xdr:row>
      <xdr:rowOff>137795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32680" y="906780"/>
          <a:ext cx="792480" cy="145415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9</xdr:row>
      <xdr:rowOff>76200</xdr:rowOff>
    </xdr:from>
    <xdr:to>
      <xdr:col>4</xdr:col>
      <xdr:colOff>243840</xdr:colOff>
      <xdr:row>10</xdr:row>
      <xdr:rowOff>137160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19805" y="1722120"/>
          <a:ext cx="91440" cy="24384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187960</xdr:colOff>
      <xdr:row>15</xdr:row>
      <xdr:rowOff>73660</xdr:rowOff>
    </xdr:from>
    <xdr:to>
      <xdr:col>4</xdr:col>
      <xdr:colOff>279400</xdr:colOff>
      <xdr:row>16</xdr:row>
      <xdr:rowOff>134620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55365" y="2816860"/>
          <a:ext cx="91440" cy="24384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53340</xdr:colOff>
      <xdr:row>25</xdr:row>
      <xdr:rowOff>175260</xdr:rowOff>
    </xdr:from>
    <xdr:to>
      <xdr:col>10</xdr:col>
      <xdr:colOff>541020</xdr:colOff>
      <xdr:row>26</xdr:row>
      <xdr:rowOff>137795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32680" y="4747260"/>
          <a:ext cx="792480" cy="145415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30</xdr:row>
      <xdr:rowOff>76200</xdr:rowOff>
    </xdr:from>
    <xdr:to>
      <xdr:col>4</xdr:col>
      <xdr:colOff>243840</xdr:colOff>
      <xdr:row>31</xdr:row>
      <xdr:rowOff>137160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19805" y="5562600"/>
          <a:ext cx="91440" cy="24384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187960</xdr:colOff>
      <xdr:row>37</xdr:row>
      <xdr:rowOff>73660</xdr:rowOff>
    </xdr:from>
    <xdr:to>
      <xdr:col>4</xdr:col>
      <xdr:colOff>279400</xdr:colOff>
      <xdr:row>38</xdr:row>
      <xdr:rowOff>134620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555365" y="6840220"/>
          <a:ext cx="91440" cy="24384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48</xdr:row>
      <xdr:rowOff>19048</xdr:rowOff>
    </xdr:from>
    <xdr:to>
      <xdr:col>10</xdr:col>
      <xdr:colOff>581027</xdr:colOff>
      <xdr:row>51</xdr:row>
      <xdr:rowOff>95250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951909EF-4B87-4F15-A2B5-B05627750AEA}"/>
            </a:ext>
          </a:extLst>
        </xdr:cNvPr>
        <xdr:cNvCxnSpPr/>
      </xdr:nvCxnSpPr>
      <xdr:spPr>
        <a:xfrm rot="10800000" flipV="1">
          <a:off x="4791075" y="9267823"/>
          <a:ext cx="819152" cy="647702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95249</xdr:colOff>
      <xdr:row>51</xdr:row>
      <xdr:rowOff>0</xdr:rowOff>
    </xdr:from>
    <xdr:to>
      <xdr:col>12</xdr:col>
      <xdr:colOff>171448</xdr:colOff>
      <xdr:row>55</xdr:row>
      <xdr:rowOff>57152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087EA4B8-BBDD-4FEE-803A-E6FBF35CF02B}"/>
            </a:ext>
          </a:extLst>
        </xdr:cNvPr>
        <xdr:cNvCxnSpPr/>
      </xdr:nvCxnSpPr>
      <xdr:spPr>
        <a:xfrm rot="16200000" flipH="1">
          <a:off x="5667373" y="9867901"/>
          <a:ext cx="819152" cy="723899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142878</xdr:colOff>
      <xdr:row>57</xdr:row>
      <xdr:rowOff>57153</xdr:rowOff>
    </xdr:from>
    <xdr:to>
      <xdr:col>5</xdr:col>
      <xdr:colOff>76200</xdr:colOff>
      <xdr:row>59</xdr:row>
      <xdr:rowOff>142875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297B9C71-95A4-4C30-ABA1-A11BCE695B0F}"/>
            </a:ext>
          </a:extLst>
        </xdr:cNvPr>
        <xdr:cNvCxnSpPr/>
      </xdr:nvCxnSpPr>
      <xdr:spPr>
        <a:xfrm rot="16200000" flipH="1">
          <a:off x="3305178" y="11125203"/>
          <a:ext cx="466722" cy="257172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140806</xdr:colOff>
      <xdr:row>62</xdr:row>
      <xdr:rowOff>16568</xdr:rowOff>
    </xdr:from>
    <xdr:to>
      <xdr:col>12</xdr:col>
      <xdr:colOff>414135</xdr:colOff>
      <xdr:row>64</xdr:row>
      <xdr:rowOff>157369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16F8C41-8039-4F99-A967-32E8488D103E}"/>
            </a:ext>
          </a:extLst>
        </xdr:cNvPr>
        <xdr:cNvCxnSpPr/>
      </xdr:nvCxnSpPr>
      <xdr:spPr>
        <a:xfrm rot="5400000">
          <a:off x="6377613" y="12059478"/>
          <a:ext cx="521801" cy="273329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64</xdr:row>
      <xdr:rowOff>19052</xdr:rowOff>
    </xdr:from>
    <xdr:to>
      <xdr:col>5</xdr:col>
      <xdr:colOff>9529</xdr:colOff>
      <xdr:row>67</xdr:row>
      <xdr:rowOff>142878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05B5D01B-9B48-48F6-9B4B-62FA2F7C861D}"/>
            </a:ext>
          </a:extLst>
        </xdr:cNvPr>
        <xdr:cNvCxnSpPr/>
      </xdr:nvCxnSpPr>
      <xdr:spPr>
        <a:xfrm rot="5400000">
          <a:off x="3890964" y="12492038"/>
          <a:ext cx="695326" cy="342904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67</xdr:row>
      <xdr:rowOff>9524</xdr:rowOff>
    </xdr:from>
    <xdr:to>
      <xdr:col>11</xdr:col>
      <xdr:colOff>0</xdr:colOff>
      <xdr:row>70</xdr:row>
      <xdr:rowOff>19049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1AD8F5A7-FF35-4C90-8F10-086F4EDDB3C4}"/>
            </a:ext>
          </a:extLst>
        </xdr:cNvPr>
        <xdr:cNvCxnSpPr/>
      </xdr:nvCxnSpPr>
      <xdr:spPr>
        <a:xfrm rot="10800000" flipV="1">
          <a:off x="5619750" y="12877799"/>
          <a:ext cx="1695450" cy="581025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9E514-8403-4099-85ED-B2C3A3194DD6}" name="Table1" displayName="Table1" ref="L4:Q8" totalsRowShown="0" headerRowDxfId="22" dataDxfId="23" headerRowBorderDxfId="31" tableBorderDxfId="32" totalsRowBorderDxfId="30">
  <autoFilter ref="L4:Q8" xr:uid="{67C9E514-8403-4099-85ED-B2C3A3194DD6}"/>
  <tableColumns count="6">
    <tableColumn id="1" xr3:uid="{01057081-BF7D-42E1-9A64-DD8B7FDA53E3}" name="Kriteria" dataDxfId="29"/>
    <tableColumn id="2" xr3:uid="{3A6B4F8D-08C5-4FE0-8D35-9A8CFEC784B2}" name="c1" dataDxfId="28"/>
    <tableColumn id="3" xr3:uid="{0DD82B47-B10D-417C-9530-0A0D98976BED}" name="c2" dataDxfId="27"/>
    <tableColumn id="4" xr3:uid="{826C346A-CB0D-4B76-B67F-4E00759A4EE2}" name="c3" dataDxfId="26"/>
    <tableColumn id="5" xr3:uid="{9A1405AA-AE42-4BC4-9A0B-1E14304E2B78}" name="c4" dataDxfId="25"/>
    <tableColumn id="6" xr3:uid="{B047DE58-DAEE-42F0-B8AD-DB8897B08CDC}" name="c5" dataDxfId="24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880BF-B42B-487E-818B-1E235536FD2F}" name="Table13" displayName="Table13" ref="L25:Q29" totalsRowShown="0" headerRowDxfId="21" dataDxfId="20" headerRowBorderDxfId="18" tableBorderDxfId="19" totalsRowBorderDxfId="17">
  <autoFilter ref="L25:Q29" xr:uid="{938880BF-B42B-487E-818B-1E235536FD2F}"/>
  <tableColumns count="6">
    <tableColumn id="1" xr3:uid="{D8FDDBAA-E158-45F6-89DF-73C7B2580628}" name="Kriteria" dataDxfId="16"/>
    <tableColumn id="2" xr3:uid="{9FE3546D-EE40-4D09-95E5-01B12E1FE3B2}" name="c1" dataDxfId="15"/>
    <tableColumn id="3" xr3:uid="{DF64CF29-16F6-401F-B186-A7FFEEF0A2BE}" name="c2" dataDxfId="14"/>
    <tableColumn id="4" xr3:uid="{0C753746-4E08-4417-85E3-B9167E44A33D}" name="c3" dataDxfId="13"/>
    <tableColumn id="5" xr3:uid="{7795C750-CAE5-4741-A300-EFB2EF38F8DB}" name="c4" dataDxfId="12"/>
    <tableColumn id="6" xr3:uid="{045034D8-4FF5-4BCA-9F4C-D0B73A50AB18}" name="c5" dataDxfId="1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35B303-0E6A-4144-915F-6F4ECA05A49B}" name="Table136" displayName="Table136" ref="L47:Q51" totalsRowShown="0" headerRowDxfId="10" dataDxfId="9" headerRowBorderDxfId="7" tableBorderDxfId="8" totalsRowBorderDxfId="6">
  <autoFilter ref="L47:Q51" xr:uid="{5735B303-0E6A-4144-915F-6F4ECA05A49B}"/>
  <tableColumns count="6">
    <tableColumn id="1" xr3:uid="{1823A82E-23AF-4E0B-BB7E-7C005D38F1AE}" name="Kriteria" dataDxfId="5"/>
    <tableColumn id="2" xr3:uid="{3019F184-B280-4C21-81C3-E2F2C32373E5}" name="c1" dataDxfId="4"/>
    <tableColumn id="3" xr3:uid="{5E3EC3CD-0EFC-45D5-85D4-FFEB0822A419}" name="c2" dataDxfId="3"/>
    <tableColumn id="4" xr3:uid="{97891386-9BAB-4F03-9D83-0FA01C163D6D}" name="c3" dataDxfId="2"/>
    <tableColumn id="5" xr3:uid="{C8CB20DF-D242-4BC6-AAEF-7AB9AEF20704}" name="c4" dataDxfId="1"/>
    <tableColumn id="6" xr3:uid="{BC98A27E-6202-4F5E-A11D-2E7D308DA281}" name="c5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72"/>
  <sheetViews>
    <sheetView tabSelected="1" zoomScale="80" zoomScaleNormal="80" workbookViewId="0">
      <selection activeCell="X72" sqref="X72"/>
    </sheetView>
  </sheetViews>
  <sheetFormatPr defaultColWidth="8.85546875" defaultRowHeight="15"/>
  <cols>
    <col min="3" max="3" width="14.5703125" customWidth="1"/>
    <col min="4" max="4" width="16.7109375" customWidth="1"/>
    <col min="5" max="5" width="17" customWidth="1"/>
    <col min="6" max="6" width="17.28515625" customWidth="1"/>
    <col min="7" max="7" width="4.7109375" customWidth="1"/>
    <col min="8" max="8" width="4.28515625" customWidth="1"/>
    <col min="9" max="9" width="4.140625" customWidth="1"/>
    <col min="10" max="10" width="4.42578125" customWidth="1"/>
    <col min="12" max="12" width="11.140625" customWidth="1"/>
    <col min="14" max="14" width="9.7109375"/>
  </cols>
  <sheetData>
    <row r="2" spans="3:17">
      <c r="C2" s="1" t="s">
        <v>0</v>
      </c>
    </row>
    <row r="3" spans="3:17">
      <c r="D3" s="1" t="s">
        <v>1</v>
      </c>
      <c r="L3" s="1" t="s">
        <v>2</v>
      </c>
    </row>
    <row r="4" spans="3:17"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L4" s="13" t="s">
        <v>2</v>
      </c>
      <c r="M4" s="14" t="s">
        <v>3</v>
      </c>
      <c r="N4" s="14" t="s">
        <v>4</v>
      </c>
      <c r="O4" s="14" t="s">
        <v>5</v>
      </c>
      <c r="P4" s="14" t="s">
        <v>6</v>
      </c>
      <c r="Q4" s="15" t="s">
        <v>7</v>
      </c>
    </row>
    <row r="5" spans="3:17">
      <c r="D5" s="7" t="s">
        <v>8</v>
      </c>
      <c r="E5" s="8">
        <v>2</v>
      </c>
      <c r="F5" s="8">
        <v>3</v>
      </c>
      <c r="G5" s="8">
        <v>3</v>
      </c>
      <c r="H5" s="8">
        <v>4</v>
      </c>
      <c r="I5" s="8">
        <v>3</v>
      </c>
      <c r="L5" s="11" t="s">
        <v>8</v>
      </c>
      <c r="M5" s="8">
        <v>2</v>
      </c>
      <c r="N5" s="8">
        <v>7000000</v>
      </c>
      <c r="O5" s="8">
        <v>2012</v>
      </c>
      <c r="P5" s="8">
        <v>7</v>
      </c>
      <c r="Q5" s="12">
        <v>3</v>
      </c>
    </row>
    <row r="6" spans="3:17">
      <c r="D6" s="7" t="s">
        <v>9</v>
      </c>
      <c r="E6" s="8">
        <v>4</v>
      </c>
      <c r="F6" s="8">
        <v>4</v>
      </c>
      <c r="G6" s="8">
        <v>4</v>
      </c>
      <c r="H6" s="8">
        <v>1</v>
      </c>
      <c r="I6" s="8">
        <v>3</v>
      </c>
      <c r="L6" s="11" t="s">
        <v>9</v>
      </c>
      <c r="M6" s="8">
        <v>4</v>
      </c>
      <c r="N6" s="8">
        <v>10000000</v>
      </c>
      <c r="O6" s="8">
        <v>2015</v>
      </c>
      <c r="P6" s="8">
        <v>2</v>
      </c>
      <c r="Q6" s="12">
        <v>3</v>
      </c>
    </row>
    <row r="7" spans="3:17">
      <c r="D7" s="7" t="s">
        <v>10</v>
      </c>
      <c r="E7" s="8">
        <v>3</v>
      </c>
      <c r="F7" s="8">
        <v>4</v>
      </c>
      <c r="G7" s="8">
        <v>2</v>
      </c>
      <c r="H7" s="8">
        <v>3</v>
      </c>
      <c r="I7" s="8">
        <v>4</v>
      </c>
      <c r="L7" s="11" t="s">
        <v>10</v>
      </c>
      <c r="M7" s="8">
        <v>3</v>
      </c>
      <c r="N7" s="8">
        <v>8500000</v>
      </c>
      <c r="O7" s="8">
        <v>2010</v>
      </c>
      <c r="P7" s="8">
        <v>4</v>
      </c>
      <c r="Q7" s="12">
        <v>4</v>
      </c>
    </row>
    <row r="8" spans="3:17">
      <c r="D8" s="2" t="s">
        <v>11</v>
      </c>
      <c r="E8" s="3">
        <v>30</v>
      </c>
      <c r="F8" s="3">
        <v>20</v>
      </c>
      <c r="G8" s="3">
        <v>20</v>
      </c>
      <c r="H8" s="3">
        <v>20</v>
      </c>
      <c r="I8" s="3">
        <v>10</v>
      </c>
      <c r="L8" s="16" t="s">
        <v>11</v>
      </c>
      <c r="M8" s="18">
        <v>30</v>
      </c>
      <c r="N8" s="18">
        <v>20</v>
      </c>
      <c r="O8" s="18">
        <v>20</v>
      </c>
      <c r="P8" s="18">
        <v>20</v>
      </c>
      <c r="Q8" s="19">
        <v>10</v>
      </c>
    </row>
    <row r="9" spans="3:17">
      <c r="D9" s="2" t="s">
        <v>1</v>
      </c>
      <c r="E9" s="3">
        <f>E8/SUM(E8:I8)</f>
        <v>0.3</v>
      </c>
      <c r="F9" s="3">
        <f>F8/SUM(E8:I8)</f>
        <v>0.2</v>
      </c>
      <c r="G9" s="3">
        <f>G8/SUM(E8:I8)</f>
        <v>0.2</v>
      </c>
      <c r="H9" s="3">
        <f>H8/SUM(E8:I8)</f>
        <v>0.2</v>
      </c>
      <c r="I9" s="3">
        <f>I8/SUM(E8:I8)</f>
        <v>0.1</v>
      </c>
    </row>
    <row r="10" spans="3:17">
      <c r="N10" t="s">
        <v>12</v>
      </c>
    </row>
    <row r="11" spans="3:17">
      <c r="D11" s="1" t="s">
        <v>13</v>
      </c>
    </row>
    <row r="12" spans="3:17"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  <c r="I12" s="9" t="s">
        <v>7</v>
      </c>
      <c r="J12" s="9" t="s">
        <v>14</v>
      </c>
    </row>
    <row r="13" spans="3:17">
      <c r="D13" s="10" t="s">
        <v>15</v>
      </c>
      <c r="E13" s="8">
        <f>E5^E9</f>
        <v>1.2311444133449163</v>
      </c>
      <c r="F13" s="8">
        <f>F5^-F9</f>
        <v>0.80274156176023059</v>
      </c>
      <c r="G13" s="8">
        <f>G5^G9</f>
        <v>1.2457309396155174</v>
      </c>
      <c r="H13" s="8">
        <f>H5^-H9</f>
        <v>0.75785828325519911</v>
      </c>
      <c r="I13" s="8">
        <f>I5^I9</f>
        <v>1.1161231740339044</v>
      </c>
      <c r="J13" s="8">
        <f>E13*F13*G13*H13*I13</f>
        <v>1.0413797439924106</v>
      </c>
    </row>
    <row r="14" spans="3:17">
      <c r="D14" s="10" t="s">
        <v>16</v>
      </c>
      <c r="E14" s="8">
        <f>E6^E9</f>
        <v>1.515716566510398</v>
      </c>
      <c r="F14" s="8">
        <f>F6^-F9</f>
        <v>0.75785828325519911</v>
      </c>
      <c r="G14" s="8">
        <f>G6^G9</f>
        <v>1.3195079107728942</v>
      </c>
      <c r="H14" s="8">
        <f>H6^-H9</f>
        <v>1</v>
      </c>
      <c r="I14" s="8">
        <f>I6^I9</f>
        <v>1.1161231740339044</v>
      </c>
      <c r="J14" s="8">
        <f>E14*F14*G14*H14*I14</f>
        <v>1.6917263851493571</v>
      </c>
    </row>
    <row r="15" spans="3:17">
      <c r="D15" s="10" t="s">
        <v>17</v>
      </c>
      <c r="E15" s="8">
        <f>E7^E9</f>
        <v>1.3903891703159093</v>
      </c>
      <c r="F15" s="8">
        <f>F7^-F9</f>
        <v>0.75785828325519911</v>
      </c>
      <c r="G15" s="8">
        <f>G7^G9</f>
        <v>1.1486983549970351</v>
      </c>
      <c r="H15" s="8">
        <f>H7^-H9</f>
        <v>0.80274156176023059</v>
      </c>
      <c r="I15" s="8">
        <f>I7^I9</f>
        <v>1.1486983549970351</v>
      </c>
      <c r="J15" s="8">
        <f>E15*F15*G15*H15*I15</f>
        <v>1.1161231740339044</v>
      </c>
    </row>
    <row r="17" spans="3:17">
      <c r="D17" s="1" t="s">
        <v>18</v>
      </c>
    </row>
    <row r="18" spans="3:17">
      <c r="D18" s="9" t="s">
        <v>2</v>
      </c>
      <c r="E18" s="9" t="s">
        <v>14</v>
      </c>
    </row>
    <row r="19" spans="3:17">
      <c r="D19" s="8" t="s">
        <v>15</v>
      </c>
      <c r="E19" s="8">
        <f>J13/SUM(J13+J14+J15)</f>
        <v>0.27054240263973273</v>
      </c>
    </row>
    <row r="20" spans="3:17">
      <c r="D20" s="8" t="s">
        <v>16</v>
      </c>
      <c r="E20" s="8">
        <f>J14/SUM(J13+J14+J15)</f>
        <v>0.4394974297201929</v>
      </c>
    </row>
    <row r="21" spans="3:17">
      <c r="D21" s="8" t="s">
        <v>17</v>
      </c>
      <c r="E21" s="8">
        <f>J15/SUM(J13+J14+J15)</f>
        <v>0.28996016764007432</v>
      </c>
    </row>
    <row r="23" spans="3:17">
      <c r="C23" s="1" t="s">
        <v>19</v>
      </c>
    </row>
    <row r="24" spans="3:17">
      <c r="D24" s="1" t="s">
        <v>1</v>
      </c>
      <c r="E24" t="s">
        <v>20</v>
      </c>
      <c r="F24" t="s">
        <v>21</v>
      </c>
      <c r="G24" t="s">
        <v>20</v>
      </c>
      <c r="H24" t="s">
        <v>21</v>
      </c>
      <c r="I24" t="s">
        <v>20</v>
      </c>
      <c r="L24" s="1" t="s">
        <v>2</v>
      </c>
    </row>
    <row r="25" spans="3:17">
      <c r="D25" s="9" t="s">
        <v>2</v>
      </c>
      <c r="E25" s="9" t="s">
        <v>3</v>
      </c>
      <c r="F25" s="9" t="s">
        <v>4</v>
      </c>
      <c r="G25" s="9" t="s">
        <v>5</v>
      </c>
      <c r="H25" s="9" t="s">
        <v>6</v>
      </c>
      <c r="I25" s="9" t="s">
        <v>7</v>
      </c>
      <c r="L25" s="13" t="s">
        <v>2</v>
      </c>
      <c r="M25" s="14" t="s">
        <v>3</v>
      </c>
      <c r="N25" s="14" t="s">
        <v>4</v>
      </c>
      <c r="O25" s="14" t="s">
        <v>5</v>
      </c>
      <c r="P25" s="14" t="s">
        <v>6</v>
      </c>
      <c r="Q25" s="15" t="s">
        <v>7</v>
      </c>
    </row>
    <row r="26" spans="3:17">
      <c r="D26" s="7" t="s">
        <v>8</v>
      </c>
      <c r="E26" s="8">
        <v>2</v>
      </c>
      <c r="F26" s="8">
        <v>3</v>
      </c>
      <c r="G26" s="8">
        <v>3</v>
      </c>
      <c r="H26" s="8">
        <v>4</v>
      </c>
      <c r="I26" s="8">
        <v>3</v>
      </c>
      <c r="L26" s="11" t="s">
        <v>8</v>
      </c>
      <c r="M26" s="8">
        <v>2</v>
      </c>
      <c r="N26" s="8">
        <v>7000000</v>
      </c>
      <c r="O26" s="8">
        <v>2012</v>
      </c>
      <c r="P26" s="8">
        <v>7</v>
      </c>
      <c r="Q26" s="12">
        <v>3</v>
      </c>
    </row>
    <row r="27" spans="3:17">
      <c r="D27" s="7" t="s">
        <v>9</v>
      </c>
      <c r="E27" s="8">
        <v>4</v>
      </c>
      <c r="F27" s="8">
        <v>4</v>
      </c>
      <c r="G27" s="8">
        <v>4</v>
      </c>
      <c r="H27" s="8">
        <v>1</v>
      </c>
      <c r="I27" s="8">
        <v>3</v>
      </c>
      <c r="L27" s="11" t="s">
        <v>9</v>
      </c>
      <c r="M27" s="8">
        <v>4</v>
      </c>
      <c r="N27" s="8">
        <v>10000000</v>
      </c>
      <c r="O27" s="8">
        <v>2015</v>
      </c>
      <c r="P27" s="8">
        <v>2</v>
      </c>
      <c r="Q27" s="12">
        <v>3</v>
      </c>
    </row>
    <row r="28" spans="3:17">
      <c r="D28" s="7" t="s">
        <v>10</v>
      </c>
      <c r="E28" s="8">
        <v>3</v>
      </c>
      <c r="F28" s="8">
        <v>4</v>
      </c>
      <c r="G28" s="8">
        <v>2</v>
      </c>
      <c r="H28" s="8">
        <v>3</v>
      </c>
      <c r="I28" s="8">
        <v>4</v>
      </c>
      <c r="L28" s="11" t="s">
        <v>10</v>
      </c>
      <c r="M28" s="8">
        <v>3</v>
      </c>
      <c r="N28" s="8">
        <v>8500000</v>
      </c>
      <c r="O28" s="8">
        <v>2010</v>
      </c>
      <c r="P28" s="8">
        <v>4</v>
      </c>
      <c r="Q28" s="12">
        <v>4</v>
      </c>
    </row>
    <row r="29" spans="3:17">
      <c r="D29" s="2" t="s">
        <v>11</v>
      </c>
      <c r="E29" s="3">
        <v>30</v>
      </c>
      <c r="F29" s="3">
        <v>20</v>
      </c>
      <c r="G29" s="3">
        <v>20</v>
      </c>
      <c r="H29" s="3">
        <v>20</v>
      </c>
      <c r="I29" s="3">
        <v>10</v>
      </c>
      <c r="L29" s="16" t="s">
        <v>11</v>
      </c>
      <c r="M29" s="18">
        <v>30</v>
      </c>
      <c r="N29" s="18">
        <v>20</v>
      </c>
      <c r="O29" s="18">
        <v>20</v>
      </c>
      <c r="P29" s="18">
        <v>20</v>
      </c>
      <c r="Q29" s="19">
        <v>10</v>
      </c>
    </row>
    <row r="30" spans="3:17">
      <c r="D30" s="2" t="s">
        <v>1</v>
      </c>
      <c r="E30" s="3">
        <f>E29/SUM(E29:I29)</f>
        <v>0.3</v>
      </c>
      <c r="F30" s="3">
        <f>F29/SUM(E29:I29)</f>
        <v>0.2</v>
      </c>
      <c r="G30" s="3">
        <f>G29/SUM(E29:I29)</f>
        <v>0.2</v>
      </c>
      <c r="H30" s="3">
        <f>H29/SUM(E29:I29)</f>
        <v>0.2</v>
      </c>
      <c r="I30" s="3">
        <f>I29/SUM(E29:I29)</f>
        <v>0.1</v>
      </c>
    </row>
    <row r="31" spans="3:17">
      <c r="N31" t="s">
        <v>12</v>
      </c>
    </row>
    <row r="32" spans="3:17">
      <c r="D32" s="1" t="s">
        <v>22</v>
      </c>
    </row>
    <row r="33" spans="3:17">
      <c r="D33" s="9" t="s">
        <v>2</v>
      </c>
      <c r="E33" s="9" t="s">
        <v>3</v>
      </c>
      <c r="F33" s="9" t="s">
        <v>4</v>
      </c>
      <c r="G33" s="9" t="s">
        <v>5</v>
      </c>
      <c r="H33" s="9" t="s">
        <v>6</v>
      </c>
      <c r="I33" s="9" t="s">
        <v>7</v>
      </c>
      <c r="J33" s="4"/>
    </row>
    <row r="34" spans="3:17">
      <c r="D34" s="6" t="s">
        <v>15</v>
      </c>
      <c r="E34" s="8">
        <f>E26/MAX(E26:E28)</f>
        <v>0.5</v>
      </c>
      <c r="F34" s="8">
        <f>MIN(F26:F28)/F26</f>
        <v>1</v>
      </c>
      <c r="G34" s="8">
        <f>G26/MAX(G26:G28)</f>
        <v>0.75</v>
      </c>
      <c r="H34" s="8">
        <f>MIN(H26:H28)/H26</f>
        <v>0.25</v>
      </c>
      <c r="I34" s="8">
        <f>I26/MAX(I26:I28)</f>
        <v>0.75</v>
      </c>
      <c r="J34" s="5"/>
    </row>
    <row r="35" spans="3:17">
      <c r="D35" s="6" t="s">
        <v>16</v>
      </c>
      <c r="E35" s="8">
        <f>E27/MAX(E26:E28)</f>
        <v>1</v>
      </c>
      <c r="F35" s="8">
        <f>MIN(F26:F28)/F27</f>
        <v>0.75</v>
      </c>
      <c r="G35" s="8">
        <f>G27/MAX(G26:G28)</f>
        <v>1</v>
      </c>
      <c r="H35" s="8">
        <f>MIN(H26:H28)/H27</f>
        <v>1</v>
      </c>
      <c r="I35" s="8">
        <f>I27/MAX(I26:I28)</f>
        <v>0.75</v>
      </c>
      <c r="J35" s="5"/>
    </row>
    <row r="36" spans="3:17">
      <c r="D36" s="6" t="s">
        <v>17</v>
      </c>
      <c r="E36" s="8">
        <f>E28/MAX(E26:E28)</f>
        <v>0.75</v>
      </c>
      <c r="F36" s="8">
        <f>MIN(F26:F28)/F28</f>
        <v>0.75</v>
      </c>
      <c r="G36" s="8">
        <f>G28/MAX(G26:G28)</f>
        <v>0.5</v>
      </c>
      <c r="H36" s="8">
        <f>MIN(H26:H28)/H28</f>
        <v>0.33333333333333331</v>
      </c>
      <c r="I36" s="8">
        <f>I28/MAX(I26:I28)</f>
        <v>1</v>
      </c>
      <c r="J36" s="5"/>
    </row>
    <row r="37" spans="3:17">
      <c r="D37" s="6" t="s">
        <v>1</v>
      </c>
      <c r="E37" s="8">
        <v>0.3</v>
      </c>
      <c r="F37" s="8">
        <v>0.2</v>
      </c>
      <c r="G37" s="8">
        <v>0.2</v>
      </c>
      <c r="H37" s="8">
        <v>0.2</v>
      </c>
      <c r="I37" s="8">
        <v>0.1</v>
      </c>
    </row>
    <row r="39" spans="3:17">
      <c r="D39" s="17" t="s">
        <v>23</v>
      </c>
    </row>
    <row r="40" spans="3:17">
      <c r="D40" s="6" t="s">
        <v>2</v>
      </c>
      <c r="E40" s="6"/>
    </row>
    <row r="41" spans="3:17">
      <c r="D41" s="8" t="s">
        <v>15</v>
      </c>
      <c r="E41" s="8">
        <f>(E34*E37)+(F34*F37)+(G34*G37)+(H34*H37)+(I34*I37)</f>
        <v>0.625</v>
      </c>
    </row>
    <row r="42" spans="3:17">
      <c r="D42" s="8" t="s">
        <v>16</v>
      </c>
      <c r="E42" s="8">
        <f>(E35*E37)+(F35*F37)+(G35*G37)+(H35*H37)+(I35*I37)</f>
        <v>0.92500000000000004</v>
      </c>
    </row>
    <row r="43" spans="3:17">
      <c r="D43" s="8" t="s">
        <v>17</v>
      </c>
      <c r="E43" s="8">
        <f>(E36*E37)+(F36*F37)+(G36*G37)+(H36*H37)+(I36*I37)</f>
        <v>0.64166666666666661</v>
      </c>
    </row>
    <row r="46" spans="3:17" ht="23.25">
      <c r="C46" s="20" t="s">
        <v>24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3:17">
      <c r="L47" s="13" t="s">
        <v>2</v>
      </c>
      <c r="M47" s="14" t="s">
        <v>3</v>
      </c>
      <c r="N47" s="14" t="s">
        <v>4</v>
      </c>
      <c r="O47" s="14" t="s">
        <v>5</v>
      </c>
      <c r="P47" s="14" t="s">
        <v>6</v>
      </c>
      <c r="Q47" s="15" t="s">
        <v>7</v>
      </c>
    </row>
    <row r="48" spans="3:17">
      <c r="C48" s="21" t="s">
        <v>25</v>
      </c>
      <c r="J48" s="22" t="s">
        <v>27</v>
      </c>
      <c r="L48" s="11" t="s">
        <v>8</v>
      </c>
      <c r="M48" s="8">
        <v>2</v>
      </c>
      <c r="N48" s="8">
        <v>8500000</v>
      </c>
      <c r="O48" s="8">
        <v>2012</v>
      </c>
      <c r="P48" s="8">
        <v>7</v>
      </c>
      <c r="Q48" s="12">
        <v>3</v>
      </c>
    </row>
    <row r="49" spans="3:17" ht="15" customHeight="1">
      <c r="C49" s="21" t="s">
        <v>26</v>
      </c>
      <c r="J49" s="22"/>
      <c r="L49" s="11" t="s">
        <v>9</v>
      </c>
      <c r="M49" s="8">
        <v>2</v>
      </c>
      <c r="N49" s="8">
        <v>10000000</v>
      </c>
      <c r="O49" s="8">
        <v>2015</v>
      </c>
      <c r="P49" s="8">
        <v>2</v>
      </c>
      <c r="Q49" s="12">
        <v>3</v>
      </c>
    </row>
    <row r="50" spans="3:17">
      <c r="J50" s="22"/>
      <c r="L50" s="11" t="s">
        <v>10</v>
      </c>
      <c r="M50" s="8">
        <v>3</v>
      </c>
      <c r="N50" s="8">
        <v>8500000</v>
      </c>
      <c r="O50" s="8">
        <v>2010</v>
      </c>
      <c r="P50" s="8">
        <v>4</v>
      </c>
      <c r="Q50" s="12">
        <v>4</v>
      </c>
    </row>
    <row r="51" spans="3:17">
      <c r="D51" s="1" t="s">
        <v>1</v>
      </c>
      <c r="J51" s="22"/>
      <c r="L51" s="16" t="s">
        <v>11</v>
      </c>
      <c r="M51" s="18">
        <v>30</v>
      </c>
      <c r="N51" s="18">
        <v>20</v>
      </c>
      <c r="O51" s="18">
        <v>20</v>
      </c>
      <c r="P51" s="18">
        <v>20</v>
      </c>
      <c r="Q51" s="19">
        <v>10</v>
      </c>
    </row>
    <row r="52" spans="3:17">
      <c r="D52" s="9" t="s">
        <v>2</v>
      </c>
      <c r="E52" s="9" t="s">
        <v>3</v>
      </c>
      <c r="F52" s="9" t="s">
        <v>4</v>
      </c>
      <c r="G52" s="9" t="s">
        <v>5</v>
      </c>
      <c r="H52" s="9" t="s">
        <v>6</v>
      </c>
      <c r="I52" s="9" t="s">
        <v>7</v>
      </c>
    </row>
    <row r="53" spans="3:17" ht="15" customHeight="1">
      <c r="D53" s="7" t="s">
        <v>8</v>
      </c>
      <c r="E53" s="8">
        <v>2</v>
      </c>
      <c r="F53" s="8">
        <v>4</v>
      </c>
      <c r="G53" s="8">
        <v>3</v>
      </c>
      <c r="H53" s="8">
        <v>4</v>
      </c>
      <c r="I53" s="8">
        <v>3</v>
      </c>
      <c r="N53" s="23" t="s">
        <v>28</v>
      </c>
    </row>
    <row r="54" spans="3:17">
      <c r="D54" s="7" t="s">
        <v>9</v>
      </c>
      <c r="E54" s="8">
        <v>2</v>
      </c>
      <c r="F54" s="8">
        <v>4</v>
      </c>
      <c r="G54" s="8">
        <v>4</v>
      </c>
      <c r="H54" s="8">
        <v>1</v>
      </c>
      <c r="I54" s="8">
        <v>3</v>
      </c>
      <c r="N54" s="23"/>
    </row>
    <row r="55" spans="3:17" ht="15" customHeight="1">
      <c r="D55" s="7" t="s">
        <v>10</v>
      </c>
      <c r="E55" s="8">
        <v>3</v>
      </c>
      <c r="F55" s="8">
        <v>4</v>
      </c>
      <c r="G55" s="8">
        <v>2</v>
      </c>
      <c r="H55" s="8">
        <v>3</v>
      </c>
      <c r="I55" s="8">
        <v>4</v>
      </c>
      <c r="N55" s="23"/>
    </row>
    <row r="56" spans="3:17" ht="15" customHeight="1">
      <c r="D56" s="2" t="s">
        <v>11</v>
      </c>
      <c r="E56" s="3">
        <v>30</v>
      </c>
      <c r="F56" s="3">
        <v>20</v>
      </c>
      <c r="G56" s="3">
        <v>20</v>
      </c>
      <c r="H56" s="3">
        <v>20</v>
      </c>
      <c r="I56" s="3">
        <v>10</v>
      </c>
      <c r="L56" s="1" t="s">
        <v>1</v>
      </c>
      <c r="N56" s="24"/>
    </row>
    <row r="57" spans="3:17">
      <c r="D57" s="2" t="s">
        <v>1</v>
      </c>
      <c r="E57" s="3">
        <f>E56/SUM(E56:I56)</f>
        <v>0.3</v>
      </c>
      <c r="F57" s="3">
        <f>F56/SUM(E56:I56)</f>
        <v>0.2</v>
      </c>
      <c r="G57" s="3">
        <f>G56/SUM(E56:I56)</f>
        <v>0.2</v>
      </c>
      <c r="H57" s="3">
        <f>H56/SUM(E56:I56)</f>
        <v>0.2</v>
      </c>
      <c r="I57" s="3">
        <f>I56/SUM(E56:I56)</f>
        <v>0.1</v>
      </c>
      <c r="L57" s="9" t="s">
        <v>2</v>
      </c>
      <c r="M57" s="9" t="s">
        <v>3</v>
      </c>
      <c r="N57" s="9" t="s">
        <v>4</v>
      </c>
      <c r="O57" s="9" t="s">
        <v>5</v>
      </c>
      <c r="P57" s="9" t="s">
        <v>6</v>
      </c>
      <c r="Q57" s="9" t="s">
        <v>7</v>
      </c>
    </row>
    <row r="58" spans="3:17">
      <c r="L58" s="7" t="s">
        <v>8</v>
      </c>
      <c r="M58" s="8">
        <v>2</v>
      </c>
      <c r="N58" s="8">
        <v>4</v>
      </c>
      <c r="O58" s="8">
        <v>3</v>
      </c>
      <c r="P58" s="8">
        <v>4</v>
      </c>
      <c r="Q58" s="8">
        <v>3</v>
      </c>
    </row>
    <row r="59" spans="3:17">
      <c r="L59" s="7" t="s">
        <v>9</v>
      </c>
      <c r="M59" s="8">
        <v>2</v>
      </c>
      <c r="N59" s="8">
        <v>4</v>
      </c>
      <c r="O59" s="8">
        <v>4</v>
      </c>
      <c r="P59" s="8">
        <v>1</v>
      </c>
      <c r="Q59" s="8">
        <v>3</v>
      </c>
    </row>
    <row r="60" spans="3:17">
      <c r="D60" s="17" t="s">
        <v>13</v>
      </c>
      <c r="L60" s="7" t="s">
        <v>10</v>
      </c>
      <c r="M60" s="8">
        <v>3</v>
      </c>
      <c r="N60" s="8">
        <v>4</v>
      </c>
      <c r="O60" s="8">
        <v>2</v>
      </c>
      <c r="P60" s="8">
        <v>3</v>
      </c>
      <c r="Q60" s="8">
        <v>4</v>
      </c>
    </row>
    <row r="61" spans="3:17">
      <c r="D61" s="9" t="s">
        <v>2</v>
      </c>
      <c r="E61" s="9" t="s">
        <v>3</v>
      </c>
      <c r="F61" s="9" t="s">
        <v>4</v>
      </c>
      <c r="G61" s="9" t="s">
        <v>5</v>
      </c>
      <c r="H61" s="9" t="s">
        <v>6</v>
      </c>
      <c r="I61" s="9" t="s">
        <v>7</v>
      </c>
      <c r="J61" s="9" t="s">
        <v>14</v>
      </c>
      <c r="L61" s="2" t="s">
        <v>11</v>
      </c>
      <c r="M61" s="3">
        <v>30</v>
      </c>
      <c r="N61" s="3">
        <v>20</v>
      </c>
      <c r="O61" s="3">
        <v>20</v>
      </c>
      <c r="P61" s="3">
        <v>20</v>
      </c>
      <c r="Q61" s="3">
        <v>10</v>
      </c>
    </row>
    <row r="62" spans="3:17">
      <c r="D62" s="10" t="s">
        <v>15</v>
      </c>
      <c r="E62" s="8">
        <f>E53^E57</f>
        <v>1.2311444133449163</v>
      </c>
      <c r="F62" s="8">
        <f>F53^-F57</f>
        <v>0.75785828325519911</v>
      </c>
      <c r="G62" s="8">
        <f>G53^G57</f>
        <v>1.2457309396155174</v>
      </c>
      <c r="H62" s="8">
        <f>H53^-H57</f>
        <v>0.75785828325519911</v>
      </c>
      <c r="I62" s="8">
        <f>I53^I57</f>
        <v>1.1161231740339044</v>
      </c>
      <c r="J62" s="8">
        <f>E62*F62*G62*H62*I62</f>
        <v>0.98315361081871744</v>
      </c>
      <c r="L62" s="2" t="s">
        <v>1</v>
      </c>
      <c r="M62" s="3">
        <f>M61/SUM(M61:Q61)</f>
        <v>0.3</v>
      </c>
      <c r="N62" s="3">
        <f>N61/SUM(M61:Q61)</f>
        <v>0.2</v>
      </c>
      <c r="O62" s="3">
        <f>O61/SUM(M61:Q61)</f>
        <v>0.2</v>
      </c>
      <c r="P62" s="3">
        <f>P61/SUM(M61:Q61)</f>
        <v>0.2</v>
      </c>
      <c r="Q62" s="3">
        <f>Q61/SUM(M61:Q61)</f>
        <v>0.1</v>
      </c>
    </row>
    <row r="63" spans="3:17">
      <c r="D63" s="10" t="s">
        <v>16</v>
      </c>
      <c r="E63" s="8">
        <f>E54^E57</f>
        <v>1.2311444133449163</v>
      </c>
      <c r="F63" s="8">
        <f>F54^-F57</f>
        <v>0.75785828325519911</v>
      </c>
      <c r="G63" s="8">
        <f>G54^G57</f>
        <v>1.3195079107728942</v>
      </c>
      <c r="H63" s="8">
        <f>H54^-H57</f>
        <v>1</v>
      </c>
      <c r="I63" s="8">
        <f>I54^I57</f>
        <v>1.1161231740339044</v>
      </c>
      <c r="J63" s="8">
        <f>E63*F63*G63*H63*I63</f>
        <v>1.3741088103166372</v>
      </c>
    </row>
    <row r="64" spans="3:17">
      <c r="D64" s="10" t="s">
        <v>17</v>
      </c>
      <c r="E64" s="8">
        <f>E55^E57</f>
        <v>1.3903891703159093</v>
      </c>
      <c r="F64" s="8">
        <f>F55^-F57</f>
        <v>0.75785828325519911</v>
      </c>
      <c r="G64" s="8">
        <f>G55^G57</f>
        <v>1.1486983549970351</v>
      </c>
      <c r="H64" s="8">
        <f>H55^-H57</f>
        <v>0.80274156176023059</v>
      </c>
      <c r="I64" s="8">
        <f>I55^I57</f>
        <v>1.1486983549970351</v>
      </c>
      <c r="J64" s="8">
        <f>E64*F64*G64*H64*I64</f>
        <v>1.1161231740339044</v>
      </c>
    </row>
    <row r="65" spans="4:17">
      <c r="L65" s="17" t="s">
        <v>22</v>
      </c>
    </row>
    <row r="66" spans="4:17">
      <c r="L66" s="9" t="s">
        <v>2</v>
      </c>
      <c r="M66" s="9" t="s">
        <v>3</v>
      </c>
      <c r="N66" s="9" t="s">
        <v>4</v>
      </c>
      <c r="O66" s="9" t="s">
        <v>5</v>
      </c>
      <c r="P66" s="9" t="s">
        <v>6</v>
      </c>
      <c r="Q66" s="9" t="s">
        <v>7</v>
      </c>
    </row>
    <row r="67" spans="4:17">
      <c r="L67" s="6" t="s">
        <v>15</v>
      </c>
      <c r="M67" s="8">
        <f>M58/MAX(M58:M60)</f>
        <v>0.66666666666666663</v>
      </c>
      <c r="N67" s="8">
        <f>MIN(N58:N60)/N58</f>
        <v>1</v>
      </c>
      <c r="O67" s="8">
        <f>O58/MAX(O58:O60)</f>
        <v>0.75</v>
      </c>
      <c r="P67" s="8">
        <f>MIN(P8:P60)/P58</f>
        <v>0.25</v>
      </c>
      <c r="Q67" s="8">
        <f>Q58/MAX(Q5:Q60)</f>
        <v>0.3</v>
      </c>
    </row>
    <row r="68" spans="4:17">
      <c r="D68" s="17" t="s">
        <v>31</v>
      </c>
      <c r="L68" s="6" t="s">
        <v>16</v>
      </c>
      <c r="M68" s="8">
        <f>M59/MAX(M58:M60)</f>
        <v>0.66666666666666663</v>
      </c>
      <c r="N68" s="8">
        <f>MIN(N58:N60)/N59</f>
        <v>1</v>
      </c>
      <c r="O68" s="8">
        <f>O59/MAX(O58:O60)</f>
        <v>1</v>
      </c>
      <c r="P68" s="8">
        <f>MIN(P58:P60)/P59</f>
        <v>1</v>
      </c>
      <c r="Q68" s="8">
        <f>Q59/MAX(Q58:Q60)</f>
        <v>0.75</v>
      </c>
    </row>
    <row r="69" spans="4:17">
      <c r="D69" s="9" t="s">
        <v>2</v>
      </c>
      <c r="E69" s="9" t="s">
        <v>29</v>
      </c>
      <c r="F69" s="9" t="s">
        <v>30</v>
      </c>
      <c r="L69" s="6" t="s">
        <v>17</v>
      </c>
      <c r="M69" s="8">
        <f>M60/MAX(M58:M60)</f>
        <v>1</v>
      </c>
      <c r="N69" s="8">
        <f>MIN(N58:N60)/N60</f>
        <v>1</v>
      </c>
      <c r="O69" s="8">
        <f>O60/MAX(O58:O60)</f>
        <v>0.5</v>
      </c>
      <c r="P69" s="8">
        <f>MIN(P58:P60)/P60</f>
        <v>0.33333333333333331</v>
      </c>
      <c r="Q69" s="8">
        <f>Q60/MAX(Q58:Q60)</f>
        <v>1</v>
      </c>
    </row>
    <row r="70" spans="4:17">
      <c r="D70" s="8" t="s">
        <v>15</v>
      </c>
      <c r="E70" s="26">
        <f>J62/SUM(J62+J63+J64)</f>
        <v>0.28305340247454097</v>
      </c>
      <c r="F70" s="25">
        <f>(M67*M70)+(N67*N70)+(O67*O70)+(P67*P70)+(Q67*Q70)</f>
        <v>0.63000000000000012</v>
      </c>
      <c r="L70" s="6" t="s">
        <v>1</v>
      </c>
      <c r="M70" s="8">
        <v>0.3</v>
      </c>
      <c r="N70" s="8">
        <v>0.2</v>
      </c>
      <c r="O70" s="8">
        <v>0.2</v>
      </c>
      <c r="P70" s="8">
        <v>0.2</v>
      </c>
      <c r="Q70" s="8">
        <v>0.1</v>
      </c>
    </row>
    <row r="71" spans="4:17">
      <c r="D71" s="8" t="s">
        <v>16</v>
      </c>
      <c r="E71" s="26">
        <f>J63/SUM(J62+J63+J64)</f>
        <v>0.39561078741955125</v>
      </c>
      <c r="F71" s="25">
        <f>(M68*M70)+(N68*N70)+(O68*O70)+(P68*P70)+(Q68*Q70)</f>
        <v>0.875</v>
      </c>
    </row>
    <row r="72" spans="4:17">
      <c r="D72" s="8" t="s">
        <v>17</v>
      </c>
      <c r="E72" s="26">
        <f>J64/SUM(J62+J63+J64)</f>
        <v>0.32133581010590773</v>
      </c>
      <c r="F72" s="25">
        <f>(M69*M70)+(N69*N70)+(O69*O70)+(P69*P70)+(Q69*Q70)</f>
        <v>0.76666666666666661</v>
      </c>
    </row>
  </sheetData>
  <mergeCells count="3">
    <mergeCell ref="C46:Q46"/>
    <mergeCell ref="J48:J51"/>
    <mergeCell ref="N53:N56"/>
  </mergeCells>
  <pageMargins left="0.75" right="0.75" top="1" bottom="1" header="0.5" footer="0.5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Rajendra Rakha</cp:lastModifiedBy>
  <dcterms:created xsi:type="dcterms:W3CDTF">2020-02-11T02:03:00Z</dcterms:created>
  <dcterms:modified xsi:type="dcterms:W3CDTF">2022-02-25T08:53:52Z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