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EC003Q01NA" sheetId="2" r:id="rId2"/>
    <s:sheet name="EC003Q02NA" sheetId="3" r:id="rId3"/>
    <s:sheet name="EC003Q03NA" sheetId="4" r:id="rId4"/>
    <s:sheet name="EC003Q04NA" sheetId="5" r:id="rId5"/>
    <s:sheet name="EC003Q05NA" sheetId="6" r:id="rId6"/>
    <s:sheet name="EC003Q06NA" sheetId="7" r:id="rId7"/>
    <s:sheet name="EC004Q01NA" sheetId="8" r:id="rId8"/>
    <s:sheet name="EC004Q02NA" sheetId="9" r:id="rId9"/>
    <s:sheet name="EC005Q01NA" sheetId="10" r:id="rId10"/>
    <s:sheet name="EC005Q02NA" sheetId="11" r:id="rId11"/>
    <s:sheet name="EC005Q03NA" sheetId="12" r:id="rId12"/>
    <s:sheet name="EC005Q04NA" sheetId="13" r:id="rId13"/>
    <s:sheet name="EC005Q05NA" sheetId="14" r:id="rId14"/>
    <s:sheet name="EC005Q06NA" sheetId="15" r:id="rId15"/>
    <s:sheet name="EC005Q07NA" sheetId="16" r:id="rId16"/>
    <s:sheet name="EC005Q08NA" sheetId="17" r:id="rId17"/>
    <s:sheet name="EC007Q01NA" sheetId="18" r:id="rId18"/>
    <s:sheet name="EC007Q02NA" sheetId="19" r:id="rId19"/>
    <s:sheet name="EC008Q01NA" sheetId="20" r:id="rId20"/>
    <s:sheet name="EC008Q02NA" sheetId="21" r:id="rId21"/>
    <s:sheet name="EC008Q03NA" sheetId="22" r:id="rId22"/>
    <s:sheet name="EC008Q04NA" sheetId="23" r:id="rId23"/>
    <s:sheet name="EC009Q03NA" sheetId="24" r:id="rId24"/>
    <s:sheet name="EC009Q07NA" sheetId="25" r:id="rId25"/>
    <s:sheet name="EC009Q10NA" sheetId="26" r:id="rId26"/>
    <s:sheet name="EC009Q12NA" sheetId="27" r:id="rId27"/>
    <s:sheet name="EC009Q13NA" sheetId="28" r:id="rId28"/>
    <s:sheet name="EC009Q14NA" sheetId="29" r:id="rId29"/>
    <s:sheet name="EC010Q04NA" sheetId="30" r:id="rId30"/>
    <s:sheet name="EC010Q06NA" sheetId="31" r:id="rId31"/>
    <s:sheet name="EC010Q07NA" sheetId="32" r:id="rId32"/>
    <s:sheet name="EC010Q08NA" sheetId="33" r:id="rId33"/>
    <s:sheet name="EC010Q09NA" sheetId="34" r:id="rId34"/>
    <s:sheet name="EC010Q10NA" sheetId="35" r:id="rId35"/>
    <s:sheet name="EC010Q11NA" sheetId="36" r:id="rId36"/>
    <s:sheet name="EC010Q12NA" sheetId="37" r:id="rId37"/>
    <s:sheet name="EC011Q01NA" sheetId="38" r:id="rId38"/>
    <s:sheet name="EC011Q02NA" sheetId="39" r:id="rId39"/>
    <s:sheet name="EC011Q03NA" sheetId="40" r:id="rId40"/>
    <s:sheet name="EC011Q04NA" sheetId="41" r:id="rId41"/>
    <s:sheet name="EC011Q05NA" sheetId="42" r:id="rId42"/>
    <s:sheet name="EC012Q01NA" sheetId="43" r:id="rId43"/>
    <s:sheet name="EC012Q02NA" sheetId="44" r:id="rId44"/>
    <s:sheet name="EC012Q03NA" sheetId="45" r:id="rId45"/>
    <s:sheet name="EC012Q04NA" sheetId="46" r:id="rId46"/>
    <s:sheet name="EC012Q05NA" sheetId="47" r:id="rId47"/>
    <s:sheet name="EC012Q06NA" sheetId="48" r:id="rId48"/>
    <s:sheet name="EC012Q07NA" sheetId="49" r:id="rId49"/>
    <s:sheet name="EC012Q08NA" sheetId="50" r:id="rId50"/>
    <s:sheet name="EC012Q09NA" sheetId="51" r:id="rId51"/>
    <s:sheet name="EC012Q10NA" sheetId="52" r:id="rId52"/>
    <s:sheet name="EC012Q11NA" sheetId="53" r:id="rId53"/>
    <s:sheet name="EC012Q12NA" sheetId="54" r:id="rId54"/>
    <s:sheet name="EC013Q01NA" sheetId="55" r:id="rId55"/>
    <s:sheet name="EC013Q02NA" sheetId="56" r:id="rId56"/>
    <s:sheet name="EC013Q03NA" sheetId="57" r:id="rId57"/>
    <s:sheet name="EC013Q04NA" sheetId="58" r:id="rId58"/>
    <s:sheet name="EC013Q05NA" sheetId="59" r:id="rId59"/>
    <s:sheet name="EC013Q06NA" sheetId="60" r:id="rId60"/>
    <s:sheet name="EC013Q07NA" sheetId="61" r:id="rId61"/>
    <s:sheet name="EC013Q08NA" sheetId="62" r:id="rId62"/>
    <s:sheet name="EC013Q09NA" sheetId="63" r:id="rId63"/>
    <s:sheet name="EC013Q10NA" sheetId="64" r:id="rId64"/>
    <s:sheet name="EC013Q11NA" sheetId="65" r:id="rId65"/>
    <s:sheet name="EC013Q12NA" sheetId="66" r:id="rId66"/>
    <s:sheet name="EC013Q13NA" sheetId="67" r:id="rId67"/>
    <s:sheet name="EC014Q01NA" sheetId="68" r:id="rId68"/>
    <s:sheet name="EC014Q02NA" sheetId="69" r:id="rId69"/>
    <s:sheet name="EC015Q01NA" sheetId="70" r:id="rId70"/>
    <s:sheet name="EC015Q02NA" sheetId="71" r:id="rId71"/>
    <s:sheet name="EC015Q03NA" sheetId="72" r:id="rId72"/>
    <s:sheet name="EC015Q04NA" sheetId="73" r:id="rId73"/>
    <s:sheet name="EC015Q05NA" sheetId="74" r:id="rId74"/>
    <s:sheet name="EC015Q06NA" sheetId="75" r:id="rId75"/>
    <s:sheet name="EC015Q07NA" sheetId="76" r:id="rId76"/>
    <s:sheet name="EC015Q08NA" sheetId="77" r:id="rId77"/>
    <s:sheet name="EC017Q01NA" sheetId="78" r:id="rId78"/>
    <s:sheet name="EC017Q02NA" sheetId="79" r:id="rId79"/>
    <s:sheet name="EC018Q01NA" sheetId="80" r:id="rId80"/>
    <s:sheet name="EC018Q02NA" sheetId="81" r:id="rId81"/>
    <s:sheet name="EC018Q03NA" sheetId="82" r:id="rId82"/>
    <s:sheet name="EC018Q04NA" sheetId="83" r:id="rId83"/>
    <s:sheet name="EC019Q03NA" sheetId="84" r:id="rId84"/>
    <s:sheet name="EC019Q07NA" sheetId="85" r:id="rId85"/>
    <s:sheet name="EC019Q10NA" sheetId="86" r:id="rId86"/>
    <s:sheet name="EC019Q12NA" sheetId="87" r:id="rId87"/>
    <s:sheet name="EC019Q13NA" sheetId="88" r:id="rId88"/>
    <s:sheet name="EC019Q14NA" sheetId="89" r:id="rId89"/>
    <s:sheet name="EC020Q04NA" sheetId="90" r:id="rId90"/>
    <s:sheet name="EC020Q06NA" sheetId="91" r:id="rId91"/>
    <s:sheet name="EC020Q07NA" sheetId="92" r:id="rId92"/>
    <s:sheet name="EC020Q08NA" sheetId="93" r:id="rId93"/>
    <s:sheet name="EC020Q09NA" sheetId="94" r:id="rId94"/>
    <s:sheet name="EC020Q10NA" sheetId="95" r:id="rId95"/>
    <s:sheet name="EC020Q11NA" sheetId="96" r:id="rId96"/>
    <s:sheet name="EC020Q12NA" sheetId="97" r:id="rId97"/>
    <s:sheet name="EC021Q01NA" sheetId="98" r:id="rId98"/>
    <s:sheet name="EC021Q02NA" sheetId="99" r:id="rId99"/>
    <s:sheet name="EC021Q03NA" sheetId="100" r:id="rId100"/>
    <s:sheet name="EC021Q04NA" sheetId="101" r:id="rId101"/>
    <s:sheet name="EC021Q05NA" sheetId="102" r:id="rId102"/>
    <s:sheet name="EC022Q01NA" sheetId="103" r:id="rId103"/>
    <s:sheet name="EC022Q02NA" sheetId="104" r:id="rId104"/>
    <s:sheet name="EC022Q03NA" sheetId="105" r:id="rId105"/>
    <s:sheet name="EC022Q04NA" sheetId="106" r:id="rId106"/>
    <s:sheet name="EC022Q05NA" sheetId="107" r:id="rId107"/>
    <s:sheet name="EC022Q06NA" sheetId="108" r:id="rId108"/>
    <s:sheet name="EC022Q07NA" sheetId="109" r:id="rId109"/>
    <s:sheet name="EC022Q08NA" sheetId="110" r:id="rId110"/>
    <s:sheet name="EC022Q09NA" sheetId="111" r:id="rId111"/>
    <s:sheet name="EC022Q10NA" sheetId="112" r:id="rId112"/>
    <s:sheet name="EC022Q11NA" sheetId="113" r:id="rId113"/>
    <s:sheet name="EC022Q12NA" sheetId="114" r:id="rId114"/>
    <s:sheet name="EC023Q01NA" sheetId="115" r:id="rId115"/>
    <s:sheet name="EC023Q02NA" sheetId="116" r:id="rId116"/>
    <s:sheet name="EC023Q03NA" sheetId="117" r:id="rId117"/>
    <s:sheet name="EC023Q04NA" sheetId="118" r:id="rId118"/>
    <s:sheet name="EC023Q05NA" sheetId="119" r:id="rId119"/>
    <s:sheet name="EC023Q06NA" sheetId="120" r:id="rId120"/>
    <s:sheet name="EC023Q07NA" sheetId="121" r:id="rId121"/>
    <s:sheet name="EC023Q08NA" sheetId="122" r:id="rId122"/>
    <s:sheet name="EC023Q09NA" sheetId="123" r:id="rId123"/>
    <s:sheet name="EC023Q10NA" sheetId="124" r:id="rId124"/>
    <s:sheet name="EC023Q11NA" sheetId="125" r:id="rId125"/>
    <s:sheet name="EC023Q12NA" sheetId="126" r:id="rId126"/>
    <s:sheet name="EC023Q13NA" sheetId="127" r:id="rId127"/>
    <s:sheet name="EC024Q01NA" sheetId="128" r:id="rId128"/>
    <s:sheet name="EC024Q02NA" sheetId="129" r:id="rId129"/>
    <s:sheet name="EC024Q03NA" sheetId="130" r:id="rId130"/>
    <s:sheet name="EC024Q04NA" sheetId="131" r:id="rId131"/>
    <s:sheet name="EC024Q05NA" sheetId="132" r:id="rId132"/>
    <s:sheet name="EC024Q06NA" sheetId="133" r:id="rId133"/>
    <s:sheet name="EC024Q07NA" sheetId="134" r:id="rId134"/>
    <s:sheet name="EC024Q08NA" sheetId="135" r:id="rId135"/>
    <s:sheet name="EC026Q01NA" sheetId="136" r:id="rId136"/>
    <s:sheet name="EC026Q02NA" sheetId="137" r:id="rId137"/>
    <s:sheet name="EC027Q01NA" sheetId="138" r:id="rId138"/>
    <s:sheet name="EC027Q02NA" sheetId="139" r:id="rId139"/>
    <s:sheet name="EC027Q03NA" sheetId="140" r:id="rId140"/>
    <s:sheet name="EC027Q04NA" sheetId="141" r:id="rId141"/>
    <s:sheet name="EC028Q01NA" sheetId="142" r:id="rId142"/>
    <s:sheet name="EC028Q02NA" sheetId="143" r:id="rId143"/>
    <s:sheet name="EC028Q03NA" sheetId="144" r:id="rId144"/>
    <s:sheet name="EC029Q01NA" sheetId="145" r:id="rId145"/>
    <s:sheet name="EC030Q01NA" sheetId="146" r:id="rId146"/>
    <s:sheet name="EC030Q02NA" sheetId="147" r:id="rId147"/>
    <s:sheet name="EC030Q03NA" sheetId="148" r:id="rId148"/>
    <s:sheet name="EC030Q04NA" sheetId="149" r:id="rId149"/>
    <s:sheet name="EC030Q05NA" sheetId="150" r:id="rId150"/>
    <s:sheet name="EC030Q06NA" sheetId="151" r:id="rId151"/>
    <s:sheet name="EC030Q07NA" sheetId="152" r:id="rId152"/>
    <s:sheet name="EC031Q01TA" sheetId="153" r:id="rId153"/>
    <s:sheet name="EC032Q01TA" sheetId="154" r:id="rId154"/>
    <s:sheet name="EC033Q01NA" sheetId="155" r:id="rId155"/>
  </s:sheets>
  <s:definedNames/>
  <s:calcPr calcId="124519" fullCalcOnLoad="1"/>
</s:workbook>
</file>

<file path=xl/sharedStrings.xml><?xml version="1.0" encoding="utf-8"?>
<sst xmlns="http://schemas.openxmlformats.org/spreadsheetml/2006/main" uniqueCount="597">
  <si>
    <t>Table of Contents</t>
  </si>
  <si>
    <t>EC003Q01NA</t>
  </si>
  <si>
    <t>Which &lt;school science&gt; subjects are covered? Physics</t>
  </si>
  <si>
    <t>EC003Q02NA</t>
  </si>
  <si>
    <t>Which &lt;school science&gt; subjects are covered? Chemistry</t>
  </si>
  <si>
    <t>EC003Q03NA</t>
  </si>
  <si>
    <t>Which &lt;school science&gt; subjects are covered? Biology</t>
  </si>
  <si>
    <t>EC003Q04NA</t>
  </si>
  <si>
    <t>Which &lt;school science&gt; subjects are covered? &lt;Earth and space&gt;</t>
  </si>
  <si>
    <t>EC003Q05NA</t>
  </si>
  <si>
    <t>Which &lt;school science&gt; subjects are covered? Applied science and technology (e.g. &lt;country-specific example&gt;)</t>
  </si>
  <si>
    <t>EC003Q06NA</t>
  </si>
  <si>
    <t>Which &lt;school science&gt; subjects are covered? &lt;General or integrated science&gt; (e.g. &lt;country-specific example&gt;)</t>
  </si>
  <si>
    <t>EC004Q01NA</t>
  </si>
  <si>
    <t>Add science inst. cover? Content covered in regular school courses</t>
  </si>
  <si>
    <t>EC004Q02NA</t>
  </si>
  <si>
    <t>Add science inst. cover? New or additional content not covered in regular school courses</t>
  </si>
  <si>
    <t>EC005Q01NA</t>
  </si>
  <si>
    <t>Sci. instruct. participate? One-on-one tutoring with a person</t>
  </si>
  <si>
    <t>EC005Q02NA</t>
  </si>
  <si>
    <t>Sci. instruct. participate? Internet tutoring with a person (including e.g. &lt;Skype&gt;)</t>
  </si>
  <si>
    <t>EC005Q03NA</t>
  </si>
  <si>
    <t>Sci. instruct. participate? Internet or computer tutoring with a programme or application</t>
  </si>
  <si>
    <t>EC005Q04NA</t>
  </si>
  <si>
    <t>Sci. instruct. participate? Live instruction by a person</t>
  </si>
  <si>
    <t>EC005Q05NA</t>
  </si>
  <si>
    <t>Sci. instruct. participate? Video-recorded instruction by a person</t>
  </si>
  <si>
    <t>EC005Q06NA</t>
  </si>
  <si>
    <t>Sci. instruct. participate? Small group study or practice (2 to 7 students)</t>
  </si>
  <si>
    <t>EC005Q07NA</t>
  </si>
  <si>
    <t>Sci. instruct. participate? Large group study or practice (8 or more students)</t>
  </si>
  <si>
    <t>EC005Q08NA</t>
  </si>
  <si>
    <t>Sci. instruct. participate? Other additional science instruction</t>
  </si>
  <si>
    <t>EC007Q01NA</t>
  </si>
  <si>
    <t>Where do you attend this additional science instruction? In my regular school building</t>
  </si>
  <si>
    <t>EC007Q02NA</t>
  </si>
  <si>
    <t>Where do you attend this additional science instruction? At some other place, i.e., not in my reg school building</t>
  </si>
  <si>
    <t>EC008Q01NA</t>
  </si>
  <si>
    <t>The teacher is one of my regular teachers in this years school courses. (science)</t>
  </si>
  <si>
    <t>EC008Q02NA</t>
  </si>
  <si>
    <t>The teacher regularly teaches students my age in school but is not my teacher in any of my regular courses. (science)</t>
  </si>
  <si>
    <t>EC008Q03NA</t>
  </si>
  <si>
    <t>The teacher mainly works for a business or organisation specialised in additional instruction. (science)</t>
  </si>
  <si>
    <t>EC008Q04NA</t>
  </si>
  <si>
    <t>The teacher is not specialised teaching personnel (e.g. a student). (science)</t>
  </si>
  <si>
    <t>EC009Q03NA</t>
  </si>
  <si>
    <t>Compare your &lt;school science&gt; lessons at school\your add sci inst. My teacher does a lot to help</t>
  </si>
  <si>
    <t>EC009Q07NA</t>
  </si>
  <si>
    <t>Compare your &lt;school science&gt; lessons at school\your add sci inst. My teacher is pleased when I</t>
  </si>
  <si>
    <t>EC009Q10NA</t>
  </si>
  <si>
    <t>Compare your &lt;school science&gt; lessons at school\your add sci inst. My teacher gives hints</t>
  </si>
  <si>
    <t>EC009Q12NA</t>
  </si>
  <si>
    <t>Compare your &lt;school science&gt; lessons at school\your add sci inst. My teacher helps me\find ways</t>
  </si>
  <si>
    <t>EC009Q13NA</t>
  </si>
  <si>
    <t>Compare your &lt;school science&gt; lessons at school\your add sci inst. Once we identify why</t>
  </si>
  <si>
    <t>EC009Q14NA</t>
  </si>
  <si>
    <t>Compare your &lt;school science&gt; lessons at school\your add sci inst. My teacher adapts the content</t>
  </si>
  <si>
    <t>EC010Q04NA</t>
  </si>
  <si>
    <t>Compare &lt;school science&gt; lessons in school\add sci instruct. It takes long time until I have gathered all the materia</t>
  </si>
  <si>
    <t>EC010Q06NA</t>
  </si>
  <si>
    <t>Compare &lt;school science&gt; lessons in school\add sci instruct. I talk about things that don't have anything to do with</t>
  </si>
  <si>
    <t>EC010Q07NA</t>
  </si>
  <si>
    <t>Compare &lt;school science&gt; lessons in school\add sci instruct. At the end of a lesson, my teacher summarises learning</t>
  </si>
  <si>
    <t>EC010Q08NA</t>
  </si>
  <si>
    <t>Compare &lt;school science&gt; lessons in school\add sci instruct. My teacher points out the most important aspects\topic.</t>
  </si>
  <si>
    <t>EC010Q09NA</t>
  </si>
  <si>
    <t>Compare &lt;school science&gt; lessons in school\add sci instruct. I am often bored.</t>
  </si>
  <si>
    <t>EC010Q10NA</t>
  </si>
  <si>
    <t>Compare &lt;school science&gt; lessons in school\add sci instruct. It takes very long until I am ready to get started.</t>
  </si>
  <si>
    <t>EC010Q11NA</t>
  </si>
  <si>
    <t>Compare &lt;school science&gt; lessons in school\add sci instruct. I should learn in a cert actvty.</t>
  </si>
  <si>
    <t>EC010Q12NA</t>
  </si>
  <si>
    <t>Compare &lt;school science&gt; lessons in school\add sci instruct. My teacher points out the broader context of a learning</t>
  </si>
  <si>
    <t>EC011Q01NA</t>
  </si>
  <si>
    <t>Compare &lt;school science&gt; lessons in school\add sci instruct. I get along well with my teachers.</t>
  </si>
  <si>
    <t>EC011Q02NA</t>
  </si>
  <si>
    <t>Compare &lt;school science&gt; lessons in school\add sci instruct. My teachers are interested in my well-being.</t>
  </si>
  <si>
    <t>EC011Q03NA</t>
  </si>
  <si>
    <t>Compare &lt;school science&gt; lessons in school\add sci instruct. My teachers really listen to what I have to say.</t>
  </si>
  <si>
    <t>EC011Q04NA</t>
  </si>
  <si>
    <t>Compare &lt;school science&gt; lessons in school\add sci instruct. If I need extra help, I will receive it from teachers.</t>
  </si>
  <si>
    <t>EC011Q05NA</t>
  </si>
  <si>
    <t>Compare &lt;school science&gt; lessons in school\add sci instruct. My teachers treat me fairly.</t>
  </si>
  <si>
    <t>EC012Q01NA</t>
  </si>
  <si>
    <t>Why do you attend additional science instruction in this school year? I want to learn more.</t>
  </si>
  <si>
    <t>EC012Q02NA</t>
  </si>
  <si>
    <t>Why do you attend additional science instruction in this school year? I want to prepare for exams.</t>
  </si>
  <si>
    <t>EC012Q03NA</t>
  </si>
  <si>
    <t>Why do you attend additional science instruction in this school year? I was attracted by the tutoring advertisement.</t>
  </si>
  <si>
    <t>EC012Q04NA</t>
  </si>
  <si>
    <t>Why do you attend additional science instruction in this school year? My parents wanted me to attend.</t>
  </si>
  <si>
    <t>EC012Q05NA</t>
  </si>
  <si>
    <t>Why do you attend additional science instruction in this school year? Many of my friends are doing it.</t>
  </si>
  <si>
    <t>EC012Q06NA</t>
  </si>
  <si>
    <t>Why do you attend additional science instruction in this school year? My teachers recommend it.</t>
  </si>
  <si>
    <t>EC012Q07NA</t>
  </si>
  <si>
    <t>Why do you attend additional science instruction in this school year? I want to improve my grades.</t>
  </si>
  <si>
    <t>EC012Q08NA</t>
  </si>
  <si>
    <t>Why do you attend additional science instruction in this school year? I need to improve my grades.</t>
  </si>
  <si>
    <t>EC012Q09NA</t>
  </si>
  <si>
    <t>Why do you attend additional science instruction in this school year? It is gratifying to study.</t>
  </si>
  <si>
    <t>EC012Q10NA</t>
  </si>
  <si>
    <t>Why do you attend additional science instruction in this school year? It looks good on a résumé.</t>
  </si>
  <si>
    <t>EC012Q11NA</t>
  </si>
  <si>
    <t>Why do you attend additional science instruction in this school year? It is necessary for a job.</t>
  </si>
  <si>
    <t>EC012Q12NA</t>
  </si>
  <si>
    <t>Why do you attend additional science instruction in this school year? Other reason.</t>
  </si>
  <si>
    <t>EC013Q01NA</t>
  </si>
  <si>
    <t>Why don't you attend additional science in this school year? I don't need any additional science instruction.</t>
  </si>
  <si>
    <t>EC013Q02NA</t>
  </si>
  <si>
    <t>Why don't you attend additional science in this school year? None of the available offerings suit my needs.</t>
  </si>
  <si>
    <t>EC013Q03NA</t>
  </si>
  <si>
    <t>Why don't you attend additional science in this school year? Not many of my friends are doing it.</t>
  </si>
  <si>
    <t>EC013Q04NA</t>
  </si>
  <si>
    <t>Why don't you attend additional science in this school year? I don't have time.</t>
  </si>
  <si>
    <t>EC013Q05NA</t>
  </si>
  <si>
    <t>Why don't you attend additional science in this school year? I don't have the money.</t>
  </si>
  <si>
    <t>EC013Q06NA</t>
  </si>
  <si>
    <t>Why don't you attend additional science in this school year? My school teachers are knowledgeable enough.</t>
  </si>
  <si>
    <t>EC013Q07NA</t>
  </si>
  <si>
    <t>Why don't you attend additional science in this school year? My parents don't want me to do it.</t>
  </si>
  <si>
    <t>EC013Q08NA</t>
  </si>
  <si>
    <t>Why don't you attend additional science in this school year? It doesnt seem worth the money.</t>
  </si>
  <si>
    <t>EC013Q09NA</t>
  </si>
  <si>
    <t>Why don't you attend additional science in this school year? My teachers say it is not useful.</t>
  </si>
  <si>
    <t>EC013Q10NA</t>
  </si>
  <si>
    <t>Why don't you attend additional science in this school year? I have never considered add. science instruction.</t>
  </si>
  <si>
    <t>EC013Q11NA</t>
  </si>
  <si>
    <t>Why don't you attend additional science in this school year? Add. science instruction not avail. where I live.</t>
  </si>
  <si>
    <t>EC013Q12NA</t>
  </si>
  <si>
    <t>Why don't you attend additional science in this school year? My family helps me instead.</t>
  </si>
  <si>
    <t>EC013Q13NA</t>
  </si>
  <si>
    <t>Why don't you attend additional science in this school year? My peers and friends help me instead.</t>
  </si>
  <si>
    <t>EC014Q01NA</t>
  </si>
  <si>
    <t>What does additional math cover? Content covered in regular school courses</t>
  </si>
  <si>
    <t>EC014Q02NA</t>
  </si>
  <si>
    <t>What does additonal math cover? New or additional content notcovered in regular school courses</t>
  </si>
  <si>
    <t>EC015Q01NA</t>
  </si>
  <si>
    <t>Which math instruction do you participate? One-on-one tutoring with a person</t>
  </si>
  <si>
    <t>EC015Q02NA</t>
  </si>
  <si>
    <t>Which math instruction do you participate? Internet tutoring with a person (including e.g. &lt;Skype&gt;)</t>
  </si>
  <si>
    <t>EC015Q03NA</t>
  </si>
  <si>
    <t>Which math instruction do you participate? Internet or computer tutoring with a programme or application</t>
  </si>
  <si>
    <t>EC015Q04NA</t>
  </si>
  <si>
    <t>Which math instruction do you participate? Live instruction by a person</t>
  </si>
  <si>
    <t>EC015Q05NA</t>
  </si>
  <si>
    <t>Which math instruction do you participate? Video-recorded instruction by a person</t>
  </si>
  <si>
    <t>EC015Q06NA</t>
  </si>
  <si>
    <t>Which math instruction do you participate? Small group study or practice (2 to 7 students)</t>
  </si>
  <si>
    <t>EC015Q07NA</t>
  </si>
  <si>
    <t>Which math instruction do you participate? Large group study or practice (8 or more students)</t>
  </si>
  <si>
    <t>EC015Q08NA</t>
  </si>
  <si>
    <t>Which math instruction do you participate? Other additional mathematics instruction</t>
  </si>
  <si>
    <t>EC017Q01NA</t>
  </si>
  <si>
    <t>Where do you attend this additional mathematics instruction? In my regular school building</t>
  </si>
  <si>
    <t>EC017Q02NA</t>
  </si>
  <si>
    <t>Where do you attend this additional mathematics instruction? At some other place, i.e., not in my regular school</t>
  </si>
  <si>
    <t>EC018Q01NA</t>
  </si>
  <si>
    <t>The teacher is one of my regular teachers in this years school courses. (mathematics)</t>
  </si>
  <si>
    <t>EC018Q02NA</t>
  </si>
  <si>
    <t>The teacher regularly teaches students my age in school but is not my teacher in any of my regular school courses. (m</t>
  </si>
  <si>
    <t>EC018Q03NA</t>
  </si>
  <si>
    <t>The teacher mainly works for a business or organisation specialised in additional instruction. (mathematics)</t>
  </si>
  <si>
    <t>EC018Q04NA</t>
  </si>
  <si>
    <t>The teacher is not specialised teaching personnel (e.g. a student). (mathematics)</t>
  </si>
  <si>
    <t>EC019Q03NA</t>
  </si>
  <si>
    <t>My teacher does a lot to help me.</t>
  </si>
  <si>
    <t>EC019Q07NA</t>
  </si>
  <si>
    <t>My teacher is pleased when I come up with new solutions to a problem.</t>
  </si>
  <si>
    <t>EC019Q10NA</t>
  </si>
  <si>
    <t>My teacher gives hints or offers strategies that help me to solve a task.</t>
  </si>
  <si>
    <t>EC019Q12NA</t>
  </si>
  <si>
    <t>My teacher helps me to find ways how to solve a problem.</t>
  </si>
  <si>
    <t>EC019Q13NA</t>
  </si>
  <si>
    <t>Once we identify why I have a certain problem, my teacher provides me with a working strategy.</t>
  </si>
  <si>
    <t>EC019Q14NA</t>
  </si>
  <si>
    <t>My teacher adapts the content and method to my needs.</t>
  </si>
  <si>
    <t>EC020Q04NA</t>
  </si>
  <si>
    <t>Where do math situations occur? It takes a long time until I have gathered all the material to get started.</t>
  </si>
  <si>
    <t>EC020Q06NA</t>
  </si>
  <si>
    <t>Where do math situations occur? I talk about things that don't have anything to do with our tasks\topic.</t>
  </si>
  <si>
    <t>EC020Q07NA</t>
  </si>
  <si>
    <t>Where do math situations occur? My teacher summarises the learning content I have covered.</t>
  </si>
  <si>
    <t>EC020Q08NA</t>
  </si>
  <si>
    <t>Where do math situations occur? My teacher points out the most important aspects of a topic.</t>
  </si>
  <si>
    <t>EC020Q09NA</t>
  </si>
  <si>
    <t>Where do math situations occur? I am often bored.</t>
  </si>
  <si>
    <t>EC020Q10NA</t>
  </si>
  <si>
    <t>Where do math situations occur? It takes very long until I am ready to get started.</t>
  </si>
  <si>
    <t>EC020Q11NA</t>
  </si>
  <si>
    <t>Where do math situations occur? My teacher tells me what I should learn in a certain activity.</t>
  </si>
  <si>
    <t>EC020Q12NA</t>
  </si>
  <si>
    <t>Where do math situations occur? My teacher points out the broader context of a learning unit.</t>
  </si>
  <si>
    <t>EC021Q01NA</t>
  </si>
  <si>
    <t>I get along well with my teachers.</t>
  </si>
  <si>
    <t>EC021Q02NA</t>
  </si>
  <si>
    <t>My teachers are interested in my well-being.</t>
  </si>
  <si>
    <t>EC021Q03NA</t>
  </si>
  <si>
    <t>My teachers really listen to what I have to say.</t>
  </si>
  <si>
    <t>EC021Q04NA</t>
  </si>
  <si>
    <t>If I need extra help, I will receive it from my teachers.</t>
  </si>
  <si>
    <t>EC021Q05NA</t>
  </si>
  <si>
    <t>My teachers treat me fairly.</t>
  </si>
  <si>
    <t>EC022Q01NA</t>
  </si>
  <si>
    <t>Why do you attend additional mathematics in this school year: I want to learn more.</t>
  </si>
  <si>
    <t>EC022Q02NA</t>
  </si>
  <si>
    <t>Why do you attend additional mathematics in this school year: I want to prepare for exams.</t>
  </si>
  <si>
    <t>EC022Q03NA</t>
  </si>
  <si>
    <t>Why do you attend additional mathematics in this school year: I was attracted by the tutoring advertis.</t>
  </si>
  <si>
    <t>EC022Q04NA</t>
  </si>
  <si>
    <t>Why do you attend additional mathematics in this school year: My parents wanted me to attend.</t>
  </si>
  <si>
    <t>EC022Q05NA</t>
  </si>
  <si>
    <t>Why do you attend additional mathematics in this school year: Many of my friends are doing it.</t>
  </si>
  <si>
    <t>EC022Q06NA</t>
  </si>
  <si>
    <t>Why do you attend additional mathematics in this school year: My teachers recommend it.</t>
  </si>
  <si>
    <t>EC022Q07NA</t>
  </si>
  <si>
    <t>Why do you attend additional mathematics in this school year: I want to improve my grades.</t>
  </si>
  <si>
    <t>EC022Q08NA</t>
  </si>
  <si>
    <t>Why do you attend additional mathematics in this school year: I need to improve my grades.</t>
  </si>
  <si>
    <t>EC022Q09NA</t>
  </si>
  <si>
    <t>Why do you attend additional mathematics in this school year: It is gratifying to study.</t>
  </si>
  <si>
    <t>EC022Q10NA</t>
  </si>
  <si>
    <t>Why do you attend additional mathematics in this school year: It looks good on a résumé.</t>
  </si>
  <si>
    <t>EC022Q11NA</t>
  </si>
  <si>
    <t>Why do you attend additional mathematics in this school year: It is necessary for a job.</t>
  </si>
  <si>
    <t>EC022Q12NA</t>
  </si>
  <si>
    <t>Why do you attend additional mathematics in this school year: Other reason.</t>
  </si>
  <si>
    <t>EC023Q01NA</t>
  </si>
  <si>
    <t>Why don't you attend additional mathematics in this school year: I don't need any add math instruction.</t>
  </si>
  <si>
    <t>EC023Q02NA</t>
  </si>
  <si>
    <t>Why don't you attend additional mathematics in this school year: None of the offerings suit my needs.</t>
  </si>
  <si>
    <t>EC023Q03NA</t>
  </si>
  <si>
    <t>Why don't you attend additional mathematics in this school year: Not many of my friends are doing it.</t>
  </si>
  <si>
    <t>EC023Q04NA</t>
  </si>
  <si>
    <t>Why don't you attend additional mathematics in this school year: I don't have time.</t>
  </si>
  <si>
    <t>EC023Q05NA</t>
  </si>
  <si>
    <t>Why don't you attend additional mathematics in this school year: I don't have the money.</t>
  </si>
  <si>
    <t>EC023Q06NA</t>
  </si>
  <si>
    <t>Why don't you attend additional mathematics in this school year: My teachers are knowledgeable enough.</t>
  </si>
  <si>
    <t>EC023Q07NA</t>
  </si>
  <si>
    <t>Why don't you attend additional mathematics in this school year: My parents don't want me to do it.</t>
  </si>
  <si>
    <t>EC023Q08NA</t>
  </si>
  <si>
    <t>Why don't you attend additional mathematics in this school year: It doesnt seem worth the money.</t>
  </si>
  <si>
    <t>EC023Q09NA</t>
  </si>
  <si>
    <t>Why don't you attend additional mathematics in this school year: My teachers say it is not useful.</t>
  </si>
  <si>
    <t>EC023Q10NA</t>
  </si>
  <si>
    <t>Why don't you attend additional mathematics in this school year: I never considered add. math instruction.</t>
  </si>
  <si>
    <t>EC023Q11NA</t>
  </si>
  <si>
    <t>Why don't you attend additional mathematics in this school year: Add. math instruc. not avail. where I live.</t>
  </si>
  <si>
    <t>EC023Q12NA</t>
  </si>
  <si>
    <t>Why don't you attend additional mathematics in this school year: My family helps me instead.</t>
  </si>
  <si>
    <t>EC023Q13NA</t>
  </si>
  <si>
    <t>Why don't you attend additional mathematics in this school year: My peers and friends help me instead.</t>
  </si>
  <si>
    <t>EC024Q01NA</t>
  </si>
  <si>
    <t>Which type of add. &lt;test language&gt; instruct. do you participate in during this school year? One-on-one tutoring</t>
  </si>
  <si>
    <t>EC024Q02NA</t>
  </si>
  <si>
    <t>Which type of add. &lt;test language&gt; instruct. do you participate in during this school year? Internet tutor.( &lt;Skype&gt;)</t>
  </si>
  <si>
    <t>EC024Q03NA</t>
  </si>
  <si>
    <t>Which type of add.&lt;test language&gt; instruct. do you participate in during this school year? Internet\comp tutoring, ap</t>
  </si>
  <si>
    <t>EC024Q04NA</t>
  </si>
  <si>
    <t>Which type of add.&lt;test language&gt; instruct. do you participate in during this school year? Live instruction</t>
  </si>
  <si>
    <t>EC024Q05NA</t>
  </si>
  <si>
    <t>Which type of add.&lt;test language&gt; instruct. do you participate in during this school year? Video-recorded instruction</t>
  </si>
  <si>
    <t>EC024Q06NA</t>
  </si>
  <si>
    <t>Which type of add. &lt;test language&gt; instruct. do you participate in during this school year? Small gp study\practice</t>
  </si>
  <si>
    <t>EC024Q07NA</t>
  </si>
  <si>
    <t>Which type of add. &lt;test language&gt; instruct. do you participate in during this school year? Large group study\practic</t>
  </si>
  <si>
    <t>EC024Q08NA</t>
  </si>
  <si>
    <t>Which type of add. &lt;test language&gt; instruct. do you participate in during this school year? Other add. &lt;test language</t>
  </si>
  <si>
    <t>EC026Q01NA</t>
  </si>
  <si>
    <t>Where do you attend this additional &lt;test language&gt; instruction? In my regular school building</t>
  </si>
  <si>
    <t>EC026Q02NA</t>
  </si>
  <si>
    <t>Where do you attend this additional &lt;test language&gt; instruction? At some other place, i.e., not regular school build</t>
  </si>
  <si>
    <t>EC027Q01NA</t>
  </si>
  <si>
    <t>The Teacher is one of my regular teachers in this years school courses. (test language)</t>
  </si>
  <si>
    <t>EC027Q02NA</t>
  </si>
  <si>
    <t>The teacher regularly teaches students my age in school but is not my teacher in any of my regular school courses. (t</t>
  </si>
  <si>
    <t>EC027Q03NA</t>
  </si>
  <si>
    <t>The teacher mainly works for a business or organisation specialised in additional instruction. (test language)</t>
  </si>
  <si>
    <t>EC027Q04NA</t>
  </si>
  <si>
    <t>The teacher is not specialised teaching personnel (e.g. a student). (test language)</t>
  </si>
  <si>
    <t>EC028Q01NA</t>
  </si>
  <si>
    <t>Did you attend additional instruction earlier in your education? In &lt;ISCED 0&gt;</t>
  </si>
  <si>
    <t>EC028Q02NA</t>
  </si>
  <si>
    <t>Did you attend additional instruction earlier in your education? In &lt;ISCED 1&gt;</t>
  </si>
  <si>
    <t>EC028Q03NA</t>
  </si>
  <si>
    <t>Did you attend additional instruction earlier in your education? In &lt;ISCED 2&gt;</t>
  </si>
  <si>
    <t>EC029Q01NA</t>
  </si>
  <si>
    <t>How many years altogether have you attended additional instruction? Years</t>
  </si>
  <si>
    <t>EC030Q01NA</t>
  </si>
  <si>
    <t>In your family, who helps you regularly with your homework or private study? Mother or other female guardian</t>
  </si>
  <si>
    <t>EC030Q02NA</t>
  </si>
  <si>
    <t>In your family, who helps you regularly with your homework or private study? Father or other male guardian</t>
  </si>
  <si>
    <t>EC030Q03NA</t>
  </si>
  <si>
    <t>In your family, who helps you regularly with your homework or private study? Sister(s)\brother(s)</t>
  </si>
  <si>
    <t>EC030Q04NA</t>
  </si>
  <si>
    <t>In your family, who helps you regularly with your homework or private study? Grandparents</t>
  </si>
  <si>
    <t>EC030Q05NA</t>
  </si>
  <si>
    <t>In your family, who helps you regularly with your homework or private study? Other relatives</t>
  </si>
  <si>
    <t>EC030Q06NA</t>
  </si>
  <si>
    <t>In your family, who helps you regularly with your homework or private study? Nobody</t>
  </si>
  <si>
    <t>EC030Q07NA</t>
  </si>
  <si>
    <t>In your family, who helps you regularly with your homework or private study? Other person</t>
  </si>
  <si>
    <t>EC031Q01TA</t>
  </si>
  <si>
    <t>Did you change schools when you were attending &lt;ISCED 1&gt;?</t>
  </si>
  <si>
    <t>EC032Q01TA</t>
  </si>
  <si>
    <t>Did you change schools when you were attending &lt;ISCED 2&gt;?</t>
  </si>
  <si>
    <t>EC033Q01NA</t>
  </si>
  <si>
    <t>Have you ever changed your &lt;study programme&gt;?</t>
  </si>
  <si>
    <t>Educational Career questionnaire: Overall results</t>
  </si>
  <si>
    <t>EC003Q01NA: Which &lt;school science&gt; subjects are covered? Physics</t>
  </si>
  <si>
    <t>N</t>
  </si>
  <si>
    <t>System</t>
  </si>
  <si>
    <t>Not checked</t>
  </si>
  <si>
    <t>Checked</t>
  </si>
  <si>
    <t>Valid Skip</t>
  </si>
  <si>
    <t>Not Reached</t>
  </si>
  <si>
    <t>Not Applicable</t>
  </si>
  <si>
    <t>Invalid</t>
  </si>
  <si>
    <t>No Response</t>
  </si>
  <si>
    <t>All</t>
  </si>
  <si>
    <t>Missing %</t>
  </si>
  <si>
    <t>Valid</t>
  </si>
  <si>
    <t>%</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</si>
  <si>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</si>
  <si>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</si>
  <si>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</si>
  <si>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</si>
  <si>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</si>
  <si>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</si>
  <si>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</si>
  <si>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</si>
  <si>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</si>
  <si>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</si>
  <si>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</si>
  <si>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</si>
  <si>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</si>
  <si>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</si>
  <si>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</si>
  <si>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</si>
  <si>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</si>
  <si>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</si>
  <si>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</si>
  <si>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</si>
  <si>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</si>
  <si>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</si>
  <si>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</si>
  <si>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</si>
  <si>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</si>
  <si>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</si>
  <si>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</si>
  <si>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</si>
  <si>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</si>
  <si>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</si>
  <si>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</si>
  <si>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</si>
  <si>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</si>
  <si>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</si>
  <si>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</si>
  <si>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</si>
  <si>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</si>
  <si>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</si>
  <si>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</si>
  <si>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</si>
  <si>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</si>
  <si>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</si>
  <si>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</si>
  <si>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</si>
  <si>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</si>
  <si>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</si>
  <si>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</si>
  <si>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</si>
  <si>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</si>
  <si>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</si>
  <si>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</si>
  <si>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</si>
  <si>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</si>
  <si>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</si>
  <si>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</si>
  <si>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</si>
  <si>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</si>
  <si>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</si>
  <si>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</si>
  <si>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</si>
  <si>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</si>
  <si>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</si>
  <si>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</si>
  <si>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</si>
  <si>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</si>
  <si>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</si>
  <si>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</si>
  <si>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</si>
  <si>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</si>
  <si>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</si>
  <si>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</si>
  <si>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</si>
  <si>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</si>
  <si>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</si>
  <si>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</si>
  <si>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</si>
  <si>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</si>
  <si>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</si>
  <si>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</si>
  <si>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</si>
  <si>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</si>
  <si>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</si>
  <si>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</si>
  <si>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</si>
  <si>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</si>
  <si>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</si>
  <si>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</si>
  <si>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</si>
  <si>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</si>
  <si>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</si>
  <si>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</si>
  <si>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</si>
  <si>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EC003Q02NA: Which &lt;school science&gt; subjects are covered? Chemistry</t>
  </si>
  <si>
    <t>EC003Q03NA: Which &lt;school science&gt; subjects are covered? Biology</t>
  </si>
  <si>
    <t>EC003Q04NA: Which &lt;school science&gt; subjects are covered? &lt;Earth and space&gt;</t>
  </si>
  <si>
    <t>EC003Q05NA: Which &lt;school science&gt; subjects are covered? Applied science and technology (e.g. &lt;country-specific example&gt;)</t>
  </si>
  <si>
    <t>EC003Q06NA: Which &lt;school science&gt; subjects are covered? &lt;General or integrated science&gt; (e.g. &lt;country-specific example&gt;)</t>
  </si>
  <si>
    <t>EC004Q01NA: Add science inst. cover? Content covered in regular school courses</t>
  </si>
  <si>
    <t>Yes</t>
  </si>
  <si>
    <t>No</t>
  </si>
  <si>
    <t>EC004Q02NA: Add science inst. cover? New or additional content not covered in regular school courses</t>
  </si>
  <si>
    <t>EC005Q01NA: Sci. instruct. participate? One-on-one tutoring with a person</t>
  </si>
  <si>
    <t>EC005Q02NA: Sci. instruct. participate? Internet tutoring with a person (including e.g. &lt;Skype&gt;)</t>
  </si>
  <si>
    <t>EC005Q03NA: Sci. instruct. participate? Internet or computer tutoring with a programme or application</t>
  </si>
  <si>
    <t>EC005Q04NA: Sci. instruct. participate? Live instruction by a person</t>
  </si>
  <si>
    <t>EC005Q05NA: Sci. instruct. participate? Video-recorded instruction by a person</t>
  </si>
  <si>
    <t>EC005Q06NA: Sci. instruct. participate? Small group study or practice (2 to 7 students)</t>
  </si>
  <si>
    <t>EC005Q07NA: Sci. instruct. participate? Large group study or practice (8 or more students)</t>
  </si>
  <si>
    <t>EC005Q08NA: Sci. instruct. participate? Other additional science instruction</t>
  </si>
  <si>
    <t>EC007Q01NA: Where do you attend this additional science instruction? In my regular school building</t>
  </si>
  <si>
    <t>EC007Q02NA: Where do you attend this additional science instruction? At some other place, i.e., not in my reg school building</t>
  </si>
  <si>
    <t>EC008Q01NA: The teacher is one of my regular teachers in this years school courses. (science)</t>
  </si>
  <si>
    <t>EC008Q02NA: The teacher regularly teaches students my age in school but is not my teacher in any of my regular courses. (science)</t>
  </si>
  <si>
    <t>EC008Q03NA: The teacher mainly works for a business or organisation specialised in additional instruction. (science)</t>
  </si>
  <si>
    <t>EC008Q04NA: The teacher is not specialised teaching personnel (e.g. a student). (science)</t>
  </si>
  <si>
    <t>EC009Q03NA: Compare your &lt;school science&gt; lessons at school\your add sci inst. My teacher does a lot to help</t>
  </si>
  <si>
    <t>More likely in my regular school lessons</t>
  </si>
  <si>
    <t>No difference</t>
  </si>
  <si>
    <t>More likely in my additional instruction</t>
  </si>
  <si>
    <t>EC009Q07NA: Compare your &lt;school science&gt; lessons at school\your add sci inst. My teacher is pleased when I</t>
  </si>
  <si>
    <t>EC009Q10NA: Compare your &lt;school science&gt; lessons at school\your add sci inst. My teacher gives hints</t>
  </si>
  <si>
    <t>EC009Q12NA: Compare your &lt;school science&gt; lessons at school\your add sci inst. My teacher helps me\find ways</t>
  </si>
  <si>
    <t>EC009Q13NA: Compare your &lt;school science&gt; lessons at school\your add sci inst. Once we identify why</t>
  </si>
  <si>
    <t>EC009Q14NA: Compare your &lt;school science&gt; lessons at school\your add sci inst. My teacher adapts the content</t>
  </si>
  <si>
    <t>EC010Q04NA: Compare &lt;school science&gt; lessons in school\add sci instruct. It takes long time until I have gathered all the materia</t>
  </si>
  <si>
    <t>EC010Q06NA: Compare &lt;school science&gt; lessons in school\add sci instruct. I talk about things that don't have anything to do with</t>
  </si>
  <si>
    <t>EC010Q07NA: Compare &lt;school science&gt; lessons in school\add sci instruct. At the end of a lesson, my teacher summarises learning</t>
  </si>
  <si>
    <t>EC010Q08NA: Compare &lt;school science&gt; lessons in school\add sci instruct. My teacher points out the most important aspects\topic.</t>
  </si>
  <si>
    <t>EC010Q09NA: Compare &lt;school science&gt; lessons in school\add sci instruct. I am often bored.</t>
  </si>
  <si>
    <t>EC010Q10NA: Compare &lt;school science&gt; lessons in school\add sci instruct. It takes very long until I am ready to get started.</t>
  </si>
  <si>
    <t>EC010Q11NA: Compare &lt;school science&gt; lessons in school\add sci instruct. I should learn in a cert actvty.</t>
  </si>
  <si>
    <t>EC010Q12NA: Compare &lt;school science&gt; lessons in school\add sci instruct. My teacher points out the broader context of a learning</t>
  </si>
  <si>
    <t>EC011Q01NA: Compare &lt;school science&gt; lessons in school\add sci instruct. I get along well with my teachers.</t>
  </si>
  <si>
    <t>EC011Q02NA: Compare &lt;school science&gt; lessons in school\add sci instruct. My teachers are interested in my well-being.</t>
  </si>
  <si>
    <t>EC011Q03NA: Compare &lt;school science&gt; lessons in school\add sci instruct. My teachers really listen to what I have to say.</t>
  </si>
  <si>
    <t>EC011Q04NA: Compare &lt;school science&gt; lessons in school\add sci instruct. If I need extra help, I will receive it from teachers.</t>
  </si>
  <si>
    <t>EC011Q05NA: Compare &lt;school science&gt; lessons in school\add sci instruct. My teachers treat me fairly.</t>
  </si>
  <si>
    <t>EC012Q01NA: Why do you attend additional science instruction in this school year? I want to learn more.</t>
  </si>
  <si>
    <t>EC012Q02NA: Why do you attend additional science instruction in this school year? I want to prepare for exams.</t>
  </si>
  <si>
    <t>EC012Q03NA: Why do you attend additional science instruction in this school year? I was attracted by the tutoring advertisement.</t>
  </si>
  <si>
    <t>EC012Q04NA: Why do you attend additional science instruction in this school year? My parents wanted me to attend.</t>
  </si>
  <si>
    <t>EC012Q05NA: Why do you attend additional science instruction in this school year? Many of my friends are doing it.</t>
  </si>
  <si>
    <t>EC012Q06NA: Why do you attend additional science instruction in this school year? My teachers recommend it.</t>
  </si>
  <si>
    <t>EC012Q07NA: Why do you attend additional science instruction in this school year? I want to improve my grades.</t>
  </si>
  <si>
    <t>EC012Q08NA: Why do you attend additional science instruction in this school year? I need to improve my grades.</t>
  </si>
  <si>
    <t>EC012Q09NA: Why do you attend additional science instruction in this school year? It is gratifying to study.</t>
  </si>
  <si>
    <t>EC012Q10NA: Why do you attend additional science instruction in this school year? It looks good on a résumé.</t>
  </si>
  <si>
    <t>EC012Q11NA: Why do you attend additional science instruction in this school year? It is necessary for a job.</t>
  </si>
  <si>
    <t>EC012Q12NA: Why do you attend additional science instruction in this school year? Other reason.</t>
  </si>
  <si>
    <t>EC013Q01NA: Why don't you attend additional science in this school year? I don't need any additional science instruction.</t>
  </si>
  <si>
    <t>EC013Q02NA: Why don't you attend additional science in this school year? None of the available offerings suit my needs.</t>
  </si>
  <si>
    <t>EC013Q03NA: Why don't you attend additional science in this school year? Not many of my friends are doing it.</t>
  </si>
  <si>
    <t>EC013Q04NA: Why don't you attend additional science in this school year? I don't have time.</t>
  </si>
  <si>
    <t>EC013Q05NA: Why don't you attend additional science in this school year? I don't have the money.</t>
  </si>
  <si>
    <t>EC013Q06NA: Why don't you attend additional science in this school year? My school teachers are knowledgeable enough.</t>
  </si>
  <si>
    <t>EC013Q07NA: Why don't you attend additional science in this school year? My parents don't want me to do it.</t>
  </si>
  <si>
    <t>EC013Q08NA: Why don't you attend additional science in this school year? It doesnt seem worth the money.</t>
  </si>
  <si>
    <t>EC013Q09NA: Why don't you attend additional science in this school year? My teachers say it is not useful.</t>
  </si>
  <si>
    <t>EC013Q10NA: Why don't you attend additional science in this school year? I have never considered add. science instruction.</t>
  </si>
  <si>
    <t>EC013Q11NA: Why don't you attend additional science in this school year? Add. science instruction not avail. where I live.</t>
  </si>
  <si>
    <t>EC013Q12NA: Why don't you attend additional science in this school year? My family helps me instead.</t>
  </si>
  <si>
    <t>EC013Q13NA: Why don't you attend additional science in this school year? My peers and friends help me instead.</t>
  </si>
  <si>
    <t>EC014Q01NA: What does additional math cover? Content covered in regular school courses</t>
  </si>
  <si>
    <t>EC014Q02NA: What does additonal math cover? New or additional content notcovered in regular school courses</t>
  </si>
  <si>
    <t>EC015Q01NA: Which math instruction do you participate? One-on-one tutoring with a person</t>
  </si>
  <si>
    <t>EC015Q02NA: Which math instruction do you participate? Internet tutoring with a person (including e.g. &lt;Skype&gt;)</t>
  </si>
  <si>
    <t>EC015Q03NA: Which math instruction do you participate? Internet or computer tutoring with a programme or application</t>
  </si>
  <si>
    <t>EC015Q04NA: Which math instruction do you participate? Live instruction by a person</t>
  </si>
  <si>
    <t>EC015Q05NA: Which math instruction do you participate? Video-recorded instruction by a person</t>
  </si>
  <si>
    <t>EC015Q06NA: Which math instruction do you participate? Small group study or practice (2 to 7 students)</t>
  </si>
  <si>
    <t>EC015Q07NA: Which math instruction do you participate? Large group study or practice (8 or more students)</t>
  </si>
  <si>
    <t>EC015Q08NA: Which math instruction do you participate? Other additional mathematics instruction</t>
  </si>
  <si>
    <t>EC017Q01NA: Where do you attend this additional mathematics instruction? In my regular school building</t>
  </si>
  <si>
    <t>EC017Q02NA: Where do you attend this additional mathematics instruction? At some other place, i.e., not in my regular school</t>
  </si>
  <si>
    <t>EC018Q01NA: The teacher is one of my regular teachers in this years school courses. (mathematics)</t>
  </si>
  <si>
    <t>EC018Q02NA: The teacher regularly teaches students my age in school but is not my teacher in any of my regular school courses. (m</t>
  </si>
  <si>
    <t>EC018Q03NA: The teacher mainly works for a business or organisation specialised in additional instruction. (mathematics)</t>
  </si>
  <si>
    <t>EC018Q04NA: The teacher is not specialised teaching personnel (e.g. a student). (mathematics)</t>
  </si>
  <si>
    <t>EC019Q03NA: My teacher does a lot to help me.</t>
  </si>
  <si>
    <t>EC019Q07NA: My teacher is pleased when I come up with new solutions to a problem.</t>
  </si>
  <si>
    <t>EC019Q10NA: My teacher gives hints or offers strategies that help me to solve a task.</t>
  </si>
  <si>
    <t>EC019Q12NA: My teacher helps me to find ways how to solve a problem.</t>
  </si>
  <si>
    <t>EC019Q13NA: Once we identify why I have a certain problem, my teacher provides me with a working strategy.</t>
  </si>
  <si>
    <t>EC019Q14NA: My teacher adapts the content and method to my needs.</t>
  </si>
  <si>
    <t>EC020Q04NA: Where do math situations occur? It takes a long time until I have gathered all the material to get started.</t>
  </si>
  <si>
    <t>EC020Q06NA: Where do math situations occur? I talk about things that don't have anything to do with our tasks\topic.</t>
  </si>
  <si>
    <t>EC020Q07NA: Where do math situations occur? My teacher summarises the learning content I have covered.</t>
  </si>
  <si>
    <t>EC020Q08NA: Where do math situations occur? My teacher points out the most important aspects of a topic.</t>
  </si>
  <si>
    <t>EC020Q09NA: Where do math situations occur? I am often bored.</t>
  </si>
  <si>
    <t>EC020Q10NA: Where do math situations occur? It takes very long until I am ready to get started.</t>
  </si>
  <si>
    <t>EC020Q11NA: Where do math situations occur? My teacher tells me what I should learn in a certain activity.</t>
  </si>
  <si>
    <t>EC020Q12NA: Where do math situations occur? My teacher points out the broader context of a learning unit.</t>
  </si>
  <si>
    <t>EC021Q01NA: I get along well with my teachers.</t>
  </si>
  <si>
    <t>EC021Q02NA: My teachers are interested in my well-being.</t>
  </si>
  <si>
    <t>EC021Q03NA: My teachers really listen to what I have to say.</t>
  </si>
  <si>
    <t>EC021Q04NA: If I need extra help, I will receive it from my teachers.</t>
  </si>
  <si>
    <t>EC021Q05NA: My teachers treat me fairly.</t>
  </si>
  <si>
    <t>EC022Q01NA: Why do you attend additional mathematics in this school year: I want to learn more.</t>
  </si>
  <si>
    <t>EC022Q02NA: Why do you attend additional mathematics in this school year: I want to prepare for exams.</t>
  </si>
  <si>
    <t>EC022Q03NA: Why do you attend additional mathematics in this school year: I was attracted by the tutoring advertis.</t>
  </si>
  <si>
    <t>EC022Q04NA: Why do you attend additional mathematics in this school year: My parents wanted me to attend.</t>
  </si>
  <si>
    <t>EC022Q05NA: Why do you attend additional mathematics in this school year: Many of my friends are doing it.</t>
  </si>
  <si>
    <t>EC022Q06NA: Why do you attend additional mathematics in this school year: My teachers recommend it.</t>
  </si>
  <si>
    <t>EC022Q07NA: Why do you attend additional mathematics in this school year: I want to improve my grades.</t>
  </si>
  <si>
    <t>EC022Q08NA: Why do you attend additional mathematics in this school year: I need to improve my grades.</t>
  </si>
  <si>
    <t>EC022Q09NA: Why do you attend additional mathematics in this school year: It is gratifying to study.</t>
  </si>
  <si>
    <t>EC022Q10NA: Why do you attend additional mathematics in this school year: It looks good on a résumé.</t>
  </si>
  <si>
    <t>EC022Q11NA: Why do you attend additional mathematics in this school year: It is necessary for a job.</t>
  </si>
  <si>
    <t>EC022Q12NA: Why do you attend additional mathematics in this school year: Other reason.</t>
  </si>
  <si>
    <t>EC023Q01NA: Why don't you attend additional mathematics in this school year: I don't need any add math instruction.</t>
  </si>
  <si>
    <t>EC023Q02NA: Why don't you attend additional mathematics in this school year: None of the offerings suit my needs.</t>
  </si>
  <si>
    <t>EC023Q03NA: Why don't you attend additional mathematics in this school year: Not many of my friends are doing it.</t>
  </si>
  <si>
    <t>EC023Q04NA: Why don't you attend additional mathematics in this school year: I don't have time.</t>
  </si>
  <si>
    <t>EC023Q05NA: Why don't you attend additional mathematics in this school year: I don't have the money.</t>
  </si>
  <si>
    <t>EC023Q06NA: Why don't you attend additional mathematics in this school year: My teachers are knowledgeable enough.</t>
  </si>
  <si>
    <t>EC023Q07NA: Why don't you attend additional mathematics in this school year: My parents don't want me to do it.</t>
  </si>
  <si>
    <t>EC023Q08NA: Why don't you attend additional mathematics in this school year: It doesnt seem worth the money.</t>
  </si>
  <si>
    <t>EC023Q09NA: Why don't you attend additional mathematics in this school year: My teachers say it is not useful.</t>
  </si>
  <si>
    <t>EC023Q10NA: Why don't you attend additional mathematics in this school year: I never considered add. math instruction.</t>
  </si>
  <si>
    <t>EC023Q11NA: Why don't you attend additional mathematics in this school year: Add. math instruc. not avail. where I live.</t>
  </si>
  <si>
    <t>EC023Q12NA: Why don't you attend additional mathematics in this school year: My family helps me instead.</t>
  </si>
  <si>
    <t>EC023Q13NA: Why don't you attend additional mathematics in this school year: My peers and friends help me instead.</t>
  </si>
  <si>
    <t>EC024Q01NA: Which type of add. &lt;test language&gt; instruct. do you participate in during this school year? One-on-one tutoring</t>
  </si>
  <si>
    <t>EC024Q02NA: Which type of add. &lt;test language&gt; instruct. do you participate in during this school year? Internet tutor.( &lt;Skype&gt;)</t>
  </si>
  <si>
    <t>EC024Q03NA: Which type of add.&lt;test language&gt; instruct. do you participate in during this school year? Internet\comp tutoring, ap</t>
  </si>
  <si>
    <t>EC024Q04NA: Which type of add.&lt;test language&gt; instruct. do you participate in during this school year? Live instruction</t>
  </si>
  <si>
    <t>EC024Q05NA: Which type of add.&lt;test language&gt; instruct. do you participate in during this school year? Video-recorded instruction</t>
  </si>
  <si>
    <t>EC024Q06NA: Which type of add. &lt;test language&gt; instruct. do you participate in during this school year? Small gp study\practice</t>
  </si>
  <si>
    <t>EC024Q07NA: Which type of add. &lt;test language&gt; instruct. do you participate in during this school year? Large group study\practic</t>
  </si>
  <si>
    <t>EC024Q08NA: Which type of add. &lt;test language&gt; instruct. do you participate in during this school year? Other add. &lt;test language</t>
  </si>
  <si>
    <t>EC026Q01NA: Where do you attend this additional &lt;test language&gt; instruction? In my regular school building</t>
  </si>
  <si>
    <t>EC026Q02NA: Where do you attend this additional &lt;test language&gt; instruction? At some other place, i.e., not regular school build</t>
  </si>
  <si>
    <t>EC027Q01NA: The Teacher is one of my regular teachers in this years school courses. (test language)</t>
  </si>
  <si>
    <t>EC027Q02NA: The teacher regularly teaches students my age in school but is not my teacher in any of my regular school courses. (t</t>
  </si>
  <si>
    <t>EC027Q03NA: The teacher mainly works for a business or organisation specialised in additional instruction. (test language)</t>
  </si>
  <si>
    <t>EC027Q04NA: The teacher is not specialised teaching personnel (e.g. a student). (test language)</t>
  </si>
  <si>
    <t>EC028Q01NA: Did you attend additional instruction earlier in your education? In &lt;ISCED 0&gt;</t>
  </si>
  <si>
    <t>EC028Q02NA: Did you attend additional instruction earlier in your education? In &lt;ISCED 1&gt;</t>
  </si>
  <si>
    <t>EC028Q03NA: Did you attend additional instruction earlier in your education? In &lt;ISCED 2&gt;</t>
  </si>
  <si>
    <t>EC029Q01NA: How many years altogether have you attended additional instruction? Years</t>
  </si>
  <si>
    <t>0</t>
  </si>
  <si>
    <t>1</t>
  </si>
  <si>
    <t>2</t>
  </si>
  <si>
    <t>3</t>
  </si>
  <si>
    <t>4</t>
  </si>
  <si>
    <t>5</t>
  </si>
  <si>
    <t>6</t>
  </si>
  <si>
    <t>7</t>
  </si>
  <si>
    <t>8</t>
  </si>
  <si>
    <t>9</t>
  </si>
  <si>
    <t>10</t>
  </si>
  <si>
    <t>11</t>
  </si>
  <si>
    <t>12</t>
  </si>
  <si>
    <t>13</t>
  </si>
  <si>
    <t>14</t>
  </si>
  <si>
    <t>15</t>
  </si>
  <si>
    <t>16</t>
  </si>
  <si>
    <t>EC030Q01NA: In your family, who helps you regularly with your homework or private study? Mother or other female guardian</t>
  </si>
  <si>
    <t>EC030Q02NA: In your family, who helps you regularly with your homework or private study? Father or other male guardian</t>
  </si>
  <si>
    <t>EC030Q03NA: In your family, who helps you regularly with your homework or private study? Sister(s)\brother(s)</t>
  </si>
  <si>
    <t>EC030Q04NA: In your family, who helps you regularly with your homework or private study? Grandparents</t>
  </si>
  <si>
    <t>EC030Q05NA: In your family, who helps you regularly with your homework or private study? Other relatives</t>
  </si>
  <si>
    <t>EC030Q06NA: In your family, who helps you regularly with your homework or private study? Nobody</t>
  </si>
  <si>
    <t>EC030Q07NA: In your family, who helps you regularly with your homework or private study? Other person</t>
  </si>
  <si>
    <t>EC031Q01TA: Did you change schools when you were attending &lt;ISCED 1&gt;?</t>
  </si>
  <si>
    <t>No, I attended all of &lt;ISCED 1&gt; at the same school.</t>
  </si>
  <si>
    <t>Yes, I changed schools once.</t>
  </si>
  <si>
    <t>Yes, I changed schools twice or more.</t>
  </si>
  <si>
    <t>EC032Q01TA: Did you change schools when you were attending &lt;ISCED 2&gt;?</t>
  </si>
  <si>
    <t>No, I attended all of &lt;ISCED 2&gt; at the same school.</t>
  </si>
  <si>
    <t>EC033Q01NA: Have you ever changed your &lt;study programme&gt;?</t>
  </si>
  <si>
    <t>Yes, I changed the &lt;study programme&gt; once.</t>
  </si>
  <si>
    <t>Yes, I changed the &lt;study programme&gt; twice or more.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</si>
</sst>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sharedStrings.xml" Type="http://schemas.openxmlformats.org/officeDocument/2006/relationships/sharedStrings"/><Relationship Id="rId157" Target="styles.xml" Type="http://schemas.openxmlformats.org/officeDocument/2006/relationships/styles"/><Relationship Id="rId15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EC003Q01NA'!A6" TargetMode="External" Type="http://schemas.openxmlformats.org/officeDocument/2006/relationships/hyperlink"/><Relationship Id="rId2" Target="#'EC003Q02NA'!A6" TargetMode="External" Type="http://schemas.openxmlformats.org/officeDocument/2006/relationships/hyperlink"/><Relationship Id="rId3" Target="#'EC003Q03NA'!A6" TargetMode="External" Type="http://schemas.openxmlformats.org/officeDocument/2006/relationships/hyperlink"/><Relationship Id="rId4" Target="#'EC003Q04NA'!A6" TargetMode="External" Type="http://schemas.openxmlformats.org/officeDocument/2006/relationships/hyperlink"/><Relationship Id="rId5" Target="#'EC003Q05NA'!A6" TargetMode="External" Type="http://schemas.openxmlformats.org/officeDocument/2006/relationships/hyperlink"/><Relationship Id="rId6" Target="#'EC003Q06NA'!A6" TargetMode="External" Type="http://schemas.openxmlformats.org/officeDocument/2006/relationships/hyperlink"/><Relationship Id="rId7" Target="#'EC004Q01NA'!A6" TargetMode="External" Type="http://schemas.openxmlformats.org/officeDocument/2006/relationships/hyperlink"/><Relationship Id="rId8" Target="#'EC004Q02NA'!A6" TargetMode="External" Type="http://schemas.openxmlformats.org/officeDocument/2006/relationships/hyperlink"/><Relationship Id="rId9" Target="#'EC005Q01NA'!A6" TargetMode="External" Type="http://schemas.openxmlformats.org/officeDocument/2006/relationships/hyperlink"/><Relationship Id="rId10" Target="#'EC005Q02NA'!A6" TargetMode="External" Type="http://schemas.openxmlformats.org/officeDocument/2006/relationships/hyperlink"/><Relationship Id="rId11" Target="#'EC005Q03NA'!A6" TargetMode="External" Type="http://schemas.openxmlformats.org/officeDocument/2006/relationships/hyperlink"/><Relationship Id="rId12" Target="#'EC005Q04NA'!A6" TargetMode="External" Type="http://schemas.openxmlformats.org/officeDocument/2006/relationships/hyperlink"/><Relationship Id="rId13" Target="#'EC005Q05NA'!A6" TargetMode="External" Type="http://schemas.openxmlformats.org/officeDocument/2006/relationships/hyperlink"/><Relationship Id="rId14" Target="#'EC005Q06NA'!A6" TargetMode="External" Type="http://schemas.openxmlformats.org/officeDocument/2006/relationships/hyperlink"/><Relationship Id="rId15" Target="#'EC005Q07NA'!A6" TargetMode="External" Type="http://schemas.openxmlformats.org/officeDocument/2006/relationships/hyperlink"/><Relationship Id="rId16" Target="#'EC005Q08NA'!A6" TargetMode="External" Type="http://schemas.openxmlformats.org/officeDocument/2006/relationships/hyperlink"/><Relationship Id="rId17" Target="#'EC007Q01NA'!A6" TargetMode="External" Type="http://schemas.openxmlformats.org/officeDocument/2006/relationships/hyperlink"/><Relationship Id="rId18" Target="#'EC007Q02NA'!A6" TargetMode="External" Type="http://schemas.openxmlformats.org/officeDocument/2006/relationships/hyperlink"/><Relationship Id="rId19" Target="#'EC008Q01NA'!A6" TargetMode="External" Type="http://schemas.openxmlformats.org/officeDocument/2006/relationships/hyperlink"/><Relationship Id="rId20" Target="#'EC008Q02NA'!A6" TargetMode="External" Type="http://schemas.openxmlformats.org/officeDocument/2006/relationships/hyperlink"/><Relationship Id="rId21" Target="#'EC008Q03NA'!A6" TargetMode="External" Type="http://schemas.openxmlformats.org/officeDocument/2006/relationships/hyperlink"/><Relationship Id="rId22" Target="#'EC008Q04NA'!A6" TargetMode="External" Type="http://schemas.openxmlformats.org/officeDocument/2006/relationships/hyperlink"/><Relationship Id="rId23" Target="#'EC009Q03NA'!A6" TargetMode="External" Type="http://schemas.openxmlformats.org/officeDocument/2006/relationships/hyperlink"/><Relationship Id="rId24" Target="#'EC009Q07NA'!A6" TargetMode="External" Type="http://schemas.openxmlformats.org/officeDocument/2006/relationships/hyperlink"/><Relationship Id="rId25" Target="#'EC009Q10NA'!A6" TargetMode="External" Type="http://schemas.openxmlformats.org/officeDocument/2006/relationships/hyperlink"/><Relationship Id="rId26" Target="#'EC009Q12NA'!A6" TargetMode="External" Type="http://schemas.openxmlformats.org/officeDocument/2006/relationships/hyperlink"/><Relationship Id="rId27" Target="#'EC009Q13NA'!A6" TargetMode="External" Type="http://schemas.openxmlformats.org/officeDocument/2006/relationships/hyperlink"/><Relationship Id="rId28" Target="#'EC009Q14NA'!A6" TargetMode="External" Type="http://schemas.openxmlformats.org/officeDocument/2006/relationships/hyperlink"/><Relationship Id="rId29" Target="#'EC010Q04NA'!A6" TargetMode="External" Type="http://schemas.openxmlformats.org/officeDocument/2006/relationships/hyperlink"/><Relationship Id="rId30" Target="#'EC010Q06NA'!A6" TargetMode="External" Type="http://schemas.openxmlformats.org/officeDocument/2006/relationships/hyperlink"/><Relationship Id="rId31" Target="#'EC010Q07NA'!A6" TargetMode="External" Type="http://schemas.openxmlformats.org/officeDocument/2006/relationships/hyperlink"/><Relationship Id="rId32" Target="#'EC010Q08NA'!A6" TargetMode="External" Type="http://schemas.openxmlformats.org/officeDocument/2006/relationships/hyperlink"/><Relationship Id="rId33" Target="#'EC010Q09NA'!A6" TargetMode="External" Type="http://schemas.openxmlformats.org/officeDocument/2006/relationships/hyperlink"/><Relationship Id="rId34" Target="#'EC010Q10NA'!A6" TargetMode="External" Type="http://schemas.openxmlformats.org/officeDocument/2006/relationships/hyperlink"/><Relationship Id="rId35" Target="#'EC010Q11NA'!A6" TargetMode="External" Type="http://schemas.openxmlformats.org/officeDocument/2006/relationships/hyperlink"/><Relationship Id="rId36" Target="#'EC010Q12NA'!A6" TargetMode="External" Type="http://schemas.openxmlformats.org/officeDocument/2006/relationships/hyperlink"/><Relationship Id="rId37" Target="#'EC011Q01NA'!A6" TargetMode="External" Type="http://schemas.openxmlformats.org/officeDocument/2006/relationships/hyperlink"/><Relationship Id="rId38" Target="#'EC011Q02NA'!A6" TargetMode="External" Type="http://schemas.openxmlformats.org/officeDocument/2006/relationships/hyperlink"/><Relationship Id="rId39" Target="#'EC011Q03NA'!A6" TargetMode="External" Type="http://schemas.openxmlformats.org/officeDocument/2006/relationships/hyperlink"/><Relationship Id="rId40" Target="#'EC011Q04NA'!A6" TargetMode="External" Type="http://schemas.openxmlformats.org/officeDocument/2006/relationships/hyperlink"/><Relationship Id="rId41" Target="#'EC011Q05NA'!A6" TargetMode="External" Type="http://schemas.openxmlformats.org/officeDocument/2006/relationships/hyperlink"/><Relationship Id="rId42" Target="#'EC012Q01NA'!A6" TargetMode="External" Type="http://schemas.openxmlformats.org/officeDocument/2006/relationships/hyperlink"/><Relationship Id="rId43" Target="#'EC012Q02NA'!A6" TargetMode="External" Type="http://schemas.openxmlformats.org/officeDocument/2006/relationships/hyperlink"/><Relationship Id="rId44" Target="#'EC012Q03NA'!A6" TargetMode="External" Type="http://schemas.openxmlformats.org/officeDocument/2006/relationships/hyperlink"/><Relationship Id="rId45" Target="#'EC012Q04NA'!A6" TargetMode="External" Type="http://schemas.openxmlformats.org/officeDocument/2006/relationships/hyperlink"/><Relationship Id="rId46" Target="#'EC012Q05NA'!A6" TargetMode="External" Type="http://schemas.openxmlformats.org/officeDocument/2006/relationships/hyperlink"/><Relationship Id="rId47" Target="#'EC012Q06NA'!A6" TargetMode="External" Type="http://schemas.openxmlformats.org/officeDocument/2006/relationships/hyperlink"/><Relationship Id="rId48" Target="#'EC012Q07NA'!A6" TargetMode="External" Type="http://schemas.openxmlformats.org/officeDocument/2006/relationships/hyperlink"/><Relationship Id="rId49" Target="#'EC012Q08NA'!A6" TargetMode="External" Type="http://schemas.openxmlformats.org/officeDocument/2006/relationships/hyperlink"/><Relationship Id="rId50" Target="#'EC012Q09NA'!A6" TargetMode="External" Type="http://schemas.openxmlformats.org/officeDocument/2006/relationships/hyperlink"/><Relationship Id="rId51" Target="#'EC012Q10NA'!A6" TargetMode="External" Type="http://schemas.openxmlformats.org/officeDocument/2006/relationships/hyperlink"/><Relationship Id="rId52" Target="#'EC012Q11NA'!A6" TargetMode="External" Type="http://schemas.openxmlformats.org/officeDocument/2006/relationships/hyperlink"/><Relationship Id="rId53" Target="#'EC012Q12NA'!A6" TargetMode="External" Type="http://schemas.openxmlformats.org/officeDocument/2006/relationships/hyperlink"/><Relationship Id="rId54" Target="#'EC013Q01NA'!A6" TargetMode="External" Type="http://schemas.openxmlformats.org/officeDocument/2006/relationships/hyperlink"/><Relationship Id="rId55" Target="#'EC013Q02NA'!A6" TargetMode="External" Type="http://schemas.openxmlformats.org/officeDocument/2006/relationships/hyperlink"/><Relationship Id="rId56" Target="#'EC013Q03NA'!A6" TargetMode="External" Type="http://schemas.openxmlformats.org/officeDocument/2006/relationships/hyperlink"/><Relationship Id="rId57" Target="#'EC013Q04NA'!A6" TargetMode="External" Type="http://schemas.openxmlformats.org/officeDocument/2006/relationships/hyperlink"/><Relationship Id="rId58" Target="#'EC013Q05NA'!A6" TargetMode="External" Type="http://schemas.openxmlformats.org/officeDocument/2006/relationships/hyperlink"/><Relationship Id="rId59" Target="#'EC013Q06NA'!A6" TargetMode="External" Type="http://schemas.openxmlformats.org/officeDocument/2006/relationships/hyperlink"/><Relationship Id="rId60" Target="#'EC013Q07NA'!A6" TargetMode="External" Type="http://schemas.openxmlformats.org/officeDocument/2006/relationships/hyperlink"/><Relationship Id="rId61" Target="#'EC013Q08NA'!A6" TargetMode="External" Type="http://schemas.openxmlformats.org/officeDocument/2006/relationships/hyperlink"/><Relationship Id="rId62" Target="#'EC013Q09NA'!A6" TargetMode="External" Type="http://schemas.openxmlformats.org/officeDocument/2006/relationships/hyperlink"/><Relationship Id="rId63" Target="#'EC013Q10NA'!A6" TargetMode="External" Type="http://schemas.openxmlformats.org/officeDocument/2006/relationships/hyperlink"/><Relationship Id="rId64" Target="#'EC013Q11NA'!A6" TargetMode="External" Type="http://schemas.openxmlformats.org/officeDocument/2006/relationships/hyperlink"/><Relationship Id="rId65" Target="#'EC013Q12NA'!A6" TargetMode="External" Type="http://schemas.openxmlformats.org/officeDocument/2006/relationships/hyperlink"/><Relationship Id="rId66" Target="#'EC013Q13NA'!A6" TargetMode="External" Type="http://schemas.openxmlformats.org/officeDocument/2006/relationships/hyperlink"/><Relationship Id="rId67" Target="#'EC014Q01NA'!A6" TargetMode="External" Type="http://schemas.openxmlformats.org/officeDocument/2006/relationships/hyperlink"/><Relationship Id="rId68" Target="#'EC014Q02NA'!A6" TargetMode="External" Type="http://schemas.openxmlformats.org/officeDocument/2006/relationships/hyperlink"/><Relationship Id="rId69" Target="#'EC015Q01NA'!A6" TargetMode="External" Type="http://schemas.openxmlformats.org/officeDocument/2006/relationships/hyperlink"/><Relationship Id="rId70" Target="#'EC015Q02NA'!A6" TargetMode="External" Type="http://schemas.openxmlformats.org/officeDocument/2006/relationships/hyperlink"/><Relationship Id="rId71" Target="#'EC015Q03NA'!A6" TargetMode="External" Type="http://schemas.openxmlformats.org/officeDocument/2006/relationships/hyperlink"/><Relationship Id="rId72" Target="#'EC015Q04NA'!A6" TargetMode="External" Type="http://schemas.openxmlformats.org/officeDocument/2006/relationships/hyperlink"/><Relationship Id="rId73" Target="#'EC015Q05NA'!A6" TargetMode="External" Type="http://schemas.openxmlformats.org/officeDocument/2006/relationships/hyperlink"/><Relationship Id="rId74" Target="#'EC015Q06NA'!A6" TargetMode="External" Type="http://schemas.openxmlformats.org/officeDocument/2006/relationships/hyperlink"/><Relationship Id="rId75" Target="#'EC015Q07NA'!A6" TargetMode="External" Type="http://schemas.openxmlformats.org/officeDocument/2006/relationships/hyperlink"/><Relationship Id="rId76" Target="#'EC015Q08NA'!A6" TargetMode="External" Type="http://schemas.openxmlformats.org/officeDocument/2006/relationships/hyperlink"/><Relationship Id="rId77" Target="#'EC017Q01NA'!A6" TargetMode="External" Type="http://schemas.openxmlformats.org/officeDocument/2006/relationships/hyperlink"/><Relationship Id="rId78" Target="#'EC017Q02NA'!A6" TargetMode="External" Type="http://schemas.openxmlformats.org/officeDocument/2006/relationships/hyperlink"/><Relationship Id="rId79" Target="#'EC018Q01NA'!A6" TargetMode="External" Type="http://schemas.openxmlformats.org/officeDocument/2006/relationships/hyperlink"/><Relationship Id="rId80" Target="#'EC018Q02NA'!A6" TargetMode="External" Type="http://schemas.openxmlformats.org/officeDocument/2006/relationships/hyperlink"/><Relationship Id="rId81" Target="#'EC018Q03NA'!A6" TargetMode="External" Type="http://schemas.openxmlformats.org/officeDocument/2006/relationships/hyperlink"/><Relationship Id="rId82" Target="#'EC018Q04NA'!A6" TargetMode="External" Type="http://schemas.openxmlformats.org/officeDocument/2006/relationships/hyperlink"/><Relationship Id="rId83" Target="#'EC019Q03NA'!A6" TargetMode="External" Type="http://schemas.openxmlformats.org/officeDocument/2006/relationships/hyperlink"/><Relationship Id="rId84" Target="#'EC019Q07NA'!A6" TargetMode="External" Type="http://schemas.openxmlformats.org/officeDocument/2006/relationships/hyperlink"/><Relationship Id="rId85" Target="#'EC019Q10NA'!A6" TargetMode="External" Type="http://schemas.openxmlformats.org/officeDocument/2006/relationships/hyperlink"/><Relationship Id="rId86" Target="#'EC019Q12NA'!A6" TargetMode="External" Type="http://schemas.openxmlformats.org/officeDocument/2006/relationships/hyperlink"/><Relationship Id="rId87" Target="#'EC019Q13NA'!A6" TargetMode="External" Type="http://schemas.openxmlformats.org/officeDocument/2006/relationships/hyperlink"/><Relationship Id="rId88" Target="#'EC019Q14NA'!A6" TargetMode="External" Type="http://schemas.openxmlformats.org/officeDocument/2006/relationships/hyperlink"/><Relationship Id="rId89" Target="#'EC020Q04NA'!A6" TargetMode="External" Type="http://schemas.openxmlformats.org/officeDocument/2006/relationships/hyperlink"/><Relationship Id="rId90" Target="#'EC020Q06NA'!A6" TargetMode="External" Type="http://schemas.openxmlformats.org/officeDocument/2006/relationships/hyperlink"/><Relationship Id="rId91" Target="#'EC020Q07NA'!A6" TargetMode="External" Type="http://schemas.openxmlformats.org/officeDocument/2006/relationships/hyperlink"/><Relationship Id="rId92" Target="#'EC020Q08NA'!A6" TargetMode="External" Type="http://schemas.openxmlformats.org/officeDocument/2006/relationships/hyperlink"/><Relationship Id="rId93" Target="#'EC020Q09NA'!A6" TargetMode="External" Type="http://schemas.openxmlformats.org/officeDocument/2006/relationships/hyperlink"/><Relationship Id="rId94" Target="#'EC020Q10NA'!A6" TargetMode="External" Type="http://schemas.openxmlformats.org/officeDocument/2006/relationships/hyperlink"/><Relationship Id="rId95" Target="#'EC020Q11NA'!A6" TargetMode="External" Type="http://schemas.openxmlformats.org/officeDocument/2006/relationships/hyperlink"/><Relationship Id="rId96" Target="#'EC020Q12NA'!A6" TargetMode="External" Type="http://schemas.openxmlformats.org/officeDocument/2006/relationships/hyperlink"/><Relationship Id="rId97" Target="#'EC021Q01NA'!A6" TargetMode="External" Type="http://schemas.openxmlformats.org/officeDocument/2006/relationships/hyperlink"/><Relationship Id="rId98" Target="#'EC021Q02NA'!A6" TargetMode="External" Type="http://schemas.openxmlformats.org/officeDocument/2006/relationships/hyperlink"/><Relationship Id="rId99" Target="#'EC021Q03NA'!A6" TargetMode="External" Type="http://schemas.openxmlformats.org/officeDocument/2006/relationships/hyperlink"/><Relationship Id="rId100" Target="#'EC021Q04NA'!A6" TargetMode="External" Type="http://schemas.openxmlformats.org/officeDocument/2006/relationships/hyperlink"/><Relationship Id="rId101" Target="#'EC021Q05NA'!A6" TargetMode="External" Type="http://schemas.openxmlformats.org/officeDocument/2006/relationships/hyperlink"/><Relationship Id="rId102" Target="#'EC022Q01NA'!A6" TargetMode="External" Type="http://schemas.openxmlformats.org/officeDocument/2006/relationships/hyperlink"/><Relationship Id="rId103" Target="#'EC022Q02NA'!A6" TargetMode="External" Type="http://schemas.openxmlformats.org/officeDocument/2006/relationships/hyperlink"/><Relationship Id="rId104" Target="#'EC022Q03NA'!A6" TargetMode="External" Type="http://schemas.openxmlformats.org/officeDocument/2006/relationships/hyperlink"/><Relationship Id="rId105" Target="#'EC022Q04NA'!A6" TargetMode="External" Type="http://schemas.openxmlformats.org/officeDocument/2006/relationships/hyperlink"/><Relationship Id="rId106" Target="#'EC022Q05NA'!A6" TargetMode="External" Type="http://schemas.openxmlformats.org/officeDocument/2006/relationships/hyperlink"/><Relationship Id="rId107" Target="#'EC022Q06NA'!A6" TargetMode="External" Type="http://schemas.openxmlformats.org/officeDocument/2006/relationships/hyperlink"/><Relationship Id="rId108" Target="#'EC022Q07NA'!A6" TargetMode="External" Type="http://schemas.openxmlformats.org/officeDocument/2006/relationships/hyperlink"/><Relationship Id="rId109" Target="#'EC022Q08NA'!A6" TargetMode="External" Type="http://schemas.openxmlformats.org/officeDocument/2006/relationships/hyperlink"/><Relationship Id="rId110" Target="#'EC022Q09NA'!A6" TargetMode="External" Type="http://schemas.openxmlformats.org/officeDocument/2006/relationships/hyperlink"/><Relationship Id="rId111" Target="#'EC022Q10NA'!A6" TargetMode="External" Type="http://schemas.openxmlformats.org/officeDocument/2006/relationships/hyperlink"/><Relationship Id="rId112" Target="#'EC022Q11NA'!A6" TargetMode="External" Type="http://schemas.openxmlformats.org/officeDocument/2006/relationships/hyperlink"/><Relationship Id="rId113" Target="#'EC022Q12NA'!A6" TargetMode="External" Type="http://schemas.openxmlformats.org/officeDocument/2006/relationships/hyperlink"/><Relationship Id="rId114" Target="#'EC023Q01NA'!A6" TargetMode="External" Type="http://schemas.openxmlformats.org/officeDocument/2006/relationships/hyperlink"/><Relationship Id="rId115" Target="#'EC023Q02NA'!A6" TargetMode="External" Type="http://schemas.openxmlformats.org/officeDocument/2006/relationships/hyperlink"/><Relationship Id="rId116" Target="#'EC023Q03NA'!A6" TargetMode="External" Type="http://schemas.openxmlformats.org/officeDocument/2006/relationships/hyperlink"/><Relationship Id="rId117" Target="#'EC023Q04NA'!A6" TargetMode="External" Type="http://schemas.openxmlformats.org/officeDocument/2006/relationships/hyperlink"/><Relationship Id="rId118" Target="#'EC023Q05NA'!A6" TargetMode="External" Type="http://schemas.openxmlformats.org/officeDocument/2006/relationships/hyperlink"/><Relationship Id="rId119" Target="#'EC023Q06NA'!A6" TargetMode="External" Type="http://schemas.openxmlformats.org/officeDocument/2006/relationships/hyperlink"/><Relationship Id="rId120" Target="#'EC023Q07NA'!A6" TargetMode="External" Type="http://schemas.openxmlformats.org/officeDocument/2006/relationships/hyperlink"/><Relationship Id="rId121" Target="#'EC023Q08NA'!A6" TargetMode="External" Type="http://schemas.openxmlformats.org/officeDocument/2006/relationships/hyperlink"/><Relationship Id="rId122" Target="#'EC023Q09NA'!A6" TargetMode="External" Type="http://schemas.openxmlformats.org/officeDocument/2006/relationships/hyperlink"/><Relationship Id="rId123" Target="#'EC023Q10NA'!A6" TargetMode="External" Type="http://schemas.openxmlformats.org/officeDocument/2006/relationships/hyperlink"/><Relationship Id="rId124" Target="#'EC023Q11NA'!A6" TargetMode="External" Type="http://schemas.openxmlformats.org/officeDocument/2006/relationships/hyperlink"/><Relationship Id="rId125" Target="#'EC023Q12NA'!A6" TargetMode="External" Type="http://schemas.openxmlformats.org/officeDocument/2006/relationships/hyperlink"/><Relationship Id="rId126" Target="#'EC023Q13NA'!A6" TargetMode="External" Type="http://schemas.openxmlformats.org/officeDocument/2006/relationships/hyperlink"/><Relationship Id="rId127" Target="#'EC024Q01NA'!A6" TargetMode="External" Type="http://schemas.openxmlformats.org/officeDocument/2006/relationships/hyperlink"/><Relationship Id="rId128" Target="#'EC024Q02NA'!A6" TargetMode="External" Type="http://schemas.openxmlformats.org/officeDocument/2006/relationships/hyperlink"/><Relationship Id="rId129" Target="#'EC024Q03NA'!A6" TargetMode="External" Type="http://schemas.openxmlformats.org/officeDocument/2006/relationships/hyperlink"/><Relationship Id="rId130" Target="#'EC024Q04NA'!A6" TargetMode="External" Type="http://schemas.openxmlformats.org/officeDocument/2006/relationships/hyperlink"/><Relationship Id="rId131" Target="#'EC024Q05NA'!A6" TargetMode="External" Type="http://schemas.openxmlformats.org/officeDocument/2006/relationships/hyperlink"/><Relationship Id="rId132" Target="#'EC024Q06NA'!A6" TargetMode="External" Type="http://schemas.openxmlformats.org/officeDocument/2006/relationships/hyperlink"/><Relationship Id="rId133" Target="#'EC024Q07NA'!A6" TargetMode="External" Type="http://schemas.openxmlformats.org/officeDocument/2006/relationships/hyperlink"/><Relationship Id="rId134" Target="#'EC024Q08NA'!A6" TargetMode="External" Type="http://schemas.openxmlformats.org/officeDocument/2006/relationships/hyperlink"/><Relationship Id="rId135" Target="#'EC026Q01NA'!A6" TargetMode="External" Type="http://schemas.openxmlformats.org/officeDocument/2006/relationships/hyperlink"/><Relationship Id="rId136" Target="#'EC026Q02NA'!A6" TargetMode="External" Type="http://schemas.openxmlformats.org/officeDocument/2006/relationships/hyperlink"/><Relationship Id="rId137" Target="#'EC027Q01NA'!A6" TargetMode="External" Type="http://schemas.openxmlformats.org/officeDocument/2006/relationships/hyperlink"/><Relationship Id="rId138" Target="#'EC027Q02NA'!A6" TargetMode="External" Type="http://schemas.openxmlformats.org/officeDocument/2006/relationships/hyperlink"/><Relationship Id="rId139" Target="#'EC027Q03NA'!A6" TargetMode="External" Type="http://schemas.openxmlformats.org/officeDocument/2006/relationships/hyperlink"/><Relationship Id="rId140" Target="#'EC027Q04NA'!A6" TargetMode="External" Type="http://schemas.openxmlformats.org/officeDocument/2006/relationships/hyperlink"/><Relationship Id="rId141" Target="#'EC028Q01NA'!A6" TargetMode="External" Type="http://schemas.openxmlformats.org/officeDocument/2006/relationships/hyperlink"/><Relationship Id="rId142" Target="#'EC028Q02NA'!A6" TargetMode="External" Type="http://schemas.openxmlformats.org/officeDocument/2006/relationships/hyperlink"/><Relationship Id="rId143" Target="#'EC028Q03NA'!A6" TargetMode="External" Type="http://schemas.openxmlformats.org/officeDocument/2006/relationships/hyperlink"/><Relationship Id="rId144" Target="#'EC029Q01NA'!A6" TargetMode="External" Type="http://schemas.openxmlformats.org/officeDocument/2006/relationships/hyperlink"/><Relationship Id="rId145" Target="#'EC030Q01NA'!A6" TargetMode="External" Type="http://schemas.openxmlformats.org/officeDocument/2006/relationships/hyperlink"/><Relationship Id="rId146" Target="#'EC030Q02NA'!A6" TargetMode="External" Type="http://schemas.openxmlformats.org/officeDocument/2006/relationships/hyperlink"/><Relationship Id="rId147" Target="#'EC030Q03NA'!A6" TargetMode="External" Type="http://schemas.openxmlformats.org/officeDocument/2006/relationships/hyperlink"/><Relationship Id="rId148" Target="#'EC030Q04NA'!A6" TargetMode="External" Type="http://schemas.openxmlformats.org/officeDocument/2006/relationships/hyperlink"/><Relationship Id="rId149" Target="#'EC030Q05NA'!A6" TargetMode="External" Type="http://schemas.openxmlformats.org/officeDocument/2006/relationships/hyperlink"/><Relationship Id="rId150" Target="#'EC030Q06NA'!A6" TargetMode="External" Type="http://schemas.openxmlformats.org/officeDocument/2006/relationships/hyperlink"/><Relationship Id="rId151" Target="#'EC030Q07NA'!A6" TargetMode="External" Type="http://schemas.openxmlformats.org/officeDocument/2006/relationships/hyperlink"/><Relationship Id="rId152" Target="#'EC031Q01TA'!A6" TargetMode="External" Type="http://schemas.openxmlformats.org/officeDocument/2006/relationships/hyperlink"/><Relationship Id="rId153" Target="#'EC032Q01TA'!A6" TargetMode="External" Type="http://schemas.openxmlformats.org/officeDocument/2006/relationships/hyperlink"/><Relationship Id="rId154" Target="#'EC033Q01NA'!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55"/>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310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16.2633103</v>
      </c>
      <c r="F7" s="20" t="n">
        <v>0.45441359</v>
      </c>
      <c r="G7" s="18" t="n">
        <v>19.19728126</v>
      </c>
      <c r="H7" s="20" t="n">
        <v>0.52438611</v>
      </c>
      <c r="I7" s="18" t="n">
        <v>64.53940844</v>
      </c>
      <c r="J7" s="20" t="n">
        <v>0.6345137199999999</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(8420.0/B9*100)</f>
        <v/>
      </c>
      <c r="D9" s="19" t="n">
        <v>1231</v>
      </c>
      <c r="E9" s="18" t="n">
        <v>34.15700676</v>
      </c>
      <c r="F9" s="20" t="n">
        <v>2.13315725</v>
      </c>
      <c r="G9" s="18" t="n">
        <v>46.38354481</v>
      </c>
      <c r="H9" s="20" t="n">
        <v>2.37530543</v>
      </c>
      <c r="I9" s="18" t="n">
        <v>0</v>
      </c>
      <c r="J9" s="20" t="n">
        <v>0</v>
      </c>
      <c r="K9" s="18" t="s">
        <v>327</v>
      </c>
      <c r="L9" s="20" t="s">
        <v>327</v>
      </c>
      <c r="M9" s="18" t="n">
        <v>19.45944843</v>
      </c>
      <c r="N9" s="20" t="n">
        <v>3.04336995</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5.30993977</v>
      </c>
      <c r="F13" s="20" t="n">
        <v>0.31346747</v>
      </c>
      <c r="G13" s="18" t="n">
        <v>4.36502754</v>
      </c>
      <c r="H13" s="20" t="n">
        <v>0.31858013</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10.94313028</v>
      </c>
      <c r="F18" s="20" t="n">
        <v>0.57257825</v>
      </c>
      <c r="G18" s="18" t="n">
        <v>53.92162823</v>
      </c>
      <c r="H18" s="20" t="n">
        <v>0.95095856</v>
      </c>
      <c r="I18" s="18" t="n">
        <v>35.13524149</v>
      </c>
      <c r="J18" s="20" t="n">
        <v>0.94512551</v>
      </c>
      <c r="K18" s="18" t="s">
        <v>327</v>
      </c>
      <c r="L18" s="20" t="s">
        <v>327</v>
      </c>
      <c r="M18" s="18" t="n">
        <v>0</v>
      </c>
      <c r="N18" s="20" t="n">
        <v>0</v>
      </c>
      <c r="O18" s="18" t="n">
        <v>0</v>
      </c>
      <c r="P18" s="20" t="n">
        <v>0</v>
      </c>
      <c r="Q18" s="18" t="n">
        <v>0</v>
      </c>
      <c r="R18" s="20" t="n">
        <v>0</v>
      </c>
    </row>
    <row r="19" spans="1:18">
      <c r="A19" s="15" t="s">
        <v>339</v>
      </c>
      <c r="B19" s="17" t="n">
        <v>5658</v>
      </c>
      <c r="C19" s="18">
        <f>(246.0/B19*100)</f>
        <v/>
      </c>
      <c r="D19" s="19" t="n">
        <v>5412</v>
      </c>
      <c r="E19" s="18" t="n">
        <v>14.25789773</v>
      </c>
      <c r="F19" s="20" t="n">
        <v>0.69954555</v>
      </c>
      <c r="G19" s="18" t="n">
        <v>13.65763841</v>
      </c>
      <c r="H19" s="20" t="n">
        <v>0.6125209700000001</v>
      </c>
      <c r="I19" s="18" t="n">
        <v>72.08446386999999</v>
      </c>
      <c r="J19" s="20" t="n">
        <v>1.03994501</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8.374951619999999</v>
      </c>
      <c r="F20" s="20" t="n">
        <v>0.43906308</v>
      </c>
      <c r="G20" s="18" t="n">
        <v>7.91891287</v>
      </c>
      <c r="H20" s="20" t="n">
        <v>0.49421796</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(671.0/B23*100)</f>
        <v/>
      </c>
      <c r="D23" s="19" t="n">
        <v>10912</v>
      </c>
      <c r="E23" s="18" t="n">
        <v>16.79578723</v>
      </c>
      <c r="F23" s="20" t="n">
        <v>0.72804396</v>
      </c>
      <c r="G23" s="18" t="n">
        <v>15.5653045</v>
      </c>
      <c r="H23" s="20" t="n">
        <v>0.69848063</v>
      </c>
      <c r="I23" s="18" t="n">
        <v>67.63890828</v>
      </c>
      <c r="J23" s="20" t="n">
        <v>1.03957594</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31.53778452</v>
      </c>
      <c r="F25" s="20" t="n">
        <v>1.23843652</v>
      </c>
      <c r="G25" s="18" t="n">
        <v>18.40248588</v>
      </c>
      <c r="H25" s="20" t="n">
        <v>1.3147178</v>
      </c>
      <c r="I25" s="18" t="n">
        <v>50.0597296</v>
      </c>
      <c r="J25" s="20" t="n">
        <v>1.39570896</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21.40370515</v>
      </c>
      <c r="F26" s="20" t="n">
        <v>0.71363246</v>
      </c>
      <c r="G26" s="18" t="n">
        <v>18.50820129</v>
      </c>
      <c r="H26" s="20" t="n">
        <v>0.68846981</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(30.0/B32*100)</f>
        <v/>
      </c>
      <c r="D32" s="19" t="n">
        <v>4448</v>
      </c>
      <c r="E32" s="18" t="n">
        <v>26.95236652</v>
      </c>
      <c r="F32" s="20" t="n">
        <v>0.84695348</v>
      </c>
      <c r="G32" s="18" t="n">
        <v>21.35215497</v>
      </c>
      <c r="H32" s="20" t="n">
        <v>1.1155679</v>
      </c>
      <c r="I32" s="18" t="n">
        <v>51.69547851</v>
      </c>
      <c r="J32" s="20" t="n">
        <v>1.09217428</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(129.0/B34*100)</f>
        <v/>
      </c>
      <c r="D34" s="19" t="n">
        <v>6221</v>
      </c>
      <c r="E34" s="18" t="n">
        <v>28.21943877</v>
      </c>
      <c r="F34" s="20" t="n">
        <v>0.69956688</v>
      </c>
      <c r="G34" s="18" t="n">
        <v>12.32180181</v>
      </c>
      <c r="H34" s="20" t="n">
        <v>0.6520733</v>
      </c>
      <c r="I34" s="18" t="n">
        <v>56.86107917</v>
      </c>
      <c r="J34" s="20" t="n">
        <v>0.94798385</v>
      </c>
      <c r="K34" s="18" t="s">
        <v>327</v>
      </c>
      <c r="L34" s="20" t="s">
        <v>327</v>
      </c>
      <c r="M34" s="18" t="n">
        <v>2.59768026</v>
      </c>
      <c r="N34" s="20" t="n">
        <v>0.53913909</v>
      </c>
      <c r="O34" s="18" t="n">
        <v>0</v>
      </c>
      <c r="P34" s="20" t="n">
        <v>0</v>
      </c>
      <c r="Q34" s="18" t="n">
        <v>0</v>
      </c>
      <c r="R34" s="20" t="n">
        <v>0</v>
      </c>
    </row>
    <row r="35" spans="1:18">
      <c r="A35" s="15" t="s">
        <v>355</v>
      </c>
      <c r="B35" s="17" t="n">
        <v>6406</v>
      </c>
      <c r="C35" s="18">
        <f>(94.0/B35*100)</f>
        <v/>
      </c>
      <c r="D35" s="19" t="n">
        <v>6312</v>
      </c>
      <c r="E35" s="18" t="n">
        <v>29.01233184</v>
      </c>
      <c r="F35" s="20" t="n">
        <v>0.68138318</v>
      </c>
      <c r="G35" s="18" t="n">
        <v>21.77834767</v>
      </c>
      <c r="H35" s="20" t="n">
        <v>0.70919466</v>
      </c>
      <c r="I35" s="18" t="n">
        <v>48.16406354</v>
      </c>
      <c r="J35" s="20" t="n">
        <v>0.82024819</v>
      </c>
      <c r="K35" s="18" t="s">
        <v>327</v>
      </c>
      <c r="L35" s="20" t="s">
        <v>327</v>
      </c>
      <c r="M35" s="18" t="n">
        <v>1.04525695</v>
      </c>
      <c r="N35" s="20" t="n">
        <v>0.05732347</v>
      </c>
      <c r="O35" s="18" t="n">
        <v>0</v>
      </c>
      <c r="P35" s="20" t="n">
        <v>0</v>
      </c>
      <c r="Q35" s="18" t="n">
        <v>0</v>
      </c>
      <c r="R35" s="20" t="n">
        <v>0</v>
      </c>
    </row>
    <row r="36" spans="1:18">
      <c r="A36" s="15" t="s">
        <v>356</v>
      </c>
      <c r="B36" s="17" t="n">
        <v>6736</v>
      </c>
      <c r="C36" s="18">
        <f>(116.0/B36*100)</f>
        <v/>
      </c>
      <c r="D36" s="19" t="n">
        <v>6620</v>
      </c>
      <c r="E36" s="18" t="n">
        <v>10.9442292</v>
      </c>
      <c r="F36" s="20" t="n">
        <v>0.44757729</v>
      </c>
      <c r="G36" s="18" t="n">
        <v>19.7498388</v>
      </c>
      <c r="H36" s="20" t="n">
        <v>0.67261282</v>
      </c>
      <c r="I36" s="18" t="n">
        <v>69.305932</v>
      </c>
      <c r="J36" s="20" t="n">
        <v>0.75268221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(5806.0/B40*100)</f>
        <v/>
      </c>
      <c r="D40" s="19" t="n">
        <v>8351</v>
      </c>
      <c r="E40" s="18" t="n">
        <v>8.23616971</v>
      </c>
      <c r="F40" s="20" t="n">
        <v>0.56359712</v>
      </c>
      <c r="G40" s="18" t="n">
        <v>42.69467762</v>
      </c>
      <c r="H40" s="20" t="n">
        <v>0.88293488</v>
      </c>
      <c r="I40" s="18" t="n">
        <v>39.85974965</v>
      </c>
      <c r="J40" s="20" t="n">
        <v>0.9853636099999999</v>
      </c>
      <c r="K40" s="18" t="s">
        <v>327</v>
      </c>
      <c r="L40" s="20" t="s">
        <v>327</v>
      </c>
      <c r="M40" s="18" t="n">
        <v>9.209403010000001</v>
      </c>
      <c r="N40" s="20" t="n">
        <v>0.21019114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(185.0/B47*100)</f>
        <v/>
      </c>
      <c r="D47" s="19" t="n">
        <v>5743</v>
      </c>
      <c r="E47" s="18" t="n">
        <v>33.49934791</v>
      </c>
      <c r="F47" s="20" t="n">
        <v>0.8368380600000001</v>
      </c>
      <c r="G47" s="18" t="n">
        <v>28.4188072</v>
      </c>
      <c r="H47" s="20" t="n">
        <v>0.7316267</v>
      </c>
      <c r="I47" s="18" t="n">
        <v>38.08184488</v>
      </c>
      <c r="J47" s="20" t="n">
        <v>1.00745166</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10.24955583</v>
      </c>
      <c r="F48" s="20" t="n">
        <v>0.41010552</v>
      </c>
      <c r="G48" s="18" t="n">
        <v>38.81790632</v>
      </c>
      <c r="H48" s="20" t="n">
        <v>1.11161722</v>
      </c>
      <c r="I48" s="18" t="n">
        <v>50.93253786</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15.18668173</v>
      </c>
      <c r="F52" s="20" t="n">
        <v>0.51205894</v>
      </c>
      <c r="G52" s="18" t="n">
        <v>13.71412837</v>
      </c>
      <c r="H52" s="20" t="n">
        <v>0.6472724</v>
      </c>
      <c r="I52" s="18" t="n">
        <v>71.0991899</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21.23965032</v>
      </c>
      <c r="F56" s="20" t="n">
        <v>0.7136524</v>
      </c>
      <c r="G56" s="18" t="n">
        <v>18.88370163</v>
      </c>
      <c r="H56" s="20" t="n">
        <v>0.60058224</v>
      </c>
      <c r="I56" s="18" t="n">
        <v>59.87664805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(330.0/B61*100)</f>
        <v/>
      </c>
      <c r="D61" s="19" t="n">
        <v>6195</v>
      </c>
      <c r="E61" s="18" t="n">
        <v>30.03133796</v>
      </c>
      <c r="F61" s="20" t="n">
        <v>0.73699241</v>
      </c>
      <c r="G61" s="18" t="n">
        <v>11.65726509</v>
      </c>
      <c r="H61" s="20" t="n">
        <v>0.49896165</v>
      </c>
      <c r="I61" s="18" t="n">
        <v>58.31139696</v>
      </c>
      <c r="J61" s="20" t="n">
        <v>0.69638555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(20.0/B67*100)</f>
        <v/>
      </c>
      <c r="D67" s="19" t="n">
        <v>6951</v>
      </c>
      <c r="E67" s="18" t="n">
        <v>23.61974668</v>
      </c>
      <c r="F67" s="20" t="n">
        <v>0.75079503</v>
      </c>
      <c r="G67" s="18" t="n">
        <v>28.76683639</v>
      </c>
      <c r="H67" s="20" t="n">
        <v>0.79022772</v>
      </c>
      <c r="I67" s="18" t="n">
        <v>47.61341693</v>
      </c>
      <c r="J67" s="20" t="n">
        <v>0.87119124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35.52309431</v>
      </c>
      <c r="F73" s="20" t="n">
        <v>0.94920094</v>
      </c>
      <c r="G73" s="18" t="n">
        <v>39.40804387</v>
      </c>
      <c r="H73" s="20" t="n">
        <v>1.05733502</v>
      </c>
      <c r="I73" s="18" t="n">
        <v>25.06886182</v>
      </c>
      <c r="J73" s="20" t="n">
        <v>0.9136106000000001</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14.53009014</v>
      </c>
      <c r="F7" s="20" t="n">
        <v>0.42907668</v>
      </c>
      <c r="G7" s="18" t="n">
        <v>20.93050141</v>
      </c>
      <c r="H7" s="20" t="n">
        <v>0.54376666</v>
      </c>
      <c r="I7" s="18" t="n">
        <v>64.53940844</v>
      </c>
      <c r="J7" s="20" t="n">
        <v>0.6345137199999999</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(8420.0/B9*100)</f>
        <v/>
      </c>
      <c r="D9" s="19" t="n">
        <v>1231</v>
      </c>
      <c r="E9" s="18" t="n">
        <v>41.75930471</v>
      </c>
      <c r="F9" s="20" t="n">
        <v>2.29146261</v>
      </c>
      <c r="G9" s="18" t="n">
        <v>38.78124685</v>
      </c>
      <c r="H9" s="20" t="n">
        <v>2.09826267</v>
      </c>
      <c r="I9" s="18" t="n">
        <v>0</v>
      </c>
      <c r="J9" s="20" t="n">
        <v>0</v>
      </c>
      <c r="K9" s="18" t="s">
        <v>327</v>
      </c>
      <c r="L9" s="20" t="s">
        <v>327</v>
      </c>
      <c r="M9" s="18" t="n">
        <v>19.45944843</v>
      </c>
      <c r="N9" s="20" t="n">
        <v>3.04336995</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6.23129086</v>
      </c>
      <c r="F13" s="20" t="n">
        <v>0.39642306</v>
      </c>
      <c r="G13" s="18" t="n">
        <v>3.44367645</v>
      </c>
      <c r="H13" s="20" t="n">
        <v>0.28829957</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18.92067927</v>
      </c>
      <c r="F18" s="20" t="n">
        <v>0.63208098</v>
      </c>
      <c r="G18" s="18" t="n">
        <v>45.94407924</v>
      </c>
      <c r="H18" s="20" t="n">
        <v>0.99678288</v>
      </c>
      <c r="I18" s="18" t="n">
        <v>35.13524149</v>
      </c>
      <c r="J18" s="20" t="n">
        <v>0.94512551</v>
      </c>
      <c r="K18" s="18" t="s">
        <v>327</v>
      </c>
      <c r="L18" s="20" t="s">
        <v>327</v>
      </c>
      <c r="M18" s="18" t="n">
        <v>0</v>
      </c>
      <c r="N18" s="20" t="n">
        <v>0</v>
      </c>
      <c r="O18" s="18" t="n">
        <v>0</v>
      </c>
      <c r="P18" s="20" t="n">
        <v>0</v>
      </c>
      <c r="Q18" s="18" t="n">
        <v>0</v>
      </c>
      <c r="R18" s="20" t="n">
        <v>0</v>
      </c>
    </row>
    <row r="19" spans="1:18">
      <c r="A19" s="15" t="s">
        <v>339</v>
      </c>
      <c r="B19" s="17" t="n">
        <v>5658</v>
      </c>
      <c r="C19" s="18">
        <f>(246.0/B19*100)</f>
        <v/>
      </c>
      <c r="D19" s="19" t="n">
        <v>5412</v>
      </c>
      <c r="E19" s="18" t="n">
        <v>14.71478791</v>
      </c>
      <c r="F19" s="20" t="n">
        <v>0.63717673</v>
      </c>
      <c r="G19" s="18" t="n">
        <v>13.20074822</v>
      </c>
      <c r="H19" s="20" t="n">
        <v>0.59967795</v>
      </c>
      <c r="I19" s="18" t="n">
        <v>72.08446386999999</v>
      </c>
      <c r="J19" s="20" t="n">
        <v>1.03994501</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9.40597281</v>
      </c>
      <c r="F20" s="20" t="n">
        <v>0.4692686</v>
      </c>
      <c r="G20" s="18" t="n">
        <v>6.88789168</v>
      </c>
      <c r="H20" s="20" t="n">
        <v>0.41924975</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(671.0/B23*100)</f>
        <v/>
      </c>
      <c r="D23" s="19" t="n">
        <v>10912</v>
      </c>
      <c r="E23" s="18" t="n">
        <v>15.40620209</v>
      </c>
      <c r="F23" s="20" t="n">
        <v>0.6242531100000001</v>
      </c>
      <c r="G23" s="18" t="n">
        <v>16.95488963</v>
      </c>
      <c r="H23" s="20" t="n">
        <v>0.68325206</v>
      </c>
      <c r="I23" s="18" t="n">
        <v>67.63890828</v>
      </c>
      <c r="J23" s="20" t="n">
        <v>1.03957594</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32.76712975</v>
      </c>
      <c r="F25" s="20" t="n">
        <v>1.19481099</v>
      </c>
      <c r="G25" s="18" t="n">
        <v>17.17314065</v>
      </c>
      <c r="H25" s="20" t="n">
        <v>1.29448211</v>
      </c>
      <c r="I25" s="18" t="n">
        <v>50.0597296</v>
      </c>
      <c r="J25" s="20" t="n">
        <v>1.39570896</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22.05455742</v>
      </c>
      <c r="F26" s="20" t="n">
        <v>0.68586881</v>
      </c>
      <c r="G26" s="18" t="n">
        <v>17.85734902</v>
      </c>
      <c r="H26" s="20" t="n">
        <v>0.76649677</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(30.0/B32*100)</f>
        <v/>
      </c>
      <c r="D32" s="19" t="n">
        <v>4448</v>
      </c>
      <c r="E32" s="18" t="n">
        <v>22.63206381</v>
      </c>
      <c r="F32" s="20" t="n">
        <v>0.72878467</v>
      </c>
      <c r="G32" s="18" t="n">
        <v>25.67245768</v>
      </c>
      <c r="H32" s="20" t="n">
        <v>1.06923611</v>
      </c>
      <c r="I32" s="18" t="n">
        <v>51.69547851</v>
      </c>
      <c r="J32" s="20" t="n">
        <v>1.09217428</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(129.0/B34*100)</f>
        <v/>
      </c>
      <c r="D34" s="19" t="n">
        <v>6221</v>
      </c>
      <c r="E34" s="18" t="n">
        <v>28.49186328</v>
      </c>
      <c r="F34" s="20" t="n">
        <v>0.74632113</v>
      </c>
      <c r="G34" s="18" t="n">
        <v>12.0493773</v>
      </c>
      <c r="H34" s="20" t="n">
        <v>0.71248551</v>
      </c>
      <c r="I34" s="18" t="n">
        <v>56.86107917</v>
      </c>
      <c r="J34" s="20" t="n">
        <v>0.94798385</v>
      </c>
      <c r="K34" s="18" t="s">
        <v>327</v>
      </c>
      <c r="L34" s="20" t="s">
        <v>327</v>
      </c>
      <c r="M34" s="18" t="n">
        <v>2.59768026</v>
      </c>
      <c r="N34" s="20" t="n">
        <v>0.53913909</v>
      </c>
      <c r="O34" s="18" t="n">
        <v>0</v>
      </c>
      <c r="P34" s="20" t="n">
        <v>0</v>
      </c>
      <c r="Q34" s="18" t="n">
        <v>0</v>
      </c>
      <c r="R34" s="20" t="n">
        <v>0</v>
      </c>
    </row>
    <row r="35" spans="1:18">
      <c r="A35" s="15" t="s">
        <v>355</v>
      </c>
      <c r="B35" s="17" t="n">
        <v>6406</v>
      </c>
      <c r="C35" s="18">
        <f>(94.0/B35*100)</f>
        <v/>
      </c>
      <c r="D35" s="19" t="n">
        <v>6312</v>
      </c>
      <c r="E35" s="18" t="n">
        <v>25.51987059</v>
      </c>
      <c r="F35" s="20" t="n">
        <v>0.68371542</v>
      </c>
      <c r="G35" s="18" t="n">
        <v>25.27080891</v>
      </c>
      <c r="H35" s="20" t="n">
        <v>0.70469061</v>
      </c>
      <c r="I35" s="18" t="n">
        <v>48.16406354</v>
      </c>
      <c r="J35" s="20" t="n">
        <v>0.82024819</v>
      </c>
      <c r="K35" s="18" t="s">
        <v>327</v>
      </c>
      <c r="L35" s="20" t="s">
        <v>327</v>
      </c>
      <c r="M35" s="18" t="n">
        <v>1.04525695</v>
      </c>
      <c r="N35" s="20" t="n">
        <v>0.05732347</v>
      </c>
      <c r="O35" s="18" t="n">
        <v>0</v>
      </c>
      <c r="P35" s="20" t="n">
        <v>0</v>
      </c>
      <c r="Q35" s="18" t="n">
        <v>0</v>
      </c>
      <c r="R35" s="20" t="n">
        <v>0</v>
      </c>
    </row>
    <row r="36" spans="1:18">
      <c r="A36" s="15" t="s">
        <v>356</v>
      </c>
      <c r="B36" s="17" t="n">
        <v>6736</v>
      </c>
      <c r="C36" s="18">
        <f>(116.0/B36*100)</f>
        <v/>
      </c>
      <c r="D36" s="19" t="n">
        <v>6620</v>
      </c>
      <c r="E36" s="18" t="n">
        <v>12.4183044</v>
      </c>
      <c r="F36" s="20" t="n">
        <v>0.49181305</v>
      </c>
      <c r="G36" s="18" t="n">
        <v>18.2757636</v>
      </c>
      <c r="H36" s="20" t="n">
        <v>0.69414047</v>
      </c>
      <c r="I36" s="18" t="n">
        <v>69.305932</v>
      </c>
      <c r="J36" s="20" t="n">
        <v>0.75268221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(5806.0/B40*100)</f>
        <v/>
      </c>
      <c r="D40" s="19" t="n">
        <v>8351</v>
      </c>
      <c r="E40" s="18" t="n">
        <v>7.45451391</v>
      </c>
      <c r="F40" s="20" t="n">
        <v>0.6230615</v>
      </c>
      <c r="G40" s="18" t="n">
        <v>43.47633343</v>
      </c>
      <c r="H40" s="20" t="n">
        <v>0.9063238</v>
      </c>
      <c r="I40" s="18" t="n">
        <v>39.85974965</v>
      </c>
      <c r="J40" s="20" t="n">
        <v>0.9853636099999999</v>
      </c>
      <c r="K40" s="18" t="s">
        <v>327</v>
      </c>
      <c r="L40" s="20" t="s">
        <v>327</v>
      </c>
      <c r="M40" s="18" t="n">
        <v>9.209403010000001</v>
      </c>
      <c r="N40" s="20" t="n">
        <v>0.21019114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(185.0/B47*100)</f>
        <v/>
      </c>
      <c r="D47" s="19" t="n">
        <v>5743</v>
      </c>
      <c r="E47" s="18" t="n">
        <v>32.68079894</v>
      </c>
      <c r="F47" s="20" t="n">
        <v>0.69537959</v>
      </c>
      <c r="G47" s="18" t="n">
        <v>29.23735617</v>
      </c>
      <c r="H47" s="20" t="n">
        <v>0.8007455999999999</v>
      </c>
      <c r="I47" s="18" t="n">
        <v>38.08184488</v>
      </c>
      <c r="J47" s="20" t="n">
        <v>1.00745166</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16.34438347</v>
      </c>
      <c r="F48" s="20" t="n">
        <v>0.65095914</v>
      </c>
      <c r="G48" s="18" t="n">
        <v>32.72307867</v>
      </c>
      <c r="H48" s="20" t="n">
        <v>1.06155559</v>
      </c>
      <c r="I48" s="18" t="n">
        <v>50.93253786</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15.38784704</v>
      </c>
      <c r="F52" s="20" t="n">
        <v>0.63418686</v>
      </c>
      <c r="G52" s="18" t="n">
        <v>13.51296306</v>
      </c>
      <c r="H52" s="20" t="n">
        <v>0.60187496</v>
      </c>
      <c r="I52" s="18" t="n">
        <v>71.0991899</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18.77895556</v>
      </c>
      <c r="F56" s="20" t="n">
        <v>0.67170734</v>
      </c>
      <c r="G56" s="18" t="n">
        <v>21.3443964</v>
      </c>
      <c r="H56" s="20" t="n">
        <v>0.64819576</v>
      </c>
      <c r="I56" s="18" t="n">
        <v>59.87664805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(330.0/B61*100)</f>
        <v/>
      </c>
      <c r="D61" s="19" t="n">
        <v>6195</v>
      </c>
      <c r="E61" s="18" t="n">
        <v>27.97850822</v>
      </c>
      <c r="F61" s="20" t="n">
        <v>0.73695276</v>
      </c>
      <c r="G61" s="18" t="n">
        <v>13.71009482</v>
      </c>
      <c r="H61" s="20" t="n">
        <v>0.59785734</v>
      </c>
      <c r="I61" s="18" t="n">
        <v>58.31139696</v>
      </c>
      <c r="J61" s="20" t="n">
        <v>0.69638555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(20.0/B67*100)</f>
        <v/>
      </c>
      <c r="D67" s="19" t="n">
        <v>6951</v>
      </c>
      <c r="E67" s="18" t="n">
        <v>20.21693541</v>
      </c>
      <c r="F67" s="20" t="n">
        <v>0.57987093</v>
      </c>
      <c r="G67" s="18" t="n">
        <v>32.16964766</v>
      </c>
      <c r="H67" s="20" t="n">
        <v>0.83167682</v>
      </c>
      <c r="I67" s="18" t="n">
        <v>47.61341693</v>
      </c>
      <c r="J67" s="20" t="n">
        <v>0.87119124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35.06699942</v>
      </c>
      <c r="F73" s="20" t="n">
        <v>0.99831096</v>
      </c>
      <c r="G73" s="18" t="n">
        <v>39.86413876</v>
      </c>
      <c r="H73" s="20" t="n">
        <v>1.04657456</v>
      </c>
      <c r="I73" s="18" t="n">
        <v>25.06886182</v>
      </c>
      <c r="J73" s="20" t="n">
        <v>0.9136106000000001</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14.574335</v>
      </c>
      <c r="F7" s="20" t="n">
        <v>0.4074398</v>
      </c>
      <c r="G7" s="18" t="n">
        <v>20.88625656</v>
      </c>
      <c r="H7" s="20" t="n">
        <v>0.52649201</v>
      </c>
      <c r="I7" s="18" t="n">
        <v>64.53940844</v>
      </c>
      <c r="J7" s="20" t="n">
        <v>0.6345137199999999</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(8420.0/B9*100)</f>
        <v/>
      </c>
      <c r="D9" s="19" t="n">
        <v>1231</v>
      </c>
      <c r="E9" s="18" t="n">
        <v>41.98627751</v>
      </c>
      <c r="F9" s="20" t="n">
        <v>2.17960249</v>
      </c>
      <c r="G9" s="18" t="n">
        <v>38.55427406</v>
      </c>
      <c r="H9" s="20" t="n">
        <v>2.06365149</v>
      </c>
      <c r="I9" s="18" t="n">
        <v>0</v>
      </c>
      <c r="J9" s="20" t="n">
        <v>0</v>
      </c>
      <c r="K9" s="18" t="s">
        <v>327</v>
      </c>
      <c r="L9" s="20" t="s">
        <v>327</v>
      </c>
      <c r="M9" s="18" t="n">
        <v>19.45944843</v>
      </c>
      <c r="N9" s="20" t="n">
        <v>3.04336995</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6.66184265</v>
      </c>
      <c r="F13" s="20" t="n">
        <v>0.43238296</v>
      </c>
      <c r="G13" s="18" t="n">
        <v>3.01312466</v>
      </c>
      <c r="H13" s="20" t="n">
        <v>0.20884934</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44.04454933</v>
      </c>
      <c r="F18" s="20" t="n">
        <v>0.9944863</v>
      </c>
      <c r="G18" s="18" t="n">
        <v>20.82020918</v>
      </c>
      <c r="H18" s="20" t="n">
        <v>0.82150812</v>
      </c>
      <c r="I18" s="18" t="n">
        <v>35.13524149</v>
      </c>
      <c r="J18" s="20" t="n">
        <v>0.94512551</v>
      </c>
      <c r="K18" s="18" t="s">
        <v>327</v>
      </c>
      <c r="L18" s="20" t="s">
        <v>327</v>
      </c>
      <c r="M18" s="18" t="n">
        <v>0</v>
      </c>
      <c r="N18" s="20" t="n">
        <v>0</v>
      </c>
      <c r="O18" s="18" t="n">
        <v>0</v>
      </c>
      <c r="P18" s="20" t="n">
        <v>0</v>
      </c>
      <c r="Q18" s="18" t="n">
        <v>0</v>
      </c>
      <c r="R18" s="20" t="n">
        <v>0</v>
      </c>
    </row>
    <row r="19" spans="1:18">
      <c r="A19" s="15" t="s">
        <v>339</v>
      </c>
      <c r="B19" s="17" t="n">
        <v>5658</v>
      </c>
      <c r="C19" s="18">
        <f>(246.0/B19*100)</f>
        <v/>
      </c>
      <c r="D19" s="19" t="n">
        <v>5412</v>
      </c>
      <c r="E19" s="18" t="n">
        <v>18.52370583</v>
      </c>
      <c r="F19" s="20" t="n">
        <v>0.73230419</v>
      </c>
      <c r="G19" s="18" t="n">
        <v>9.391830300000001</v>
      </c>
      <c r="H19" s="20" t="n">
        <v>0.56332782</v>
      </c>
      <c r="I19" s="18" t="n">
        <v>72.08446386999999</v>
      </c>
      <c r="J19" s="20" t="n">
        <v>1.03994501</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8.748331520000001</v>
      </c>
      <c r="F20" s="20" t="n">
        <v>0.47829087</v>
      </c>
      <c r="G20" s="18" t="n">
        <v>7.54553297</v>
      </c>
      <c r="H20" s="20" t="n">
        <v>0.4692251</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(671.0/B23*100)</f>
        <v/>
      </c>
      <c r="D23" s="19" t="n">
        <v>10912</v>
      </c>
      <c r="E23" s="18" t="n">
        <v>17.60837619</v>
      </c>
      <c r="F23" s="20" t="n">
        <v>0.77369996</v>
      </c>
      <c r="G23" s="18" t="n">
        <v>14.75271553</v>
      </c>
      <c r="H23" s="20" t="n">
        <v>0.5853252</v>
      </c>
      <c r="I23" s="18" t="n">
        <v>67.63890828</v>
      </c>
      <c r="J23" s="20" t="n">
        <v>1.03957594</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29.0726532</v>
      </c>
      <c r="F25" s="20" t="n">
        <v>1.04715814</v>
      </c>
      <c r="G25" s="18" t="n">
        <v>20.86761719</v>
      </c>
      <c r="H25" s="20" t="n">
        <v>1.2482158</v>
      </c>
      <c r="I25" s="18" t="n">
        <v>50.0597296</v>
      </c>
      <c r="J25" s="20" t="n">
        <v>1.39570896</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21.47854104</v>
      </c>
      <c r="F26" s="20" t="n">
        <v>0.67842959</v>
      </c>
      <c r="G26" s="18" t="n">
        <v>18.4333654</v>
      </c>
      <c r="H26" s="20" t="n">
        <v>0.6943945</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(30.0/B32*100)</f>
        <v/>
      </c>
      <c r="D32" s="19" t="n">
        <v>4448</v>
      </c>
      <c r="E32" s="18" t="n">
        <v>23.5505998</v>
      </c>
      <c r="F32" s="20" t="n">
        <v>0.83807</v>
      </c>
      <c r="G32" s="18" t="n">
        <v>24.75392169</v>
      </c>
      <c r="H32" s="20" t="n">
        <v>1.04219561</v>
      </c>
      <c r="I32" s="18" t="n">
        <v>51.69547851</v>
      </c>
      <c r="J32" s="20" t="n">
        <v>1.09217428</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(129.0/B34*100)</f>
        <v/>
      </c>
      <c r="D34" s="19" t="n">
        <v>6221</v>
      </c>
      <c r="E34" s="18" t="n">
        <v>28.59156168</v>
      </c>
      <c r="F34" s="20" t="n">
        <v>0.67950796</v>
      </c>
      <c r="G34" s="18" t="n">
        <v>11.9496789</v>
      </c>
      <c r="H34" s="20" t="n">
        <v>0.6483042999999999</v>
      </c>
      <c r="I34" s="18" t="n">
        <v>56.86107917</v>
      </c>
      <c r="J34" s="20" t="n">
        <v>0.94798385</v>
      </c>
      <c r="K34" s="18" t="s">
        <v>327</v>
      </c>
      <c r="L34" s="20" t="s">
        <v>327</v>
      </c>
      <c r="M34" s="18" t="n">
        <v>2.59768026</v>
      </c>
      <c r="N34" s="20" t="n">
        <v>0.53913909</v>
      </c>
      <c r="O34" s="18" t="n">
        <v>0</v>
      </c>
      <c r="P34" s="20" t="n">
        <v>0</v>
      </c>
      <c r="Q34" s="18" t="n">
        <v>0</v>
      </c>
      <c r="R34" s="20" t="n">
        <v>0</v>
      </c>
    </row>
    <row r="35" spans="1:18">
      <c r="A35" s="15" t="s">
        <v>355</v>
      </c>
      <c r="B35" s="17" t="n">
        <v>6406</v>
      </c>
      <c r="C35" s="18">
        <f>(94.0/B35*100)</f>
        <v/>
      </c>
      <c r="D35" s="19" t="n">
        <v>6312</v>
      </c>
      <c r="E35" s="18" t="n">
        <v>28.83050398</v>
      </c>
      <c r="F35" s="20" t="n">
        <v>0.7360392</v>
      </c>
      <c r="G35" s="18" t="n">
        <v>21.96017553</v>
      </c>
      <c r="H35" s="20" t="n">
        <v>0.67965737</v>
      </c>
      <c r="I35" s="18" t="n">
        <v>48.16406354</v>
      </c>
      <c r="J35" s="20" t="n">
        <v>0.82024819</v>
      </c>
      <c r="K35" s="18" t="s">
        <v>327</v>
      </c>
      <c r="L35" s="20" t="s">
        <v>327</v>
      </c>
      <c r="M35" s="18" t="n">
        <v>1.04525695</v>
      </c>
      <c r="N35" s="20" t="n">
        <v>0.05732347</v>
      </c>
      <c r="O35" s="18" t="n">
        <v>0</v>
      </c>
      <c r="P35" s="20" t="n">
        <v>0</v>
      </c>
      <c r="Q35" s="18" t="n">
        <v>0</v>
      </c>
      <c r="R35" s="20" t="n">
        <v>0</v>
      </c>
    </row>
    <row r="36" spans="1:18">
      <c r="A36" s="15" t="s">
        <v>356</v>
      </c>
      <c r="B36" s="17" t="n">
        <v>6736</v>
      </c>
      <c r="C36" s="18">
        <f>(116.0/B36*100)</f>
        <v/>
      </c>
      <c r="D36" s="19" t="n">
        <v>6620</v>
      </c>
      <c r="E36" s="18" t="n">
        <v>20.05285001</v>
      </c>
      <c r="F36" s="20" t="n">
        <v>0.59267118</v>
      </c>
      <c r="G36" s="18" t="n">
        <v>10.64121799</v>
      </c>
      <c r="H36" s="20" t="n">
        <v>0.53769681</v>
      </c>
      <c r="I36" s="18" t="n">
        <v>69.305932</v>
      </c>
      <c r="J36" s="20" t="n">
        <v>0.75268221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(5806.0/B40*100)</f>
        <v/>
      </c>
      <c r="D40" s="19" t="n">
        <v>8351</v>
      </c>
      <c r="E40" s="18" t="n">
        <v>8.48694487</v>
      </c>
      <c r="F40" s="20" t="n">
        <v>0.51310167</v>
      </c>
      <c r="G40" s="18" t="n">
        <v>42.44390247</v>
      </c>
      <c r="H40" s="20" t="n">
        <v>0.96204801</v>
      </c>
      <c r="I40" s="18" t="n">
        <v>39.85974965</v>
      </c>
      <c r="J40" s="20" t="n">
        <v>0.9853636099999999</v>
      </c>
      <c r="K40" s="18" t="s">
        <v>327</v>
      </c>
      <c r="L40" s="20" t="s">
        <v>327</v>
      </c>
      <c r="M40" s="18" t="n">
        <v>9.209403010000001</v>
      </c>
      <c r="N40" s="20" t="n">
        <v>0.21019114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(185.0/B47*100)</f>
        <v/>
      </c>
      <c r="D47" s="19" t="n">
        <v>5743</v>
      </c>
      <c r="E47" s="18" t="n">
        <v>25.20101465</v>
      </c>
      <c r="F47" s="20" t="n">
        <v>0.65205599</v>
      </c>
      <c r="G47" s="18" t="n">
        <v>36.71714046</v>
      </c>
      <c r="H47" s="20" t="n">
        <v>0.90301853</v>
      </c>
      <c r="I47" s="18" t="n">
        <v>38.08184488</v>
      </c>
      <c r="J47" s="20" t="n">
        <v>1.00745166</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27.13325164</v>
      </c>
      <c r="F48" s="20" t="n">
        <v>0.82985646</v>
      </c>
      <c r="G48" s="18" t="n">
        <v>21.9342105</v>
      </c>
      <c r="H48" s="20" t="n">
        <v>1.19992541</v>
      </c>
      <c r="I48" s="18" t="n">
        <v>50.93253786</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16.52506429</v>
      </c>
      <c r="F52" s="20" t="n">
        <v>0.5869396</v>
      </c>
      <c r="G52" s="18" t="n">
        <v>12.37574581</v>
      </c>
      <c r="H52" s="20" t="n">
        <v>0.53443429</v>
      </c>
      <c r="I52" s="18" t="n">
        <v>71.0991899</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21.14099477</v>
      </c>
      <c r="F56" s="20" t="n">
        <v>0.73489004</v>
      </c>
      <c r="G56" s="18" t="n">
        <v>18.98235718</v>
      </c>
      <c r="H56" s="20" t="n">
        <v>0.73615814</v>
      </c>
      <c r="I56" s="18" t="n">
        <v>59.87664805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(330.0/B61*100)</f>
        <v/>
      </c>
      <c r="D61" s="19" t="n">
        <v>6195</v>
      </c>
      <c r="E61" s="18" t="n">
        <v>31.7262866</v>
      </c>
      <c r="F61" s="20" t="n">
        <v>0.7151836499999999</v>
      </c>
      <c r="G61" s="18" t="n">
        <v>9.96231644</v>
      </c>
      <c r="H61" s="20" t="n">
        <v>0.46060259</v>
      </c>
      <c r="I61" s="18" t="n">
        <v>58.31139696</v>
      </c>
      <c r="J61" s="20" t="n">
        <v>0.69638555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(20.0/B67*100)</f>
        <v/>
      </c>
      <c r="D67" s="19" t="n">
        <v>6951</v>
      </c>
      <c r="E67" s="18" t="n">
        <v>26.33001318</v>
      </c>
      <c r="F67" s="20" t="n">
        <v>0.71402838</v>
      </c>
      <c r="G67" s="18" t="n">
        <v>26.05656989</v>
      </c>
      <c r="H67" s="20" t="n">
        <v>0.70211388</v>
      </c>
      <c r="I67" s="18" t="n">
        <v>47.61341693</v>
      </c>
      <c r="J67" s="20" t="n">
        <v>0.87119124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35.37640658</v>
      </c>
      <c r="F73" s="20" t="n">
        <v>0.91924938</v>
      </c>
      <c r="G73" s="18" t="n">
        <v>39.55473159</v>
      </c>
      <c r="H73" s="20" t="n">
        <v>1.00827609</v>
      </c>
      <c r="I73" s="18" t="n">
        <v>25.06886182</v>
      </c>
      <c r="J73" s="20" t="n">
        <v>0.9136106000000001</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21.62149327</v>
      </c>
      <c r="F7" s="20" t="n">
        <v>0.49960175</v>
      </c>
      <c r="G7" s="18" t="n">
        <v>13.83909828</v>
      </c>
      <c r="H7" s="20" t="n">
        <v>0.42556565</v>
      </c>
      <c r="I7" s="18" t="n">
        <v>64.53940844</v>
      </c>
      <c r="J7" s="20" t="n">
        <v>0.6345137199999999</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(9406.0/B9*100)</f>
        <v/>
      </c>
      <c r="D9" s="19" t="n">
        <v>245</v>
      </c>
      <c r="E9" s="18" t="n">
        <v>0</v>
      </c>
      <c r="F9" s="20" t="n">
        <v>0</v>
      </c>
      <c r="G9" s="18" t="n">
        <v>0</v>
      </c>
      <c r="H9" s="20" t="n">
        <v>0</v>
      </c>
      <c r="I9" s="18" t="n">
        <v>0</v>
      </c>
      <c r="J9" s="20" t="n">
        <v>0</v>
      </c>
      <c r="K9" s="18" t="s">
        <v>327</v>
      </c>
      <c r="L9" s="20" t="s">
        <v>327</v>
      </c>
      <c r="M9" s="18" t="n">
        <v>100</v>
      </c>
      <c r="N9" s="20" t="n">
        <v>0</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(1003.0/B13*100)</f>
        <v/>
      </c>
      <c r="D13" s="19" t="n">
        <v>6158</v>
      </c>
      <c r="E13" s="18" t="n">
        <v>0</v>
      </c>
      <c r="F13" s="20" t="n">
        <v>0</v>
      </c>
      <c r="G13" s="18" t="n">
        <v>0</v>
      </c>
      <c r="H13" s="20" t="n">
        <v>0</v>
      </c>
      <c r="I13" s="18" t="n">
        <v>95.44230992</v>
      </c>
      <c r="J13" s="20" t="n">
        <v>0.51934811</v>
      </c>
      <c r="K13" s="18" t="s">
        <v>327</v>
      </c>
      <c r="L13" s="20" t="s">
        <v>327</v>
      </c>
      <c r="M13" s="18" t="n">
        <v>4.55769008</v>
      </c>
      <c r="N13" s="20" t="n">
        <v>0.51934811</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60.43084874</v>
      </c>
      <c r="F18" s="20" t="n">
        <v>0.96225666</v>
      </c>
      <c r="G18" s="18" t="n">
        <v>4.43390977</v>
      </c>
      <c r="H18" s="20" t="n">
        <v>0.31145817</v>
      </c>
      <c r="I18" s="18" t="n">
        <v>35.13524149</v>
      </c>
      <c r="J18" s="20" t="n">
        <v>0.94512551</v>
      </c>
      <c r="K18" s="18" t="s">
        <v>327</v>
      </c>
      <c r="L18" s="20" t="s">
        <v>327</v>
      </c>
      <c r="M18" s="18" t="n">
        <v>0</v>
      </c>
      <c r="N18" s="20" t="n">
        <v>0</v>
      </c>
      <c r="O18" s="18" t="n">
        <v>0</v>
      </c>
      <c r="P18" s="20" t="n">
        <v>0</v>
      </c>
      <c r="Q18" s="18" t="n">
        <v>0</v>
      </c>
      <c r="R18" s="20" t="n">
        <v>0</v>
      </c>
    </row>
    <row r="19" spans="1:18">
      <c r="A19" s="15" t="s">
        <v>339</v>
      </c>
      <c r="B19" s="17" t="n">
        <v>5658</v>
      </c>
      <c r="C19" s="18">
        <f>(246.0/B19*100)</f>
        <v/>
      </c>
      <c r="D19" s="19" t="n">
        <v>5412</v>
      </c>
      <c r="E19" s="18" t="n">
        <v>19.01847121</v>
      </c>
      <c r="F19" s="20" t="n">
        <v>0.72476973</v>
      </c>
      <c r="G19" s="18" t="n">
        <v>8.89706492</v>
      </c>
      <c r="H19" s="20" t="n">
        <v>0.54526078</v>
      </c>
      <c r="I19" s="18" t="n">
        <v>72.08446386999999</v>
      </c>
      <c r="J19" s="20" t="n">
        <v>1.03994501</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10.44468869</v>
      </c>
      <c r="F20" s="20" t="n">
        <v>0.48960065</v>
      </c>
      <c r="G20" s="18" t="n">
        <v>5.8491758</v>
      </c>
      <c r="H20" s="20" t="n">
        <v>0.40450145</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(671.0/B23*100)</f>
        <v/>
      </c>
      <c r="D23" s="19" t="n">
        <v>10912</v>
      </c>
      <c r="E23" s="18" t="n">
        <v>20.91741993</v>
      </c>
      <c r="F23" s="20" t="n">
        <v>0.8219373800000001</v>
      </c>
      <c r="G23" s="18" t="n">
        <v>11.4436718</v>
      </c>
      <c r="H23" s="20" t="n">
        <v>0.56287642</v>
      </c>
      <c r="I23" s="18" t="n">
        <v>67.63890828</v>
      </c>
      <c r="J23" s="20" t="n">
        <v>1.03957594</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28.3407826</v>
      </c>
      <c r="F25" s="20" t="n">
        <v>1.0668917</v>
      </c>
      <c r="G25" s="18" t="n">
        <v>21.5994878</v>
      </c>
      <c r="H25" s="20" t="n">
        <v>1.2624513</v>
      </c>
      <c r="I25" s="18" t="n">
        <v>50.0597296</v>
      </c>
      <c r="J25" s="20" t="n">
        <v>1.39570896</v>
      </c>
      <c r="K25" s="18" t="s">
        <v>327</v>
      </c>
      <c r="L25" s="20" t="s">
        <v>327</v>
      </c>
      <c r="M25" s="18" t="n">
        <v>0</v>
      </c>
      <c r="N25" s="20" t="n">
        <v>0</v>
      </c>
      <c r="O25" s="18" t="n">
        <v>0</v>
      </c>
      <c r="P25" s="20" t="n">
        <v>0</v>
      </c>
      <c r="Q25" s="18" t="n">
        <v>0</v>
      </c>
      <c r="R25" s="20" t="n">
        <v>0</v>
      </c>
    </row>
    <row r="26" spans="1:18">
      <c r="A26" s="15" t="s">
        <v>346</v>
      </c>
      <c r="B26" s="17" t="n">
        <v>4869</v>
      </c>
      <c r="C26" s="18">
        <f>(2050.0/B26*100)</f>
        <v/>
      </c>
      <c r="D26" s="19" t="n">
        <v>2819</v>
      </c>
      <c r="E26" s="18" t="n">
        <v>0</v>
      </c>
      <c r="F26" s="20" t="n">
        <v>0</v>
      </c>
      <c r="G26" s="18" t="n">
        <v>0</v>
      </c>
      <c r="H26" s="20" t="n">
        <v>0</v>
      </c>
      <c r="I26" s="18" t="n">
        <v>100</v>
      </c>
      <c r="J26" s="20" t="n">
        <v>0</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(2179.0/B32*100)</f>
        <v/>
      </c>
      <c r="D32" s="19" t="n">
        <v>2299</v>
      </c>
      <c r="E32" s="18" t="n">
        <v>0</v>
      </c>
      <c r="F32" s="20" t="n">
        <v>0</v>
      </c>
      <c r="G32" s="18" t="n">
        <v>0</v>
      </c>
      <c r="H32" s="20" t="n">
        <v>0</v>
      </c>
      <c r="I32" s="18" t="n">
        <v>100</v>
      </c>
      <c r="J32" s="20" t="n">
        <v>0</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(2631.0/B34*100)</f>
        <v/>
      </c>
      <c r="D34" s="19" t="n">
        <v>3719</v>
      </c>
      <c r="E34" s="18" t="n">
        <v>0</v>
      </c>
      <c r="F34" s="20" t="n">
        <v>0</v>
      </c>
      <c r="G34" s="18" t="n">
        <v>0</v>
      </c>
      <c r="H34" s="20" t="n">
        <v>0</v>
      </c>
      <c r="I34" s="18" t="n">
        <v>95.63112268</v>
      </c>
      <c r="J34" s="20" t="n">
        <v>0.88718794</v>
      </c>
      <c r="K34" s="18" t="s">
        <v>327</v>
      </c>
      <c r="L34" s="20" t="s">
        <v>327</v>
      </c>
      <c r="M34" s="18" t="n">
        <v>4.36887732</v>
      </c>
      <c r="N34" s="20" t="n">
        <v>0.88718794</v>
      </c>
      <c r="O34" s="18" t="n">
        <v>0</v>
      </c>
      <c r="P34" s="20" t="n">
        <v>0</v>
      </c>
      <c r="Q34" s="18" t="n">
        <v>0</v>
      </c>
      <c r="R34" s="20" t="n">
        <v>0</v>
      </c>
    </row>
    <row r="35" spans="1:18">
      <c r="A35" s="15" t="s">
        <v>355</v>
      </c>
      <c r="B35" s="17" t="n">
        <v>6406</v>
      </c>
      <c r="C35" s="18">
        <f>(94.0/B35*100)</f>
        <v/>
      </c>
      <c r="D35" s="19" t="n">
        <v>6312</v>
      </c>
      <c r="E35" s="18" t="n">
        <v>41.37776766</v>
      </c>
      <c r="F35" s="20" t="n">
        <v>0.88233686</v>
      </c>
      <c r="G35" s="18" t="n">
        <v>9.41291185</v>
      </c>
      <c r="H35" s="20" t="n">
        <v>0.47803153</v>
      </c>
      <c r="I35" s="18" t="n">
        <v>48.16406354</v>
      </c>
      <c r="J35" s="20" t="n">
        <v>0.82024819</v>
      </c>
      <c r="K35" s="18" t="s">
        <v>327</v>
      </c>
      <c r="L35" s="20" t="s">
        <v>327</v>
      </c>
      <c r="M35" s="18" t="n">
        <v>1.04525695</v>
      </c>
      <c r="N35" s="20" t="n">
        <v>0.05732347</v>
      </c>
      <c r="O35" s="18" t="n">
        <v>0</v>
      </c>
      <c r="P35" s="20" t="n">
        <v>0</v>
      </c>
      <c r="Q35" s="18" t="n">
        <v>0</v>
      </c>
      <c r="R35" s="20" t="n">
        <v>0</v>
      </c>
    </row>
    <row r="36" spans="1:18">
      <c r="A36" s="15" t="s">
        <v>356</v>
      </c>
      <c r="B36" s="17" t="n">
        <v>6736</v>
      </c>
      <c r="C36" s="18">
        <f>(116.0/B36*100)</f>
        <v/>
      </c>
      <c r="D36" s="19" t="n">
        <v>6620</v>
      </c>
      <c r="E36" s="18" t="n">
        <v>27.30651482</v>
      </c>
      <c r="F36" s="20" t="n">
        <v>0.705863</v>
      </c>
      <c r="G36" s="18" t="n">
        <v>3.38755318</v>
      </c>
      <c r="H36" s="20" t="n">
        <v>0.26272616</v>
      </c>
      <c r="I36" s="18" t="n">
        <v>69.305932</v>
      </c>
      <c r="J36" s="20" t="n">
        <v>0.75268221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(5806.0/B40*100)</f>
        <v/>
      </c>
      <c r="D40" s="19" t="n">
        <v>8351</v>
      </c>
      <c r="E40" s="18" t="n">
        <v>43.60369709</v>
      </c>
      <c r="F40" s="20" t="n">
        <v>1.04004126</v>
      </c>
      <c r="G40" s="18" t="n">
        <v>7.32715025</v>
      </c>
      <c r="H40" s="20" t="n">
        <v>0.44736721</v>
      </c>
      <c r="I40" s="18" t="n">
        <v>39.85974965</v>
      </c>
      <c r="J40" s="20" t="n">
        <v>0.9853636099999999</v>
      </c>
      <c r="K40" s="18" t="s">
        <v>327</v>
      </c>
      <c r="L40" s="20" t="s">
        <v>327</v>
      </c>
      <c r="M40" s="18" t="n">
        <v>9.209403010000001</v>
      </c>
      <c r="N40" s="20" t="n">
        <v>0.21019114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(185.0/B47*100)</f>
        <v/>
      </c>
      <c r="D47" s="19" t="n">
        <v>5743</v>
      </c>
      <c r="E47" s="18" t="n">
        <v>49.19775488</v>
      </c>
      <c r="F47" s="20" t="n">
        <v>0.97813394</v>
      </c>
      <c r="G47" s="18" t="n">
        <v>12.72040024</v>
      </c>
      <c r="H47" s="20" t="n">
        <v>0.67434478</v>
      </c>
      <c r="I47" s="18" t="n">
        <v>38.08184488</v>
      </c>
      <c r="J47" s="20" t="n">
        <v>1.00745166</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38.56666511</v>
      </c>
      <c r="F48" s="20" t="n">
        <v>0.85022474</v>
      </c>
      <c r="G48" s="18" t="n">
        <v>10.50079703</v>
      </c>
      <c r="H48" s="20" t="n">
        <v>0.63262655</v>
      </c>
      <c r="I48" s="18" t="n">
        <v>50.93253786</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23.82082689</v>
      </c>
      <c r="F52" s="20" t="n">
        <v>0.62764973</v>
      </c>
      <c r="G52" s="18" t="n">
        <v>5.07998321</v>
      </c>
      <c r="H52" s="20" t="n">
        <v>0.41316655</v>
      </c>
      <c r="I52" s="18" t="n">
        <v>71.0991899</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34.06327246</v>
      </c>
      <c r="F56" s="20" t="n">
        <v>0.95265671</v>
      </c>
      <c r="G56" s="18" t="n">
        <v>6.0600795</v>
      </c>
      <c r="H56" s="20" t="n">
        <v>0.41959575</v>
      </c>
      <c r="I56" s="18" t="n">
        <v>59.87664805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(2956.0/B61*100)</f>
        <v/>
      </c>
      <c r="D61" s="19" t="n">
        <v>3569</v>
      </c>
      <c r="E61" s="18" t="n">
        <v>0</v>
      </c>
      <c r="F61" s="20" t="n">
        <v>0</v>
      </c>
      <c r="G61" s="18" t="n">
        <v>0</v>
      </c>
      <c r="H61" s="20" t="n">
        <v>0</v>
      </c>
      <c r="I61" s="18" t="n">
        <v>100</v>
      </c>
      <c r="J61" s="20" t="n">
        <v>0</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(20.0/B67*100)</f>
        <v/>
      </c>
      <c r="D67" s="19" t="n">
        <v>6951</v>
      </c>
      <c r="E67" s="18" t="n">
        <v>41.86385126</v>
      </c>
      <c r="F67" s="20" t="n">
        <v>0.81995282</v>
      </c>
      <c r="G67" s="18" t="n">
        <v>10.52273181</v>
      </c>
      <c r="H67" s="20" t="n">
        <v>0.41091273</v>
      </c>
      <c r="I67" s="18" t="n">
        <v>47.61341693</v>
      </c>
      <c r="J67" s="20" t="n">
        <v>0.87119124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41.99329664</v>
      </c>
      <c r="F73" s="20" t="n">
        <v>1.02065314</v>
      </c>
      <c r="G73" s="18" t="n">
        <v>32.93784154</v>
      </c>
      <c r="H73" s="20" t="n">
        <v>1.04450235</v>
      </c>
      <c r="I73" s="18" t="n">
        <v>25.06886182</v>
      </c>
      <c r="J73" s="20" t="n">
        <v>0.9136106000000001</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25.09606025</v>
      </c>
      <c r="F7" s="20" t="n">
        <v>0.52981813</v>
      </c>
      <c r="G7" s="18" t="n">
        <v>10.3645313</v>
      </c>
      <c r="H7" s="20" t="n">
        <v>0.38604403</v>
      </c>
      <c r="I7" s="18" t="n">
        <v>64.53940844</v>
      </c>
      <c r="J7" s="20" t="n">
        <v>0.6345137199999999</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(8420.0/B9*100)</f>
        <v/>
      </c>
      <c r="D9" s="19" t="n">
        <v>1231</v>
      </c>
      <c r="E9" s="18" t="n">
        <v>65.26013688</v>
      </c>
      <c r="F9" s="20" t="n">
        <v>2.82766436</v>
      </c>
      <c r="G9" s="18" t="n">
        <v>15.28041469</v>
      </c>
      <c r="H9" s="20" t="n">
        <v>1.41380272</v>
      </c>
      <c r="I9" s="18" t="n">
        <v>0</v>
      </c>
      <c r="J9" s="20" t="n">
        <v>0</v>
      </c>
      <c r="K9" s="18" t="s">
        <v>327</v>
      </c>
      <c r="L9" s="20" t="s">
        <v>327</v>
      </c>
      <c r="M9" s="18" t="n">
        <v>19.45944843</v>
      </c>
      <c r="N9" s="20" t="n">
        <v>3.04336995</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(1003.0/B13*100)</f>
        <v/>
      </c>
      <c r="D13" s="19" t="n">
        <v>6158</v>
      </c>
      <c r="E13" s="18" t="n">
        <v>0</v>
      </c>
      <c r="F13" s="20" t="n">
        <v>0</v>
      </c>
      <c r="G13" s="18" t="n">
        <v>0</v>
      </c>
      <c r="H13" s="20" t="n">
        <v>0</v>
      </c>
      <c r="I13" s="18" t="n">
        <v>95.44230992</v>
      </c>
      <c r="J13" s="20" t="n">
        <v>0.51934811</v>
      </c>
      <c r="K13" s="18" t="s">
        <v>327</v>
      </c>
      <c r="L13" s="20" t="s">
        <v>327</v>
      </c>
      <c r="M13" s="18" t="n">
        <v>4.55769008</v>
      </c>
      <c r="N13" s="20" t="n">
        <v>0.51934811</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57.40050143</v>
      </c>
      <c r="F18" s="20" t="n">
        <v>1.07142325</v>
      </c>
      <c r="G18" s="18" t="n">
        <v>7.46425708</v>
      </c>
      <c r="H18" s="20" t="n">
        <v>0.5562322200000001</v>
      </c>
      <c r="I18" s="18" t="n">
        <v>35.13524149</v>
      </c>
      <c r="J18" s="20" t="n">
        <v>0.94512551</v>
      </c>
      <c r="K18" s="18" t="s">
        <v>327</v>
      </c>
      <c r="L18" s="20" t="s">
        <v>327</v>
      </c>
      <c r="M18" s="18" t="n">
        <v>0</v>
      </c>
      <c r="N18" s="20" t="n">
        <v>0</v>
      </c>
      <c r="O18" s="18" t="n">
        <v>0</v>
      </c>
      <c r="P18" s="20" t="n">
        <v>0</v>
      </c>
      <c r="Q18" s="18" t="n">
        <v>0</v>
      </c>
      <c r="R18" s="20" t="n">
        <v>0</v>
      </c>
    </row>
    <row r="19" spans="1:18">
      <c r="A19" s="15" t="s">
        <v>339</v>
      </c>
      <c r="B19" s="17" t="n">
        <v>5658</v>
      </c>
      <c r="C19" s="18">
        <f>(246.0/B19*100)</f>
        <v/>
      </c>
      <c r="D19" s="19" t="n">
        <v>5412</v>
      </c>
      <c r="E19" s="18" t="n">
        <v>22.37694271</v>
      </c>
      <c r="F19" s="20" t="n">
        <v>0.81876816</v>
      </c>
      <c r="G19" s="18" t="n">
        <v>5.53859343</v>
      </c>
      <c r="H19" s="20" t="n">
        <v>0.43721475</v>
      </c>
      <c r="I19" s="18" t="n">
        <v>72.08446386999999</v>
      </c>
      <c r="J19" s="20" t="n">
        <v>1.03994501</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11.65881089</v>
      </c>
      <c r="F20" s="20" t="n">
        <v>0.49531585</v>
      </c>
      <c r="G20" s="18" t="n">
        <v>4.6350536</v>
      </c>
      <c r="H20" s="20" t="n">
        <v>0.34718037</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(671.0/B23*100)</f>
        <v/>
      </c>
      <c r="D23" s="19" t="n">
        <v>10912</v>
      </c>
      <c r="E23" s="18" t="n">
        <v>26.45899732</v>
      </c>
      <c r="F23" s="20" t="n">
        <v>0.89710864</v>
      </c>
      <c r="G23" s="18" t="n">
        <v>5.90209441</v>
      </c>
      <c r="H23" s="20" t="n">
        <v>0.39716685</v>
      </c>
      <c r="I23" s="18" t="n">
        <v>67.63890828</v>
      </c>
      <c r="J23" s="20" t="n">
        <v>1.03957594</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44.72522784</v>
      </c>
      <c r="F25" s="20" t="n">
        <v>1.32521678</v>
      </c>
      <c r="G25" s="18" t="n">
        <v>5.21504255</v>
      </c>
      <c r="H25" s="20" t="n">
        <v>0.41450562</v>
      </c>
      <c r="I25" s="18" t="n">
        <v>50.0597296</v>
      </c>
      <c r="J25" s="20" t="n">
        <v>1.39570896</v>
      </c>
      <c r="K25" s="18" t="s">
        <v>327</v>
      </c>
      <c r="L25" s="20" t="s">
        <v>327</v>
      </c>
      <c r="M25" s="18" t="n">
        <v>0</v>
      </c>
      <c r="N25" s="20" t="n">
        <v>0</v>
      </c>
      <c r="O25" s="18" t="n">
        <v>0</v>
      </c>
      <c r="P25" s="20" t="n">
        <v>0</v>
      </c>
      <c r="Q25" s="18" t="n">
        <v>0</v>
      </c>
      <c r="R25" s="20" t="n">
        <v>0</v>
      </c>
    </row>
    <row r="26" spans="1:18">
      <c r="A26" s="15" t="s">
        <v>346</v>
      </c>
      <c r="B26" s="17" t="n">
        <v>4869</v>
      </c>
      <c r="C26" s="18">
        <f>(2050.0/B26*100)</f>
        <v/>
      </c>
      <c r="D26" s="19" t="n">
        <v>2819</v>
      </c>
      <c r="E26" s="18" t="n">
        <v>0</v>
      </c>
      <c r="F26" s="20" t="n">
        <v>0</v>
      </c>
      <c r="G26" s="18" t="n">
        <v>0</v>
      </c>
      <c r="H26" s="20" t="n">
        <v>0</v>
      </c>
      <c r="I26" s="18" t="n">
        <v>100</v>
      </c>
      <c r="J26" s="20" t="n">
        <v>0</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(30.0/B32*100)</f>
        <v/>
      </c>
      <c r="D32" s="19" t="n">
        <v>4448</v>
      </c>
      <c r="E32" s="18" t="n">
        <v>38.95821705</v>
      </c>
      <c r="F32" s="20" t="n">
        <v>1.11339332</v>
      </c>
      <c r="G32" s="18" t="n">
        <v>9.346304440000001</v>
      </c>
      <c r="H32" s="20" t="n">
        <v>0.5659106699999999</v>
      </c>
      <c r="I32" s="18" t="n">
        <v>51.69547851</v>
      </c>
      <c r="J32" s="20" t="n">
        <v>1.09217428</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(129.0/B34*100)</f>
        <v/>
      </c>
      <c r="D34" s="19" t="n">
        <v>6221</v>
      </c>
      <c r="E34" s="18" t="n">
        <v>33.71948878</v>
      </c>
      <c r="F34" s="20" t="n">
        <v>0.83439585</v>
      </c>
      <c r="G34" s="18" t="n">
        <v>6.8217518</v>
      </c>
      <c r="H34" s="20" t="n">
        <v>0.39828084</v>
      </c>
      <c r="I34" s="18" t="n">
        <v>56.86107917</v>
      </c>
      <c r="J34" s="20" t="n">
        <v>0.94798385</v>
      </c>
      <c r="K34" s="18" t="s">
        <v>327</v>
      </c>
      <c r="L34" s="20" t="s">
        <v>327</v>
      </c>
      <c r="M34" s="18" t="n">
        <v>2.59768026</v>
      </c>
      <c r="N34" s="20" t="n">
        <v>0.53913909</v>
      </c>
      <c r="O34" s="18" t="n">
        <v>0</v>
      </c>
      <c r="P34" s="20" t="n">
        <v>0</v>
      </c>
      <c r="Q34" s="18" t="n">
        <v>0</v>
      </c>
      <c r="R34" s="20" t="n">
        <v>0</v>
      </c>
    </row>
    <row r="35" spans="1:18">
      <c r="A35" s="15" t="s">
        <v>355</v>
      </c>
      <c r="B35" s="17" t="n">
        <v>6406</v>
      </c>
      <c r="C35" s="18">
        <f>(94.0/B35*100)</f>
        <v/>
      </c>
      <c r="D35" s="19" t="n">
        <v>6312</v>
      </c>
      <c r="E35" s="18" t="n">
        <v>44.21743769</v>
      </c>
      <c r="F35" s="20" t="n">
        <v>0.8812556499999999</v>
      </c>
      <c r="G35" s="18" t="n">
        <v>6.57324182</v>
      </c>
      <c r="H35" s="20" t="n">
        <v>0.40485896</v>
      </c>
      <c r="I35" s="18" t="n">
        <v>48.16406354</v>
      </c>
      <c r="J35" s="20" t="n">
        <v>0.82024819</v>
      </c>
      <c r="K35" s="18" t="s">
        <v>327</v>
      </c>
      <c r="L35" s="20" t="s">
        <v>327</v>
      </c>
      <c r="M35" s="18" t="n">
        <v>1.04525695</v>
      </c>
      <c r="N35" s="20" t="n">
        <v>0.05732347</v>
      </c>
      <c r="O35" s="18" t="n">
        <v>0</v>
      </c>
      <c r="P35" s="20" t="n">
        <v>0</v>
      </c>
      <c r="Q35" s="18" t="n">
        <v>0</v>
      </c>
      <c r="R35" s="20" t="n">
        <v>0</v>
      </c>
    </row>
    <row r="36" spans="1:18">
      <c r="A36" s="15" t="s">
        <v>356</v>
      </c>
      <c r="B36" s="17" t="n">
        <v>6736</v>
      </c>
      <c r="C36" s="18">
        <f>(116.0/B36*100)</f>
        <v/>
      </c>
      <c r="D36" s="19" t="n">
        <v>6620</v>
      </c>
      <c r="E36" s="18" t="n">
        <v>24.86423497</v>
      </c>
      <c r="F36" s="20" t="n">
        <v>0.65596245</v>
      </c>
      <c r="G36" s="18" t="n">
        <v>5.82983302</v>
      </c>
      <c r="H36" s="20" t="n">
        <v>0.35128165</v>
      </c>
      <c r="I36" s="18" t="n">
        <v>69.305932</v>
      </c>
      <c r="J36" s="20" t="n">
        <v>0.75268221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(5806.0/B40*100)</f>
        <v/>
      </c>
      <c r="D40" s="19" t="n">
        <v>8351</v>
      </c>
      <c r="E40" s="18" t="n">
        <v>46.37741012</v>
      </c>
      <c r="F40" s="20" t="n">
        <v>1.0157601</v>
      </c>
      <c r="G40" s="18" t="n">
        <v>4.55343722</v>
      </c>
      <c r="H40" s="20" t="n">
        <v>0.33133618</v>
      </c>
      <c r="I40" s="18" t="n">
        <v>39.85974965</v>
      </c>
      <c r="J40" s="20" t="n">
        <v>0.9853636099999999</v>
      </c>
      <c r="K40" s="18" t="s">
        <v>327</v>
      </c>
      <c r="L40" s="20" t="s">
        <v>327</v>
      </c>
      <c r="M40" s="18" t="n">
        <v>9.209403010000001</v>
      </c>
      <c r="N40" s="20" t="n">
        <v>0.21019114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(185.0/B47*100)</f>
        <v/>
      </c>
      <c r="D47" s="19" t="n">
        <v>5743</v>
      </c>
      <c r="E47" s="18" t="n">
        <v>47.99332453</v>
      </c>
      <c r="F47" s="20" t="n">
        <v>1.00273807</v>
      </c>
      <c r="G47" s="18" t="n">
        <v>13.92483058</v>
      </c>
      <c r="H47" s="20" t="n">
        <v>0.71282813</v>
      </c>
      <c r="I47" s="18" t="n">
        <v>38.08184488</v>
      </c>
      <c r="J47" s="20" t="n">
        <v>1.00745166</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34.54084179</v>
      </c>
      <c r="F48" s="20" t="n">
        <v>0.95293964</v>
      </c>
      <c r="G48" s="18" t="n">
        <v>14.52662035</v>
      </c>
      <c r="H48" s="20" t="n">
        <v>0.90469753</v>
      </c>
      <c r="I48" s="18" t="n">
        <v>50.93253786</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20.29035766</v>
      </c>
      <c r="F52" s="20" t="n">
        <v>0.54117134</v>
      </c>
      <c r="G52" s="18" t="n">
        <v>8.61045244</v>
      </c>
      <c r="H52" s="20" t="n">
        <v>0.50977755</v>
      </c>
      <c r="I52" s="18" t="n">
        <v>71.0991899</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31.42229397</v>
      </c>
      <c r="F56" s="20" t="n">
        <v>0.89043891</v>
      </c>
      <c r="G56" s="18" t="n">
        <v>8.70105798</v>
      </c>
      <c r="H56" s="20" t="n">
        <v>0.48840283</v>
      </c>
      <c r="I56" s="18" t="n">
        <v>59.87664805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(330.0/B61*100)</f>
        <v/>
      </c>
      <c r="D61" s="19" t="n">
        <v>6195</v>
      </c>
      <c r="E61" s="18" t="n">
        <v>33.61805065</v>
      </c>
      <c r="F61" s="20" t="n">
        <v>0.62122084</v>
      </c>
      <c r="G61" s="18" t="n">
        <v>8.0705524</v>
      </c>
      <c r="H61" s="20" t="n">
        <v>0.37172294</v>
      </c>
      <c r="I61" s="18" t="n">
        <v>58.31139696</v>
      </c>
      <c r="J61" s="20" t="n">
        <v>0.69638555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(20.0/B67*100)</f>
        <v/>
      </c>
      <c r="D67" s="19" t="n">
        <v>6951</v>
      </c>
      <c r="E67" s="18" t="n">
        <v>34.61029889</v>
      </c>
      <c r="F67" s="20" t="n">
        <v>0.74762901</v>
      </c>
      <c r="G67" s="18" t="n">
        <v>17.77628418</v>
      </c>
      <c r="H67" s="20" t="n">
        <v>0.61166742</v>
      </c>
      <c r="I67" s="18" t="n">
        <v>47.61341693</v>
      </c>
      <c r="J67" s="20" t="n">
        <v>0.87119124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38.97755094</v>
      </c>
      <c r="F73" s="20" t="n">
        <v>0.84706967</v>
      </c>
      <c r="G73" s="18" t="n">
        <v>35.95358724</v>
      </c>
      <c r="H73" s="20" t="n">
        <v>0.9723568</v>
      </c>
      <c r="I73" s="18" t="n">
        <v>25.06886182</v>
      </c>
      <c r="J73" s="20" t="n">
        <v>0.9136106000000001</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18.76803303</v>
      </c>
      <c r="F7" s="20" t="n">
        <v>0.48099548</v>
      </c>
      <c r="G7" s="18" t="n">
        <v>16.69255853</v>
      </c>
      <c r="H7" s="20" t="n">
        <v>0.54983761</v>
      </c>
      <c r="I7" s="18" t="n">
        <v>64.53940844</v>
      </c>
      <c r="J7" s="20" t="n">
        <v>0.6345137199999999</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(8420.0/B9*100)</f>
        <v/>
      </c>
      <c r="D9" s="19" t="n">
        <v>1231</v>
      </c>
      <c r="E9" s="18" t="n">
        <v>68.17867633</v>
      </c>
      <c r="F9" s="20" t="n">
        <v>2.81848789</v>
      </c>
      <c r="G9" s="18" t="n">
        <v>12.36187523</v>
      </c>
      <c r="H9" s="20" t="n">
        <v>1.22566214</v>
      </c>
      <c r="I9" s="18" t="n">
        <v>0</v>
      </c>
      <c r="J9" s="20" t="n">
        <v>0</v>
      </c>
      <c r="K9" s="18" t="s">
        <v>327</v>
      </c>
      <c r="L9" s="20" t="s">
        <v>327</v>
      </c>
      <c r="M9" s="18" t="n">
        <v>19.45944843</v>
      </c>
      <c r="N9" s="20" t="n">
        <v>3.04336995</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(1003.0/B13*100)</f>
        <v/>
      </c>
      <c r="D13" s="19" t="n">
        <v>6158</v>
      </c>
      <c r="E13" s="18" t="n">
        <v>0</v>
      </c>
      <c r="F13" s="20" t="n">
        <v>0</v>
      </c>
      <c r="G13" s="18" t="n">
        <v>0</v>
      </c>
      <c r="H13" s="20" t="n">
        <v>0</v>
      </c>
      <c r="I13" s="18" t="n">
        <v>95.44230992</v>
      </c>
      <c r="J13" s="20" t="n">
        <v>0.51934811</v>
      </c>
      <c r="K13" s="18" t="s">
        <v>327</v>
      </c>
      <c r="L13" s="20" t="s">
        <v>327</v>
      </c>
      <c r="M13" s="18" t="n">
        <v>4.55769008</v>
      </c>
      <c r="N13" s="20" t="n">
        <v>0.51934811</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(0.0/B18*100)</f>
        <v/>
      </c>
      <c r="D18" s="19" t="n">
        <v>5532</v>
      </c>
      <c r="E18" s="18" t="n">
        <v>0</v>
      </c>
      <c r="F18" s="20" t="n">
        <v>0</v>
      </c>
      <c r="G18" s="18" t="n">
        <v>0</v>
      </c>
      <c r="H18" s="20" t="n">
        <v>0</v>
      </c>
      <c r="I18" s="18" t="n">
        <v>0</v>
      </c>
      <c r="J18" s="20" t="n">
        <v>0</v>
      </c>
      <c r="K18" s="18" t="s">
        <v>327</v>
      </c>
      <c r="L18" s="20" t="s">
        <v>327</v>
      </c>
      <c r="M18" s="18" t="n">
        <v>100</v>
      </c>
      <c r="N18" s="20" t="n">
        <v>0</v>
      </c>
      <c r="O18" s="18" t="n">
        <v>0</v>
      </c>
      <c r="P18" s="20" t="n">
        <v>0</v>
      </c>
      <c r="Q18" s="18" t="n">
        <v>0</v>
      </c>
      <c r="R18" s="20" t="n">
        <v>0</v>
      </c>
    </row>
    <row r="19" spans="1:18">
      <c r="A19" s="15" t="s">
        <v>339</v>
      </c>
      <c r="B19" s="17" t="n">
        <v>5658</v>
      </c>
      <c r="C19" s="18">
        <f>(246.0/B19*100)</f>
        <v/>
      </c>
      <c r="D19" s="19" t="n">
        <v>5412</v>
      </c>
      <c r="E19" s="18" t="n">
        <v>21.32283289</v>
      </c>
      <c r="F19" s="20" t="n">
        <v>0.77120707</v>
      </c>
      <c r="G19" s="18" t="n">
        <v>6.59270324</v>
      </c>
      <c r="H19" s="20" t="n">
        <v>0.48199989</v>
      </c>
      <c r="I19" s="18" t="n">
        <v>72.08446386999999</v>
      </c>
      <c r="J19" s="20" t="n">
        <v>1.03994501</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10.19381102</v>
      </c>
      <c r="F20" s="20" t="n">
        <v>0.50650772</v>
      </c>
      <c r="G20" s="18" t="n">
        <v>6.10005347</v>
      </c>
      <c r="H20" s="20" t="n">
        <v>0.4324812</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(671.0/B23*100)</f>
        <v/>
      </c>
      <c r="D23" s="19" t="n">
        <v>10912</v>
      </c>
      <c r="E23" s="18" t="n">
        <v>25.31624995</v>
      </c>
      <c r="F23" s="20" t="n">
        <v>0.83315305</v>
      </c>
      <c r="G23" s="18" t="n">
        <v>7.04484177</v>
      </c>
      <c r="H23" s="20" t="n">
        <v>0.41971355</v>
      </c>
      <c r="I23" s="18" t="n">
        <v>67.63890828</v>
      </c>
      <c r="J23" s="20" t="n">
        <v>1.03957594</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22.84406308</v>
      </c>
      <c r="F25" s="20" t="n">
        <v>1.2672241</v>
      </c>
      <c r="G25" s="18" t="n">
        <v>27.09620731</v>
      </c>
      <c r="H25" s="20" t="n">
        <v>1.16407695</v>
      </c>
      <c r="I25" s="18" t="n">
        <v>50.0597296</v>
      </c>
      <c r="J25" s="20" t="n">
        <v>1.39570896</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33.84376135</v>
      </c>
      <c r="F26" s="20" t="n">
        <v>0.87742916</v>
      </c>
      <c r="G26" s="18" t="n">
        <v>6.06814509</v>
      </c>
      <c r="H26" s="20" t="n">
        <v>0.42058187</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(2179.0/B32*100)</f>
        <v/>
      </c>
      <c r="D32" s="19" t="n">
        <v>2299</v>
      </c>
      <c r="E32" s="18" t="n">
        <v>0</v>
      </c>
      <c r="F32" s="20" t="n">
        <v>0</v>
      </c>
      <c r="G32" s="18" t="n">
        <v>0</v>
      </c>
      <c r="H32" s="20" t="n">
        <v>0</v>
      </c>
      <c r="I32" s="18" t="n">
        <v>100</v>
      </c>
      <c r="J32" s="20" t="n">
        <v>0</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(129.0/B34*100)</f>
        <v/>
      </c>
      <c r="D34" s="19" t="n">
        <v>6221</v>
      </c>
      <c r="E34" s="18" t="n">
        <v>32.90370928</v>
      </c>
      <c r="F34" s="20" t="n">
        <v>0.82753082</v>
      </c>
      <c r="G34" s="18" t="n">
        <v>7.6375313</v>
      </c>
      <c r="H34" s="20" t="n">
        <v>0.41770051</v>
      </c>
      <c r="I34" s="18" t="n">
        <v>56.86107917</v>
      </c>
      <c r="J34" s="20" t="n">
        <v>0.94798385</v>
      </c>
      <c r="K34" s="18" t="s">
        <v>327</v>
      </c>
      <c r="L34" s="20" t="s">
        <v>327</v>
      </c>
      <c r="M34" s="18" t="n">
        <v>2.59768026</v>
      </c>
      <c r="N34" s="20" t="n">
        <v>0.53913909</v>
      </c>
      <c r="O34" s="18" t="n">
        <v>0</v>
      </c>
      <c r="P34" s="20" t="n">
        <v>0</v>
      </c>
      <c r="Q34" s="18" t="n">
        <v>0</v>
      </c>
      <c r="R34" s="20" t="n">
        <v>0</v>
      </c>
    </row>
    <row r="35" spans="1:18">
      <c r="A35" s="15" t="s">
        <v>355</v>
      </c>
      <c r="B35" s="17" t="n">
        <v>6406</v>
      </c>
      <c r="C35" s="18">
        <f>(94.0/B35*100)</f>
        <v/>
      </c>
      <c r="D35" s="19" t="n">
        <v>6312</v>
      </c>
      <c r="E35" s="18" t="n">
        <v>42.16345669</v>
      </c>
      <c r="F35" s="20" t="n">
        <v>0.84607006</v>
      </c>
      <c r="G35" s="18" t="n">
        <v>8.627222809999999</v>
      </c>
      <c r="H35" s="20" t="n">
        <v>0.40652927</v>
      </c>
      <c r="I35" s="18" t="n">
        <v>48.16406354</v>
      </c>
      <c r="J35" s="20" t="n">
        <v>0.82024819</v>
      </c>
      <c r="K35" s="18" t="s">
        <v>327</v>
      </c>
      <c r="L35" s="20" t="s">
        <v>327</v>
      </c>
      <c r="M35" s="18" t="n">
        <v>1.04525695</v>
      </c>
      <c r="N35" s="20" t="n">
        <v>0.05732347</v>
      </c>
      <c r="O35" s="18" t="n">
        <v>0</v>
      </c>
      <c r="P35" s="20" t="n">
        <v>0</v>
      </c>
      <c r="Q35" s="18" t="n">
        <v>0</v>
      </c>
      <c r="R35" s="20" t="n">
        <v>0</v>
      </c>
    </row>
    <row r="36" spans="1:18">
      <c r="A36" s="15" t="s">
        <v>356</v>
      </c>
      <c r="B36" s="17" t="n">
        <v>6736</v>
      </c>
      <c r="C36" s="18">
        <f>(116.0/B36*100)</f>
        <v/>
      </c>
      <c r="D36" s="19" t="n">
        <v>6620</v>
      </c>
      <c r="E36" s="18" t="n">
        <v>25.81010517</v>
      </c>
      <c r="F36" s="20" t="n">
        <v>0.64253707</v>
      </c>
      <c r="G36" s="18" t="n">
        <v>4.88396282</v>
      </c>
      <c r="H36" s="20" t="n">
        <v>0.29319424</v>
      </c>
      <c r="I36" s="18" t="n">
        <v>69.305932</v>
      </c>
      <c r="J36" s="20" t="n">
        <v>0.75268221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(5806.0/B40*100)</f>
        <v/>
      </c>
      <c r="D40" s="19" t="n">
        <v>8351</v>
      </c>
      <c r="E40" s="18" t="n">
        <v>44.9919194</v>
      </c>
      <c r="F40" s="20" t="n">
        <v>0.99532001</v>
      </c>
      <c r="G40" s="18" t="n">
        <v>5.93892793</v>
      </c>
      <c r="H40" s="20" t="n">
        <v>0.32005264</v>
      </c>
      <c r="I40" s="18" t="n">
        <v>39.85974965</v>
      </c>
      <c r="J40" s="20" t="n">
        <v>0.9853636099999999</v>
      </c>
      <c r="K40" s="18" t="s">
        <v>327</v>
      </c>
      <c r="L40" s="20" t="s">
        <v>327</v>
      </c>
      <c r="M40" s="18" t="n">
        <v>9.209403010000001</v>
      </c>
      <c r="N40" s="20" t="n">
        <v>0.21019114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(3741.0/B47*100)</f>
        <v/>
      </c>
      <c r="D47" s="19" t="n">
        <v>2187</v>
      </c>
      <c r="E47" s="18" t="n">
        <v>0</v>
      </c>
      <c r="F47" s="20" t="n">
        <v>0</v>
      </c>
      <c r="G47" s="18" t="n">
        <v>0</v>
      </c>
      <c r="H47" s="20" t="n">
        <v>0</v>
      </c>
      <c r="I47" s="18" t="n">
        <v>100</v>
      </c>
      <c r="J47" s="20" t="n">
        <v>0</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32.19172887</v>
      </c>
      <c r="F48" s="20" t="n">
        <v>0.82069455</v>
      </c>
      <c r="G48" s="18" t="n">
        <v>16.87573327</v>
      </c>
      <c r="H48" s="20" t="n">
        <v>0.71966111</v>
      </c>
      <c r="I48" s="18" t="n">
        <v>50.93253786</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(1771.0/B52*100)</f>
        <v/>
      </c>
      <c r="D52" s="19" t="n">
        <v>4038</v>
      </c>
      <c r="E52" s="18" t="n">
        <v>0</v>
      </c>
      <c r="F52" s="20" t="n">
        <v>0</v>
      </c>
      <c r="G52" s="18" t="n">
        <v>0</v>
      </c>
      <c r="H52" s="20" t="n">
        <v>0</v>
      </c>
      <c r="I52" s="18" t="n">
        <v>100</v>
      </c>
      <c r="J52" s="20" t="n">
        <v>0</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31.5245467</v>
      </c>
      <c r="F56" s="20" t="n">
        <v>0.93857473</v>
      </c>
      <c r="G56" s="18" t="n">
        <v>8.59880525</v>
      </c>
      <c r="H56" s="20" t="n">
        <v>0.64462435</v>
      </c>
      <c r="I56" s="18" t="n">
        <v>59.87664805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(2956.0/B61*100)</f>
        <v/>
      </c>
      <c r="D61" s="19" t="n">
        <v>3569</v>
      </c>
      <c r="E61" s="18" t="n">
        <v>0</v>
      </c>
      <c r="F61" s="20" t="n">
        <v>0</v>
      </c>
      <c r="G61" s="18" t="n">
        <v>0</v>
      </c>
      <c r="H61" s="20" t="n">
        <v>0</v>
      </c>
      <c r="I61" s="18" t="n">
        <v>100</v>
      </c>
      <c r="J61" s="20" t="n">
        <v>0</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(20.0/B67*100)</f>
        <v/>
      </c>
      <c r="D67" s="19" t="n">
        <v>6951</v>
      </c>
      <c r="E67" s="18" t="n">
        <v>15.27146727</v>
      </c>
      <c r="F67" s="20" t="n">
        <v>0.60599641</v>
      </c>
      <c r="G67" s="18" t="n">
        <v>37.1151158</v>
      </c>
      <c r="H67" s="20" t="n">
        <v>0.81934652</v>
      </c>
      <c r="I67" s="18" t="n">
        <v>47.61341693</v>
      </c>
      <c r="J67" s="20" t="n">
        <v>0.87119124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28.11928745</v>
      </c>
      <c r="F73" s="20" t="n">
        <v>0.80018178</v>
      </c>
      <c r="G73" s="18" t="n">
        <v>46.81185073</v>
      </c>
      <c r="H73" s="20" t="n">
        <v>0.97561738</v>
      </c>
      <c r="I73" s="18" t="n">
        <v>25.06886182</v>
      </c>
      <c r="J73" s="20" t="n">
        <v>0.9136106000000001</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421</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27.55426797</v>
      </c>
      <c r="F7" s="20" t="n">
        <v>0.5900009899999999</v>
      </c>
      <c r="G7" s="18" t="n">
        <v>4.47708383</v>
      </c>
      <c r="H7" s="20" t="n">
        <v>0.220585</v>
      </c>
      <c r="I7" s="18" t="n">
        <v>64.60924907</v>
      </c>
      <c r="J7" s="20" t="n">
        <v>0.6347350899999999</v>
      </c>
      <c r="K7" s="18" t="s">
        <v>327</v>
      </c>
      <c r="L7" s="20" t="s">
        <v>327</v>
      </c>
      <c r="M7" s="18" t="n">
        <v>0</v>
      </c>
      <c r="N7" s="20" t="n">
        <v>0</v>
      </c>
      <c r="O7" s="18" t="n">
        <v>0</v>
      </c>
      <c r="P7" s="20" t="n">
        <v>0</v>
      </c>
      <c r="Q7" s="18" t="n">
        <v>3.35939913</v>
      </c>
      <c r="R7" s="20" t="n">
        <v>0.20907011</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(8421.0/B9*100)</f>
        <v/>
      </c>
      <c r="D9" s="19" t="n">
        <v>1230</v>
      </c>
      <c r="E9" s="18" t="n">
        <v>52.76115896</v>
      </c>
      <c r="F9" s="20" t="n">
        <v>2.46544914</v>
      </c>
      <c r="G9" s="18" t="n">
        <v>14.59373131</v>
      </c>
      <c r="H9" s="20" t="n">
        <v>1.28005423</v>
      </c>
      <c r="I9" s="18" t="n">
        <v>0</v>
      </c>
      <c r="J9" s="20" t="n">
        <v>0</v>
      </c>
      <c r="K9" s="18" t="s">
        <v>327</v>
      </c>
      <c r="L9" s="20" t="s">
        <v>327</v>
      </c>
      <c r="M9" s="18" t="n">
        <v>19.4743453</v>
      </c>
      <c r="N9" s="20" t="n">
        <v>3.04559844</v>
      </c>
      <c r="O9" s="18" t="n">
        <v>0</v>
      </c>
      <c r="P9" s="20" t="n">
        <v>0</v>
      </c>
      <c r="Q9" s="18" t="n">
        <v>13.17076443</v>
      </c>
      <c r="R9" s="20" t="n">
        <v>1.15819005</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5.89052337</v>
      </c>
      <c r="F13" s="20" t="n">
        <v>0.41439159</v>
      </c>
      <c r="G13" s="18" t="n">
        <v>2.22630802</v>
      </c>
      <c r="H13" s="20" t="n">
        <v>0.20461447</v>
      </c>
      <c r="I13" s="18" t="n">
        <v>86.20829764</v>
      </c>
      <c r="J13" s="20" t="n">
        <v>0.64153201</v>
      </c>
      <c r="K13" s="18" t="s">
        <v>327</v>
      </c>
      <c r="L13" s="20" t="s">
        <v>327</v>
      </c>
      <c r="M13" s="18" t="n">
        <v>4.11673506</v>
      </c>
      <c r="N13" s="20" t="n">
        <v>0.47258205</v>
      </c>
      <c r="O13" s="18" t="n">
        <v>0</v>
      </c>
      <c r="P13" s="20" t="n">
        <v>0</v>
      </c>
      <c r="Q13" s="18" t="n">
        <v>1.55813591</v>
      </c>
      <c r="R13" s="20" t="n">
        <v>0.20360789</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(47.0/B18*100)</f>
        <v/>
      </c>
      <c r="D18" s="19" t="n">
        <v>5485</v>
      </c>
      <c r="E18" s="18" t="n">
        <v>56.96255049</v>
      </c>
      <c r="F18" s="20" t="n">
        <v>0.94862621</v>
      </c>
      <c r="G18" s="18" t="n">
        <v>4.88065251</v>
      </c>
      <c r="H18" s="20" t="n">
        <v>0.37567387</v>
      </c>
      <c r="I18" s="18" t="n">
        <v>35.1416906</v>
      </c>
      <c r="J18" s="20" t="n">
        <v>0.94480794</v>
      </c>
      <c r="K18" s="18" t="s">
        <v>327</v>
      </c>
      <c r="L18" s="20" t="s">
        <v>327</v>
      </c>
      <c r="M18" s="18" t="n">
        <v>0</v>
      </c>
      <c r="N18" s="20" t="n">
        <v>0</v>
      </c>
      <c r="O18" s="18" t="n">
        <v>0</v>
      </c>
      <c r="P18" s="20" t="n">
        <v>0</v>
      </c>
      <c r="Q18" s="18" t="n">
        <v>3.0151064</v>
      </c>
      <c r="R18" s="20" t="n">
        <v>0.2487697</v>
      </c>
    </row>
    <row r="19" spans="1:18">
      <c r="A19" s="15" t="s">
        <v>339</v>
      </c>
      <c r="B19" s="17" t="n">
        <v>5658</v>
      </c>
      <c r="C19" s="18">
        <f>(247.0/B19*100)</f>
        <v/>
      </c>
      <c r="D19" s="19" t="n">
        <v>5411</v>
      </c>
      <c r="E19" s="18" t="n">
        <v>20.85172589</v>
      </c>
      <c r="F19" s="20" t="n">
        <v>0.8912911</v>
      </c>
      <c r="G19" s="18" t="n">
        <v>4.04116709</v>
      </c>
      <c r="H19" s="20" t="n">
        <v>0.26322445</v>
      </c>
      <c r="I19" s="18" t="n">
        <v>72.09781228</v>
      </c>
      <c r="J19" s="20" t="n">
        <v>1.03724149</v>
      </c>
      <c r="K19" s="18" t="s">
        <v>327</v>
      </c>
      <c r="L19" s="20" t="s">
        <v>327</v>
      </c>
      <c r="M19" s="18" t="n">
        <v>0</v>
      </c>
      <c r="N19" s="20" t="n">
        <v>0</v>
      </c>
      <c r="O19" s="18" t="n">
        <v>0</v>
      </c>
      <c r="P19" s="20" t="n">
        <v>0</v>
      </c>
      <c r="Q19" s="18" t="n">
        <v>3.00929474</v>
      </c>
      <c r="R19" s="20" t="n">
        <v>0.27626876</v>
      </c>
    </row>
    <row r="20" spans="1:18">
      <c r="A20" s="15" t="s">
        <v>340</v>
      </c>
      <c r="B20" s="17" t="n">
        <v>3371</v>
      </c>
      <c r="C20" s="18">
        <f>(82.0/B20*100)</f>
        <v/>
      </c>
      <c r="D20" s="19" t="n">
        <v>3289</v>
      </c>
      <c r="E20" s="18" t="n">
        <v>10.61167017</v>
      </c>
      <c r="F20" s="20" t="n">
        <v>0.48099832</v>
      </c>
      <c r="G20" s="18" t="n">
        <v>3.20723832</v>
      </c>
      <c r="H20" s="20" t="n">
        <v>0.27687341</v>
      </c>
      <c r="I20" s="18" t="n">
        <v>83.70613551</v>
      </c>
      <c r="J20" s="20" t="n">
        <v>0.55765239</v>
      </c>
      <c r="K20" s="18" t="s">
        <v>327</v>
      </c>
      <c r="L20" s="20" t="s">
        <v>327</v>
      </c>
      <c r="M20" s="18" t="n">
        <v>0</v>
      </c>
      <c r="N20" s="20" t="n">
        <v>0</v>
      </c>
      <c r="O20" s="18" t="n">
        <v>0</v>
      </c>
      <c r="P20" s="20" t="n">
        <v>0</v>
      </c>
      <c r="Q20" s="18" t="n">
        <v>2.474956</v>
      </c>
      <c r="R20" s="20" t="n">
        <v>0.25026953</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(676.0/B23*100)</f>
        <v/>
      </c>
      <c r="D23" s="19" t="n">
        <v>10907</v>
      </c>
      <c r="E23" s="18" t="n">
        <v>24.47441943</v>
      </c>
      <c r="F23" s="20" t="n">
        <v>0.94709679</v>
      </c>
      <c r="G23" s="18" t="n">
        <v>4.66756361</v>
      </c>
      <c r="H23" s="20" t="n">
        <v>0.30155156</v>
      </c>
      <c r="I23" s="18" t="n">
        <v>67.6582002</v>
      </c>
      <c r="J23" s="20" t="n">
        <v>1.04043086</v>
      </c>
      <c r="K23" s="18" t="s">
        <v>327</v>
      </c>
      <c r="L23" s="20" t="s">
        <v>327</v>
      </c>
      <c r="M23" s="18" t="n">
        <v>0</v>
      </c>
      <c r="N23" s="20" t="n">
        <v>0</v>
      </c>
      <c r="O23" s="18" t="n">
        <v>0</v>
      </c>
      <c r="P23" s="20" t="n">
        <v>0</v>
      </c>
      <c r="Q23" s="18" t="n">
        <v>3.19981676</v>
      </c>
      <c r="R23" s="20" t="n">
        <v>0.22441419</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42.53969428</v>
      </c>
      <c r="F25" s="20" t="n">
        <v>1.38910036</v>
      </c>
      <c r="G25" s="18" t="n">
        <v>5.64845746</v>
      </c>
      <c r="H25" s="20" t="n">
        <v>0.3221986</v>
      </c>
      <c r="I25" s="18" t="n">
        <v>50.06906665</v>
      </c>
      <c r="J25" s="20" t="n">
        <v>1.39486104</v>
      </c>
      <c r="K25" s="18" t="s">
        <v>327</v>
      </c>
      <c r="L25" s="20" t="s">
        <v>327</v>
      </c>
      <c r="M25" s="18" t="n">
        <v>0</v>
      </c>
      <c r="N25" s="20" t="n">
        <v>0</v>
      </c>
      <c r="O25" s="18" t="n">
        <v>0</v>
      </c>
      <c r="P25" s="20" t="n">
        <v>0</v>
      </c>
      <c r="Q25" s="18" t="n">
        <v>1.7427816</v>
      </c>
      <c r="R25" s="20" t="n">
        <v>0.1664977</v>
      </c>
    </row>
    <row r="26" spans="1:18">
      <c r="A26" s="15" t="s">
        <v>346</v>
      </c>
      <c r="B26" s="17" t="n">
        <v>4869</v>
      </c>
      <c r="C26" s="18">
        <f>(185.0/B26*100)</f>
        <v/>
      </c>
      <c r="D26" s="19" t="n">
        <v>4684</v>
      </c>
      <c r="E26" s="18" t="n">
        <v>26.95805669</v>
      </c>
      <c r="F26" s="20" t="n">
        <v>0.78142189</v>
      </c>
      <c r="G26" s="18" t="n">
        <v>10.31634478</v>
      </c>
      <c r="H26" s="20" t="n">
        <v>0.48376734</v>
      </c>
      <c r="I26" s="18" t="n">
        <v>60.08809356</v>
      </c>
      <c r="J26" s="20" t="n">
        <v>0.956747</v>
      </c>
      <c r="K26" s="18" t="s">
        <v>327</v>
      </c>
      <c r="L26" s="20" t="s">
        <v>327</v>
      </c>
      <c r="M26" s="18" t="n">
        <v>0</v>
      </c>
      <c r="N26" s="20" t="n">
        <v>0</v>
      </c>
      <c r="O26" s="18" t="n">
        <v>0</v>
      </c>
      <c r="P26" s="20" t="n">
        <v>0</v>
      </c>
      <c r="Q26" s="18" t="n">
        <v>2.63750497</v>
      </c>
      <c r="R26" s="20" t="n">
        <v>0.28974428</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(30.0/B32*100)</f>
        <v/>
      </c>
      <c r="D32" s="19" t="n">
        <v>4448</v>
      </c>
      <c r="E32" s="18" t="n">
        <v>40.1281364</v>
      </c>
      <c r="F32" s="20" t="n">
        <v>1.17323887</v>
      </c>
      <c r="G32" s="18" t="n">
        <v>5.69939354</v>
      </c>
      <c r="H32" s="20" t="n">
        <v>0.39723599</v>
      </c>
      <c r="I32" s="18" t="n">
        <v>51.69547851</v>
      </c>
      <c r="J32" s="20" t="n">
        <v>1.09217428</v>
      </c>
      <c r="K32" s="18" t="s">
        <v>327</v>
      </c>
      <c r="L32" s="20" t="s">
        <v>327</v>
      </c>
      <c r="M32" s="18" t="n">
        <v>0</v>
      </c>
      <c r="N32" s="20" t="n">
        <v>0</v>
      </c>
      <c r="O32" s="18" t="n">
        <v>0</v>
      </c>
      <c r="P32" s="20" t="n">
        <v>0</v>
      </c>
      <c r="Q32" s="18" t="n">
        <v>2.47699155</v>
      </c>
      <c r="R32" s="20" t="n">
        <v>0.2281332</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(130.0/B34*100)</f>
        <v/>
      </c>
      <c r="D34" s="19" t="n">
        <v>6220</v>
      </c>
      <c r="E34" s="18" t="n">
        <v>25.64073675</v>
      </c>
      <c r="F34" s="20" t="n">
        <v>0.78680412</v>
      </c>
      <c r="G34" s="18" t="n">
        <v>9.56879243</v>
      </c>
      <c r="H34" s="20" t="n">
        <v>0.38858464</v>
      </c>
      <c r="I34" s="18" t="n">
        <v>56.87357647</v>
      </c>
      <c r="J34" s="20" t="n">
        <v>0.94848</v>
      </c>
      <c r="K34" s="18" t="s">
        <v>327</v>
      </c>
      <c r="L34" s="20" t="s">
        <v>327</v>
      </c>
      <c r="M34" s="18" t="n">
        <v>2.59825119</v>
      </c>
      <c r="N34" s="20" t="n">
        <v>0.53925064</v>
      </c>
      <c r="O34" s="18" t="n">
        <v>0</v>
      </c>
      <c r="P34" s="20" t="n">
        <v>0</v>
      </c>
      <c r="Q34" s="18" t="n">
        <v>5.31864317</v>
      </c>
      <c r="R34" s="20" t="n">
        <v>0.29288713</v>
      </c>
    </row>
    <row r="35" spans="1:18">
      <c r="A35" s="15" t="s">
        <v>355</v>
      </c>
      <c r="B35" s="17" t="n">
        <v>6406</v>
      </c>
      <c r="C35" s="18">
        <f>(95.0/B35*100)</f>
        <v/>
      </c>
      <c r="D35" s="19" t="n">
        <v>6311</v>
      </c>
      <c r="E35" s="18" t="n">
        <v>36.55708278</v>
      </c>
      <c r="F35" s="20" t="n">
        <v>0.82800421</v>
      </c>
      <c r="G35" s="18" t="n">
        <v>10.44620943</v>
      </c>
      <c r="H35" s="20" t="n">
        <v>0.49323621</v>
      </c>
      <c r="I35" s="18" t="n">
        <v>48.17201096</v>
      </c>
      <c r="J35" s="20" t="n">
        <v>0.82084125</v>
      </c>
      <c r="K35" s="18" t="s">
        <v>327</v>
      </c>
      <c r="L35" s="20" t="s">
        <v>327</v>
      </c>
      <c r="M35" s="18" t="n">
        <v>1.04542943</v>
      </c>
      <c r="N35" s="20" t="n">
        <v>0.0573342</v>
      </c>
      <c r="O35" s="18" t="n">
        <v>0</v>
      </c>
      <c r="P35" s="20" t="n">
        <v>0</v>
      </c>
      <c r="Q35" s="18" t="n">
        <v>3.7792674</v>
      </c>
      <c r="R35" s="20" t="n">
        <v>0.28689481</v>
      </c>
    </row>
    <row r="36" spans="1:18">
      <c r="A36" s="15" t="s">
        <v>356</v>
      </c>
      <c r="B36" s="17" t="n">
        <v>6736</v>
      </c>
      <c r="C36" s="18">
        <f>(116.0/B36*100)</f>
        <v/>
      </c>
      <c r="D36" s="19" t="n">
        <v>6620</v>
      </c>
      <c r="E36" s="18" t="n">
        <v>21.86101368</v>
      </c>
      <c r="F36" s="20" t="n">
        <v>0.67916286</v>
      </c>
      <c r="G36" s="18" t="n">
        <v>4.97423605</v>
      </c>
      <c r="H36" s="20" t="n">
        <v>0.28838523</v>
      </c>
      <c r="I36" s="18" t="n">
        <v>69.305932</v>
      </c>
      <c r="J36" s="20" t="n">
        <v>0.75268221</v>
      </c>
      <c r="K36" s="18" t="s">
        <v>327</v>
      </c>
      <c r="L36" s="20" t="s">
        <v>327</v>
      </c>
      <c r="M36" s="18" t="n">
        <v>0</v>
      </c>
      <c r="N36" s="20" t="n">
        <v>0</v>
      </c>
      <c r="O36" s="18" t="n">
        <v>0</v>
      </c>
      <c r="P36" s="20" t="n">
        <v>0</v>
      </c>
      <c r="Q36" s="18" t="n">
        <v>3.85881826</v>
      </c>
      <c r="R36" s="20" t="n">
        <v>0.23396923</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42.19137183</v>
      </c>
      <c r="F40" s="20" t="n">
        <v>0.94186896</v>
      </c>
      <c r="G40" s="18" t="n">
        <v>3.77123004</v>
      </c>
      <c r="H40" s="20" t="n">
        <v>0.2732374</v>
      </c>
      <c r="I40" s="18" t="n">
        <v>39.86797253</v>
      </c>
      <c r="J40" s="20" t="n">
        <v>0.9867470699999999</v>
      </c>
      <c r="K40" s="18" t="s">
        <v>327</v>
      </c>
      <c r="L40" s="20" t="s">
        <v>327</v>
      </c>
      <c r="M40" s="18" t="n">
        <v>9.211302870000001</v>
      </c>
      <c r="N40" s="20" t="n">
        <v>0.21028898</v>
      </c>
      <c r="O40" s="18" t="n">
        <v>0</v>
      </c>
      <c r="P40" s="20" t="n">
        <v>0</v>
      </c>
      <c r="Q40" s="18" t="n">
        <v>4.95812272</v>
      </c>
      <c r="R40" s="20" t="n">
        <v>0.42449406</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(189.0/B47*100)</f>
        <v/>
      </c>
      <c r="D47" s="19" t="n">
        <v>5739</v>
      </c>
      <c r="E47" s="18" t="n">
        <v>48.76094428</v>
      </c>
      <c r="F47" s="20" t="n">
        <v>0.93803017</v>
      </c>
      <c r="G47" s="18" t="n">
        <v>7.31077349</v>
      </c>
      <c r="H47" s="20" t="n">
        <v>0.39315623</v>
      </c>
      <c r="I47" s="18" t="n">
        <v>38.1077782</v>
      </c>
      <c r="J47" s="20" t="n">
        <v>1.0083468</v>
      </c>
      <c r="K47" s="18" t="s">
        <v>327</v>
      </c>
      <c r="L47" s="20" t="s">
        <v>327</v>
      </c>
      <c r="M47" s="18" t="n">
        <v>0</v>
      </c>
      <c r="N47" s="20" t="n">
        <v>0</v>
      </c>
      <c r="O47" s="18" t="n">
        <v>0</v>
      </c>
      <c r="P47" s="20" t="n">
        <v>0</v>
      </c>
      <c r="Q47" s="18" t="n">
        <v>5.82050402</v>
      </c>
      <c r="R47" s="20" t="n">
        <v>0.27867796</v>
      </c>
    </row>
    <row r="48" spans="1:18">
      <c r="A48" s="15" t="s">
        <v>368</v>
      </c>
      <c r="B48" s="17" t="n">
        <v>9841</v>
      </c>
      <c r="C48" s="18">
        <f>(29.0/B48*100)</f>
        <v/>
      </c>
      <c r="D48" s="19" t="n">
        <v>9812</v>
      </c>
      <c r="E48" s="18" t="n">
        <v>44.5087702</v>
      </c>
      <c r="F48" s="20" t="n">
        <v>1.13804902</v>
      </c>
      <c r="G48" s="18" t="n">
        <v>3.93476434</v>
      </c>
      <c r="H48" s="20" t="n">
        <v>0.23090267</v>
      </c>
      <c r="I48" s="18" t="n">
        <v>50.93263509</v>
      </c>
      <c r="J48" s="20" t="n">
        <v>1.12843454</v>
      </c>
      <c r="K48" s="18" t="s">
        <v>327</v>
      </c>
      <c r="L48" s="20" t="s">
        <v>327</v>
      </c>
      <c r="M48" s="18" t="n">
        <v>0</v>
      </c>
      <c r="N48" s="20" t="n">
        <v>0</v>
      </c>
      <c r="O48" s="18" t="n">
        <v>0</v>
      </c>
      <c r="P48" s="20" t="n">
        <v>0</v>
      </c>
      <c r="Q48" s="18" t="n">
        <v>0.62383038</v>
      </c>
      <c r="R48" s="20" t="n">
        <v>0.10446104</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23.37941215</v>
      </c>
      <c r="F52" s="20" t="n">
        <v>0.69519807</v>
      </c>
      <c r="G52" s="18" t="n">
        <v>3.77039861</v>
      </c>
      <c r="H52" s="20" t="n">
        <v>0.26345204</v>
      </c>
      <c r="I52" s="18" t="n">
        <v>71.0991899</v>
      </c>
      <c r="J52" s="20" t="n">
        <v>0.75063149</v>
      </c>
      <c r="K52" s="18" t="s">
        <v>327</v>
      </c>
      <c r="L52" s="20" t="s">
        <v>327</v>
      </c>
      <c r="M52" s="18" t="n">
        <v>0</v>
      </c>
      <c r="N52" s="20" t="n">
        <v>0</v>
      </c>
      <c r="O52" s="18" t="n">
        <v>0</v>
      </c>
      <c r="P52" s="20" t="n">
        <v>0</v>
      </c>
      <c r="Q52" s="18" t="n">
        <v>1.75099934</v>
      </c>
      <c r="R52" s="20" t="n">
        <v>0.21860254</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33.55059398</v>
      </c>
      <c r="F56" s="20" t="n">
        <v>0.79958512</v>
      </c>
      <c r="G56" s="18" t="n">
        <v>4.95410807</v>
      </c>
      <c r="H56" s="20" t="n">
        <v>0.42219059</v>
      </c>
      <c r="I56" s="18" t="n">
        <v>59.87664805</v>
      </c>
      <c r="J56" s="20" t="n">
        <v>0.92195328</v>
      </c>
      <c r="K56" s="18" t="s">
        <v>327</v>
      </c>
      <c r="L56" s="20" t="s">
        <v>327</v>
      </c>
      <c r="M56" s="18" t="n">
        <v>0</v>
      </c>
      <c r="N56" s="20" t="n">
        <v>0</v>
      </c>
      <c r="O56" s="18" t="n">
        <v>0</v>
      </c>
      <c r="P56" s="20" t="n">
        <v>0</v>
      </c>
      <c r="Q56" s="18" t="n">
        <v>1.61864991</v>
      </c>
      <c r="R56" s="20" t="n">
        <v>0.18604694</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(330.0/B61*100)</f>
        <v/>
      </c>
      <c r="D61" s="19" t="n">
        <v>6195</v>
      </c>
      <c r="E61" s="18" t="n">
        <v>30.81502616</v>
      </c>
      <c r="F61" s="20" t="n">
        <v>0.67189877</v>
      </c>
      <c r="G61" s="18" t="n">
        <v>7.01359637</v>
      </c>
      <c r="H61" s="20" t="n">
        <v>0.39023996</v>
      </c>
      <c r="I61" s="18" t="n">
        <v>58.31139696</v>
      </c>
      <c r="J61" s="20" t="n">
        <v>0.69638555</v>
      </c>
      <c r="K61" s="18" t="s">
        <v>327</v>
      </c>
      <c r="L61" s="20" t="s">
        <v>327</v>
      </c>
      <c r="M61" s="18" t="n">
        <v>0</v>
      </c>
      <c r="N61" s="20" t="n">
        <v>0</v>
      </c>
      <c r="O61" s="18" t="n">
        <v>0</v>
      </c>
      <c r="P61" s="20" t="n">
        <v>0</v>
      </c>
      <c r="Q61" s="18" t="n">
        <v>3.85998051</v>
      </c>
      <c r="R61" s="20" t="n">
        <v>0.32940127</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(20.0/B67*100)</f>
        <v/>
      </c>
      <c r="D67" s="19" t="n">
        <v>6951</v>
      </c>
      <c r="E67" s="18" t="n">
        <v>43.19704921</v>
      </c>
      <c r="F67" s="20" t="n">
        <v>0.75933988</v>
      </c>
      <c r="G67" s="18" t="n">
        <v>8.34284894</v>
      </c>
      <c r="H67" s="20" t="n">
        <v>0.42959783</v>
      </c>
      <c r="I67" s="18" t="n">
        <v>47.61341693</v>
      </c>
      <c r="J67" s="20" t="n">
        <v>0.87119124</v>
      </c>
      <c r="K67" s="18" t="s">
        <v>327</v>
      </c>
      <c r="L67" s="20" t="s">
        <v>327</v>
      </c>
      <c r="M67" s="18" t="n">
        <v>0</v>
      </c>
      <c r="N67" s="20" t="n">
        <v>0</v>
      </c>
      <c r="O67" s="18" t="n">
        <v>0</v>
      </c>
      <c r="P67" s="20" t="n">
        <v>0</v>
      </c>
      <c r="Q67" s="18" t="n">
        <v>0.84668492</v>
      </c>
      <c r="R67" s="20" t="n">
        <v>0.12069937</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(374.0/B73*100)</f>
        <v/>
      </c>
      <c r="D73" s="19" t="n">
        <v>7875</v>
      </c>
      <c r="E73" s="18" t="n">
        <v>70.56318569</v>
      </c>
      <c r="F73" s="20" t="n">
        <v>0.96034641</v>
      </c>
      <c r="G73" s="18" t="n">
        <v>3.39698674</v>
      </c>
      <c r="H73" s="20" t="n">
        <v>0.21911099</v>
      </c>
      <c r="I73" s="18" t="n">
        <v>25.078424</v>
      </c>
      <c r="J73" s="20" t="n">
        <v>0.91424106</v>
      </c>
      <c r="K73" s="18" t="s">
        <v>327</v>
      </c>
      <c r="L73" s="20" t="s">
        <v>327</v>
      </c>
      <c r="M73" s="18" t="n">
        <v>0</v>
      </c>
      <c r="N73" s="20" t="n">
        <v>0</v>
      </c>
      <c r="O73" s="18" t="n">
        <v>0</v>
      </c>
      <c r="P73" s="20" t="n">
        <v>0</v>
      </c>
      <c r="Q73" s="18" t="n">
        <v>0.96140357</v>
      </c>
      <c r="R73" s="20" t="n">
        <v>0.11975424</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424</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12.87298704</v>
      </c>
      <c r="F7" s="20" t="n">
        <v>0.42523255</v>
      </c>
      <c r="G7" s="18" t="n">
        <v>16.6190573</v>
      </c>
      <c r="H7" s="20" t="n">
        <v>0.39442811</v>
      </c>
      <c r="I7" s="18" t="n">
        <v>64.60924907</v>
      </c>
      <c r="J7" s="20" t="n">
        <v>0.6347350899999999</v>
      </c>
      <c r="K7" s="18" t="s">
        <v>327</v>
      </c>
      <c r="L7" s="20" t="s">
        <v>327</v>
      </c>
      <c r="M7" s="18" t="n">
        <v>0</v>
      </c>
      <c r="N7" s="20" t="n">
        <v>0</v>
      </c>
      <c r="O7" s="18" t="n">
        <v>0</v>
      </c>
      <c r="P7" s="20" t="n">
        <v>0</v>
      </c>
      <c r="Q7" s="18" t="n">
        <v>5.89870658</v>
      </c>
      <c r="R7" s="20" t="n">
        <v>0.25711787</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(8421.0/B9*100)</f>
        <v/>
      </c>
      <c r="D9" s="19" t="n">
        <v>1230</v>
      </c>
      <c r="E9" s="18" t="n">
        <v>24.8800153</v>
      </c>
      <c r="F9" s="20" t="n">
        <v>1.71454513</v>
      </c>
      <c r="G9" s="18" t="n">
        <v>33.78465669</v>
      </c>
      <c r="H9" s="20" t="n">
        <v>1.86739989</v>
      </c>
      <c r="I9" s="18" t="n">
        <v>0</v>
      </c>
      <c r="J9" s="20" t="n">
        <v>0</v>
      </c>
      <c r="K9" s="18" t="s">
        <v>327</v>
      </c>
      <c r="L9" s="20" t="s">
        <v>327</v>
      </c>
      <c r="M9" s="18" t="n">
        <v>19.4743453</v>
      </c>
      <c r="N9" s="20" t="n">
        <v>3.04559844</v>
      </c>
      <c r="O9" s="18" t="n">
        <v>0</v>
      </c>
      <c r="P9" s="20" t="n">
        <v>0</v>
      </c>
      <c r="Q9" s="18" t="n">
        <v>21.86098272</v>
      </c>
      <c r="R9" s="20" t="n">
        <v>1.47740421</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3.90105553</v>
      </c>
      <c r="F13" s="20" t="n">
        <v>0.28474657</v>
      </c>
      <c r="G13" s="18" t="n">
        <v>3.92561754</v>
      </c>
      <c r="H13" s="20" t="n">
        <v>0.28393707</v>
      </c>
      <c r="I13" s="18" t="n">
        <v>86.20829764</v>
      </c>
      <c r="J13" s="20" t="n">
        <v>0.64153201</v>
      </c>
      <c r="K13" s="18" t="s">
        <v>327</v>
      </c>
      <c r="L13" s="20" t="s">
        <v>327</v>
      </c>
      <c r="M13" s="18" t="n">
        <v>4.11673506</v>
      </c>
      <c r="N13" s="20" t="n">
        <v>0.47258205</v>
      </c>
      <c r="O13" s="18" t="n">
        <v>0</v>
      </c>
      <c r="P13" s="20" t="n">
        <v>0</v>
      </c>
      <c r="Q13" s="18" t="n">
        <v>1.84829424</v>
      </c>
      <c r="R13" s="20" t="n">
        <v>0.20697441</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(47.0/B18*100)</f>
        <v/>
      </c>
      <c r="D18" s="19" t="n">
        <v>5485</v>
      </c>
      <c r="E18" s="18" t="n">
        <v>24.72407022</v>
      </c>
      <c r="F18" s="20" t="n">
        <v>0.52746248</v>
      </c>
      <c r="G18" s="18" t="n">
        <v>34.8081494</v>
      </c>
      <c r="H18" s="20" t="n">
        <v>0.82321882</v>
      </c>
      <c r="I18" s="18" t="n">
        <v>35.1416906</v>
      </c>
      <c r="J18" s="20" t="n">
        <v>0.94480794</v>
      </c>
      <c r="K18" s="18" t="s">
        <v>327</v>
      </c>
      <c r="L18" s="20" t="s">
        <v>327</v>
      </c>
      <c r="M18" s="18" t="n">
        <v>0</v>
      </c>
      <c r="N18" s="20" t="n">
        <v>0</v>
      </c>
      <c r="O18" s="18" t="n">
        <v>0</v>
      </c>
      <c r="P18" s="20" t="n">
        <v>0</v>
      </c>
      <c r="Q18" s="18" t="n">
        <v>5.32608978</v>
      </c>
      <c r="R18" s="20" t="n">
        <v>0.39371924</v>
      </c>
    </row>
    <row r="19" spans="1:18">
      <c r="A19" s="15" t="s">
        <v>339</v>
      </c>
      <c r="B19" s="17" t="n">
        <v>5658</v>
      </c>
      <c r="C19" s="18">
        <f>(247.0/B19*100)</f>
        <v/>
      </c>
      <c r="D19" s="19" t="n">
        <v>5411</v>
      </c>
      <c r="E19" s="18" t="n">
        <v>10.40651958</v>
      </c>
      <c r="F19" s="20" t="n">
        <v>0.5867024199999999</v>
      </c>
      <c r="G19" s="18" t="n">
        <v>12.83218542</v>
      </c>
      <c r="H19" s="20" t="n">
        <v>0.58564049</v>
      </c>
      <c r="I19" s="18" t="n">
        <v>72.09781228</v>
      </c>
      <c r="J19" s="20" t="n">
        <v>1.03724149</v>
      </c>
      <c r="K19" s="18" t="s">
        <v>327</v>
      </c>
      <c r="L19" s="20" t="s">
        <v>327</v>
      </c>
      <c r="M19" s="18" t="n">
        <v>0</v>
      </c>
      <c r="N19" s="20" t="n">
        <v>0</v>
      </c>
      <c r="O19" s="18" t="n">
        <v>0</v>
      </c>
      <c r="P19" s="20" t="n">
        <v>0</v>
      </c>
      <c r="Q19" s="18" t="n">
        <v>4.66348272</v>
      </c>
      <c r="R19" s="20" t="n">
        <v>0.35158082</v>
      </c>
    </row>
    <row r="20" spans="1:18">
      <c r="A20" s="15" t="s">
        <v>340</v>
      </c>
      <c r="B20" s="17" t="n">
        <v>3371</v>
      </c>
      <c r="C20" s="18">
        <f>(82.0/B20*100)</f>
        <v/>
      </c>
      <c r="D20" s="19" t="n">
        <v>3289</v>
      </c>
      <c r="E20" s="18" t="n">
        <v>6.95362681</v>
      </c>
      <c r="F20" s="20" t="n">
        <v>0.4648168</v>
      </c>
      <c r="G20" s="18" t="n">
        <v>6.44598943</v>
      </c>
      <c r="H20" s="20" t="n">
        <v>0.40709948</v>
      </c>
      <c r="I20" s="18" t="n">
        <v>83.70613551</v>
      </c>
      <c r="J20" s="20" t="n">
        <v>0.55765239</v>
      </c>
      <c r="K20" s="18" t="s">
        <v>327</v>
      </c>
      <c r="L20" s="20" t="s">
        <v>327</v>
      </c>
      <c r="M20" s="18" t="n">
        <v>0</v>
      </c>
      <c r="N20" s="20" t="n">
        <v>0</v>
      </c>
      <c r="O20" s="18" t="n">
        <v>0</v>
      </c>
      <c r="P20" s="20" t="n">
        <v>0</v>
      </c>
      <c r="Q20" s="18" t="n">
        <v>2.89424825</v>
      </c>
      <c r="R20" s="20" t="n">
        <v>0.29826998</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(676.0/B23*100)</f>
        <v/>
      </c>
      <c r="D23" s="19" t="n">
        <v>10907</v>
      </c>
      <c r="E23" s="18" t="n">
        <v>9.13966993</v>
      </c>
      <c r="F23" s="20" t="n">
        <v>0.4848712</v>
      </c>
      <c r="G23" s="18" t="n">
        <v>18.65558292</v>
      </c>
      <c r="H23" s="20" t="n">
        <v>0.80731591</v>
      </c>
      <c r="I23" s="18" t="n">
        <v>67.6582002</v>
      </c>
      <c r="J23" s="20" t="n">
        <v>1.04043086</v>
      </c>
      <c r="K23" s="18" t="s">
        <v>327</v>
      </c>
      <c r="L23" s="20" t="s">
        <v>327</v>
      </c>
      <c r="M23" s="18" t="n">
        <v>0</v>
      </c>
      <c r="N23" s="20" t="n">
        <v>0</v>
      </c>
      <c r="O23" s="18" t="n">
        <v>0</v>
      </c>
      <c r="P23" s="20" t="n">
        <v>0</v>
      </c>
      <c r="Q23" s="18" t="n">
        <v>4.54654695</v>
      </c>
      <c r="R23" s="20" t="n">
        <v>0.26137266</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16.38330048</v>
      </c>
      <c r="F25" s="20" t="n">
        <v>0.80685088</v>
      </c>
      <c r="G25" s="18" t="n">
        <v>30.01747234</v>
      </c>
      <c r="H25" s="20" t="n">
        <v>1.00698094</v>
      </c>
      <c r="I25" s="18" t="n">
        <v>50.06906665</v>
      </c>
      <c r="J25" s="20" t="n">
        <v>1.39486104</v>
      </c>
      <c r="K25" s="18" t="s">
        <v>327</v>
      </c>
      <c r="L25" s="20" t="s">
        <v>327</v>
      </c>
      <c r="M25" s="18" t="n">
        <v>0</v>
      </c>
      <c r="N25" s="20" t="n">
        <v>0</v>
      </c>
      <c r="O25" s="18" t="n">
        <v>0</v>
      </c>
      <c r="P25" s="20" t="n">
        <v>0</v>
      </c>
      <c r="Q25" s="18" t="n">
        <v>3.53016052</v>
      </c>
      <c r="R25" s="20" t="n">
        <v>0.27607767</v>
      </c>
    </row>
    <row r="26" spans="1:18">
      <c r="A26" s="15" t="s">
        <v>346</v>
      </c>
      <c r="B26" s="17" t="n">
        <v>4869</v>
      </c>
      <c r="C26" s="18">
        <f>(185.0/B26*100)</f>
        <v/>
      </c>
      <c r="D26" s="19" t="n">
        <v>4684</v>
      </c>
      <c r="E26" s="18" t="n">
        <v>20.02198048</v>
      </c>
      <c r="F26" s="20" t="n">
        <v>0.71832992</v>
      </c>
      <c r="G26" s="18" t="n">
        <v>16.07752049</v>
      </c>
      <c r="H26" s="20" t="n">
        <v>0.64920248</v>
      </c>
      <c r="I26" s="18" t="n">
        <v>60.08809356</v>
      </c>
      <c r="J26" s="20" t="n">
        <v>0.956747</v>
      </c>
      <c r="K26" s="18" t="s">
        <v>327</v>
      </c>
      <c r="L26" s="20" t="s">
        <v>327</v>
      </c>
      <c r="M26" s="18" t="n">
        <v>0</v>
      </c>
      <c r="N26" s="20" t="n">
        <v>0</v>
      </c>
      <c r="O26" s="18" t="n">
        <v>0</v>
      </c>
      <c r="P26" s="20" t="n">
        <v>0</v>
      </c>
      <c r="Q26" s="18" t="n">
        <v>3.81240548</v>
      </c>
      <c r="R26" s="20" t="n">
        <v>0.27511219</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(30.0/B32*100)</f>
        <v/>
      </c>
      <c r="D32" s="19" t="n">
        <v>4448</v>
      </c>
      <c r="E32" s="18" t="n">
        <v>26.8638223</v>
      </c>
      <c r="F32" s="20" t="n">
        <v>0.89741218</v>
      </c>
      <c r="G32" s="18" t="n">
        <v>18.04239863</v>
      </c>
      <c r="H32" s="20" t="n">
        <v>0.74939064</v>
      </c>
      <c r="I32" s="18" t="n">
        <v>51.69547851</v>
      </c>
      <c r="J32" s="20" t="n">
        <v>1.09217428</v>
      </c>
      <c r="K32" s="18" t="s">
        <v>327</v>
      </c>
      <c r="L32" s="20" t="s">
        <v>327</v>
      </c>
      <c r="M32" s="18" t="n">
        <v>0</v>
      </c>
      <c r="N32" s="20" t="n">
        <v>0</v>
      </c>
      <c r="O32" s="18" t="n">
        <v>0</v>
      </c>
      <c r="P32" s="20" t="n">
        <v>0</v>
      </c>
      <c r="Q32" s="18" t="n">
        <v>3.39830057</v>
      </c>
      <c r="R32" s="20" t="n">
        <v>0.28138053</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(130.0/B34*100)</f>
        <v/>
      </c>
      <c r="D34" s="19" t="n">
        <v>6220</v>
      </c>
      <c r="E34" s="18" t="n">
        <v>15.59521659</v>
      </c>
      <c r="F34" s="20" t="n">
        <v>0.5754583</v>
      </c>
      <c r="G34" s="18" t="n">
        <v>17.11569517</v>
      </c>
      <c r="H34" s="20" t="n">
        <v>0.58836696</v>
      </c>
      <c r="I34" s="18" t="n">
        <v>56.87357647</v>
      </c>
      <c r="J34" s="20" t="n">
        <v>0.94848</v>
      </c>
      <c r="K34" s="18" t="s">
        <v>327</v>
      </c>
      <c r="L34" s="20" t="s">
        <v>327</v>
      </c>
      <c r="M34" s="18" t="n">
        <v>2.59825119</v>
      </c>
      <c r="N34" s="20" t="n">
        <v>0.53925064</v>
      </c>
      <c r="O34" s="18" t="n">
        <v>0</v>
      </c>
      <c r="P34" s="20" t="n">
        <v>0</v>
      </c>
      <c r="Q34" s="18" t="n">
        <v>7.81726058</v>
      </c>
      <c r="R34" s="20" t="n">
        <v>0.3131603</v>
      </c>
    </row>
    <row r="35" spans="1:18">
      <c r="A35" s="15" t="s">
        <v>355</v>
      </c>
      <c r="B35" s="17" t="n">
        <v>6406</v>
      </c>
      <c r="C35" s="18">
        <f>(95.0/B35*100)</f>
        <v/>
      </c>
      <c r="D35" s="19" t="n">
        <v>6311</v>
      </c>
      <c r="E35" s="18" t="n">
        <v>23.21549331</v>
      </c>
      <c r="F35" s="20" t="n">
        <v>0.68749703</v>
      </c>
      <c r="G35" s="18" t="n">
        <v>22.59805875</v>
      </c>
      <c r="H35" s="20" t="n">
        <v>0.66278644</v>
      </c>
      <c r="I35" s="18" t="n">
        <v>48.17201096</v>
      </c>
      <c r="J35" s="20" t="n">
        <v>0.82084125</v>
      </c>
      <c r="K35" s="18" t="s">
        <v>327</v>
      </c>
      <c r="L35" s="20" t="s">
        <v>327</v>
      </c>
      <c r="M35" s="18" t="n">
        <v>1.04542943</v>
      </c>
      <c r="N35" s="20" t="n">
        <v>0.0573342</v>
      </c>
      <c r="O35" s="18" t="n">
        <v>0</v>
      </c>
      <c r="P35" s="20" t="n">
        <v>0</v>
      </c>
      <c r="Q35" s="18" t="n">
        <v>4.96900755</v>
      </c>
      <c r="R35" s="20" t="n">
        <v>0.32799301</v>
      </c>
    </row>
    <row r="36" spans="1:18">
      <c r="A36" s="15" t="s">
        <v>356</v>
      </c>
      <c r="B36" s="17" t="n">
        <v>6736</v>
      </c>
      <c r="C36" s="18">
        <f>(116.0/B36*100)</f>
        <v/>
      </c>
      <c r="D36" s="19" t="n">
        <v>6620</v>
      </c>
      <c r="E36" s="18" t="n">
        <v>9.546018309999999</v>
      </c>
      <c r="F36" s="20" t="n">
        <v>0.45302423</v>
      </c>
      <c r="G36" s="18" t="n">
        <v>16.34452604</v>
      </c>
      <c r="H36" s="20" t="n">
        <v>0.55776611</v>
      </c>
      <c r="I36" s="18" t="n">
        <v>69.305932</v>
      </c>
      <c r="J36" s="20" t="n">
        <v>0.75268221</v>
      </c>
      <c r="K36" s="18" t="s">
        <v>327</v>
      </c>
      <c r="L36" s="20" t="s">
        <v>327</v>
      </c>
      <c r="M36" s="18" t="n">
        <v>0</v>
      </c>
      <c r="N36" s="20" t="n">
        <v>0</v>
      </c>
      <c r="O36" s="18" t="n">
        <v>0</v>
      </c>
      <c r="P36" s="20" t="n">
        <v>0</v>
      </c>
      <c r="Q36" s="18" t="n">
        <v>4.80352364</v>
      </c>
      <c r="R36" s="20" t="n">
        <v>0.27016587</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20.41924506</v>
      </c>
      <c r="F40" s="20" t="n">
        <v>0.59055322</v>
      </c>
      <c r="G40" s="18" t="n">
        <v>21.6141115</v>
      </c>
      <c r="H40" s="20" t="n">
        <v>0.66918251</v>
      </c>
      <c r="I40" s="18" t="n">
        <v>39.86797253</v>
      </c>
      <c r="J40" s="20" t="n">
        <v>0.9867470699999999</v>
      </c>
      <c r="K40" s="18" t="s">
        <v>327</v>
      </c>
      <c r="L40" s="20" t="s">
        <v>327</v>
      </c>
      <c r="M40" s="18" t="n">
        <v>9.211302870000001</v>
      </c>
      <c r="N40" s="20" t="n">
        <v>0.21028898</v>
      </c>
      <c r="O40" s="18" t="n">
        <v>0</v>
      </c>
      <c r="P40" s="20" t="n">
        <v>0</v>
      </c>
      <c r="Q40" s="18" t="n">
        <v>8.88736804</v>
      </c>
      <c r="R40" s="20" t="n">
        <v>0.54048339</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(189.0/B47*100)</f>
        <v/>
      </c>
      <c r="D47" s="19" t="n">
        <v>5739</v>
      </c>
      <c r="E47" s="18" t="n">
        <v>30.41994573</v>
      </c>
      <c r="F47" s="20" t="n">
        <v>0.80766534</v>
      </c>
      <c r="G47" s="18" t="n">
        <v>22.68431302</v>
      </c>
      <c r="H47" s="20" t="n">
        <v>0.71316726</v>
      </c>
      <c r="I47" s="18" t="n">
        <v>38.1077782</v>
      </c>
      <c r="J47" s="20" t="n">
        <v>1.0083468</v>
      </c>
      <c r="K47" s="18" t="s">
        <v>327</v>
      </c>
      <c r="L47" s="20" t="s">
        <v>327</v>
      </c>
      <c r="M47" s="18" t="n">
        <v>0</v>
      </c>
      <c r="N47" s="20" t="n">
        <v>0</v>
      </c>
      <c r="O47" s="18" t="n">
        <v>0</v>
      </c>
      <c r="P47" s="20" t="n">
        <v>0</v>
      </c>
      <c r="Q47" s="18" t="n">
        <v>8.78796305</v>
      </c>
      <c r="R47" s="20" t="n">
        <v>0.41544327</v>
      </c>
    </row>
    <row r="48" spans="1:18">
      <c r="A48" s="15" t="s">
        <v>368</v>
      </c>
      <c r="B48" s="17" t="n">
        <v>9841</v>
      </c>
      <c r="C48" s="18">
        <f>(29.0/B48*100)</f>
        <v/>
      </c>
      <c r="D48" s="19" t="n">
        <v>9812</v>
      </c>
      <c r="E48" s="18" t="n">
        <v>23.02838151</v>
      </c>
      <c r="F48" s="20" t="n">
        <v>0.70870676</v>
      </c>
      <c r="G48" s="18" t="n">
        <v>24.64098632</v>
      </c>
      <c r="H48" s="20" t="n">
        <v>0.74702548</v>
      </c>
      <c r="I48" s="18" t="n">
        <v>50.93263509</v>
      </c>
      <c r="J48" s="20" t="n">
        <v>1.12843454</v>
      </c>
      <c r="K48" s="18" t="s">
        <v>327</v>
      </c>
      <c r="L48" s="20" t="s">
        <v>327</v>
      </c>
      <c r="M48" s="18" t="n">
        <v>0</v>
      </c>
      <c r="N48" s="20" t="n">
        <v>0</v>
      </c>
      <c r="O48" s="18" t="n">
        <v>0</v>
      </c>
      <c r="P48" s="20" t="n">
        <v>0</v>
      </c>
      <c r="Q48" s="18" t="n">
        <v>1.39799709</v>
      </c>
      <c r="R48" s="20" t="n">
        <v>0.16850288</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11.08871597</v>
      </c>
      <c r="F52" s="20" t="n">
        <v>0.51170065</v>
      </c>
      <c r="G52" s="18" t="n">
        <v>14.27621879</v>
      </c>
      <c r="H52" s="20" t="n">
        <v>0.49726055</v>
      </c>
      <c r="I52" s="18" t="n">
        <v>71.0991899</v>
      </c>
      <c r="J52" s="20" t="n">
        <v>0.75063149</v>
      </c>
      <c r="K52" s="18" t="s">
        <v>327</v>
      </c>
      <c r="L52" s="20" t="s">
        <v>327</v>
      </c>
      <c r="M52" s="18" t="n">
        <v>0</v>
      </c>
      <c r="N52" s="20" t="n">
        <v>0</v>
      </c>
      <c r="O52" s="18" t="n">
        <v>0</v>
      </c>
      <c r="P52" s="20" t="n">
        <v>0</v>
      </c>
      <c r="Q52" s="18" t="n">
        <v>3.53587534</v>
      </c>
      <c r="R52" s="20" t="n">
        <v>0.2367023</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20.71243221</v>
      </c>
      <c r="F56" s="20" t="n">
        <v>0.5582865</v>
      </c>
      <c r="G56" s="18" t="n">
        <v>17.38043545</v>
      </c>
      <c r="H56" s="20" t="n">
        <v>0.5981208</v>
      </c>
      <c r="I56" s="18" t="n">
        <v>59.87664805</v>
      </c>
      <c r="J56" s="20" t="n">
        <v>0.92195328</v>
      </c>
      <c r="K56" s="18" t="s">
        <v>327</v>
      </c>
      <c r="L56" s="20" t="s">
        <v>327</v>
      </c>
      <c r="M56" s="18" t="n">
        <v>0</v>
      </c>
      <c r="N56" s="20" t="n">
        <v>0</v>
      </c>
      <c r="O56" s="18" t="n">
        <v>0</v>
      </c>
      <c r="P56" s="20" t="n">
        <v>0</v>
      </c>
      <c r="Q56" s="18" t="n">
        <v>2.03048429</v>
      </c>
      <c r="R56" s="20" t="n">
        <v>0.19996542</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(330.0/B61*100)</f>
        <v/>
      </c>
      <c r="D61" s="19" t="n">
        <v>6195</v>
      </c>
      <c r="E61" s="18" t="n">
        <v>16.02165299</v>
      </c>
      <c r="F61" s="20" t="n">
        <v>0.48137622</v>
      </c>
      <c r="G61" s="18" t="n">
        <v>19.78216688</v>
      </c>
      <c r="H61" s="20" t="n">
        <v>0.5885213500000001</v>
      </c>
      <c r="I61" s="18" t="n">
        <v>58.31139696</v>
      </c>
      <c r="J61" s="20" t="n">
        <v>0.69638555</v>
      </c>
      <c r="K61" s="18" t="s">
        <v>327</v>
      </c>
      <c r="L61" s="20" t="s">
        <v>327</v>
      </c>
      <c r="M61" s="18" t="n">
        <v>0</v>
      </c>
      <c r="N61" s="20" t="n">
        <v>0</v>
      </c>
      <c r="O61" s="18" t="n">
        <v>0</v>
      </c>
      <c r="P61" s="20" t="n">
        <v>0</v>
      </c>
      <c r="Q61" s="18" t="n">
        <v>5.88478317</v>
      </c>
      <c r="R61" s="20" t="n">
        <v>0.37763318</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(20.0/B67*100)</f>
        <v/>
      </c>
      <c r="D67" s="19" t="n">
        <v>6951</v>
      </c>
      <c r="E67" s="18" t="n">
        <v>21.56009672</v>
      </c>
      <c r="F67" s="20" t="n">
        <v>0.59023777</v>
      </c>
      <c r="G67" s="18" t="n">
        <v>28.82163659</v>
      </c>
      <c r="H67" s="20" t="n">
        <v>0.67903508</v>
      </c>
      <c r="I67" s="18" t="n">
        <v>47.61341693</v>
      </c>
      <c r="J67" s="20" t="n">
        <v>0.87119124</v>
      </c>
      <c r="K67" s="18" t="s">
        <v>327</v>
      </c>
      <c r="L67" s="20" t="s">
        <v>327</v>
      </c>
      <c r="M67" s="18" t="n">
        <v>0</v>
      </c>
      <c r="N67" s="20" t="n">
        <v>0</v>
      </c>
      <c r="O67" s="18" t="n">
        <v>0</v>
      </c>
      <c r="P67" s="20" t="n">
        <v>0</v>
      </c>
      <c r="Q67" s="18" t="n">
        <v>2.00484976</v>
      </c>
      <c r="R67" s="20" t="n">
        <v>0.2198556</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(374.0/B73*100)</f>
        <v/>
      </c>
      <c r="D73" s="19" t="n">
        <v>7875</v>
      </c>
      <c r="E73" s="18" t="n">
        <v>38.68937997</v>
      </c>
      <c r="F73" s="20" t="n">
        <v>0.78778997</v>
      </c>
      <c r="G73" s="18" t="n">
        <v>33.41825909</v>
      </c>
      <c r="H73" s="20" t="n">
        <v>0.91398444</v>
      </c>
      <c r="I73" s="18" t="n">
        <v>25.078424</v>
      </c>
      <c r="J73" s="20" t="n">
        <v>0.91424106</v>
      </c>
      <c r="K73" s="18" t="s">
        <v>327</v>
      </c>
      <c r="L73" s="20" t="s">
        <v>327</v>
      </c>
      <c r="M73" s="18" t="n">
        <v>0</v>
      </c>
      <c r="N73" s="20" t="n">
        <v>0</v>
      </c>
      <c r="O73" s="18" t="n">
        <v>0</v>
      </c>
      <c r="P73" s="20" t="n">
        <v>0</v>
      </c>
      <c r="Q73" s="18" t="n">
        <v>2.81393694</v>
      </c>
      <c r="R73" s="20" t="n">
        <v>0.23809551</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27.06603226</v>
      </c>
      <c r="F7" s="20" t="n">
        <v>0.60878349</v>
      </c>
      <c r="G7" s="18" t="n">
        <v>8.25811828</v>
      </c>
      <c r="H7" s="20" t="n">
        <v>0.29876225</v>
      </c>
      <c r="I7" s="18" t="n">
        <v>64.67584945999999</v>
      </c>
      <c r="J7" s="20" t="n">
        <v>0.63394874</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(8424.0/B9*100)</f>
        <v/>
      </c>
      <c r="D9" s="19" t="n">
        <v>1227</v>
      </c>
      <c r="E9" s="18" t="n">
        <v>58.28347002</v>
      </c>
      <c r="F9" s="20" t="n">
        <v>2.48653796</v>
      </c>
      <c r="G9" s="18" t="n">
        <v>22.20244045</v>
      </c>
      <c r="H9" s="20" t="n">
        <v>1.56981691</v>
      </c>
      <c r="I9" s="18" t="n">
        <v>0</v>
      </c>
      <c r="J9" s="20" t="n">
        <v>0</v>
      </c>
      <c r="K9" s="18" t="s">
        <v>327</v>
      </c>
      <c r="L9" s="20" t="s">
        <v>327</v>
      </c>
      <c r="M9" s="18" t="n">
        <v>19.51408952</v>
      </c>
      <c r="N9" s="20" t="n">
        <v>3.05128502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7.79150134</v>
      </c>
      <c r="F13" s="20" t="n">
        <v>0.44585103</v>
      </c>
      <c r="G13" s="18" t="n">
        <v>1.88346597</v>
      </c>
      <c r="H13" s="20" t="n">
        <v>0.19352013</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(47.0/B18*100)</f>
        <v/>
      </c>
      <c r="D18" s="19" t="n">
        <v>5485</v>
      </c>
      <c r="E18" s="18" t="n">
        <v>32.30987156</v>
      </c>
      <c r="F18" s="20" t="n">
        <v>0.74018332</v>
      </c>
      <c r="G18" s="18" t="n">
        <v>32.54843784</v>
      </c>
      <c r="H18" s="20" t="n">
        <v>0.87673774</v>
      </c>
      <c r="I18" s="18" t="n">
        <v>35.1416906</v>
      </c>
      <c r="J18" s="20" t="n">
        <v>0.94480794</v>
      </c>
      <c r="K18" s="18" t="s">
        <v>327</v>
      </c>
      <c r="L18" s="20" t="s">
        <v>327</v>
      </c>
      <c r="M18" s="18" t="n">
        <v>0</v>
      </c>
      <c r="N18" s="20" t="n">
        <v>0</v>
      </c>
      <c r="O18" s="18" t="n">
        <v>0</v>
      </c>
      <c r="P18" s="20" t="n">
        <v>0</v>
      </c>
      <c r="Q18" s="18" t="n">
        <v>0</v>
      </c>
      <c r="R18" s="20" t="n">
        <v>0</v>
      </c>
    </row>
    <row r="19" spans="1:18">
      <c r="A19" s="15" t="s">
        <v>339</v>
      </c>
      <c r="B19" s="17" t="n">
        <v>5658</v>
      </c>
      <c r="C19" s="18">
        <f>(249.0/B19*100)</f>
        <v/>
      </c>
      <c r="D19" s="19" t="n">
        <v>5409</v>
      </c>
      <c r="E19" s="18" t="n">
        <v>15.74476974</v>
      </c>
      <c r="F19" s="20" t="n">
        <v>0.63980557</v>
      </c>
      <c r="G19" s="18" t="n">
        <v>12.13012343</v>
      </c>
      <c r="H19" s="20" t="n">
        <v>0.63109702</v>
      </c>
      <c r="I19" s="18" t="n">
        <v>72.12510682999999</v>
      </c>
      <c r="J19" s="20" t="n">
        <v>1.03439064</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12.99808944</v>
      </c>
      <c r="F20" s="20" t="n">
        <v>0.50506727</v>
      </c>
      <c r="G20" s="18" t="n">
        <v>3.29577505</v>
      </c>
      <c r="H20" s="20" t="n">
        <v>0.30793979</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(677.0/B23*100)</f>
        <v/>
      </c>
      <c r="D23" s="19" t="n">
        <v>10906</v>
      </c>
      <c r="E23" s="18" t="n">
        <v>18.71887561</v>
      </c>
      <c r="F23" s="20" t="n">
        <v>0.65651019</v>
      </c>
      <c r="G23" s="18" t="n">
        <v>13.6186783</v>
      </c>
      <c r="H23" s="20" t="n">
        <v>0.60600427</v>
      </c>
      <c r="I23" s="18" t="n">
        <v>67.66244609</v>
      </c>
      <c r="J23" s="20" t="n">
        <v>1.04061664</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46.46891119</v>
      </c>
      <c r="F25" s="20" t="n">
        <v>1.34573487</v>
      </c>
      <c r="G25" s="18" t="n">
        <v>3.46202216</v>
      </c>
      <c r="H25" s="20" t="n">
        <v>0.27446201</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18.0410678</v>
      </c>
      <c r="F26" s="20" t="n">
        <v>0.61164516</v>
      </c>
      <c r="G26" s="18" t="n">
        <v>21.87083864</v>
      </c>
      <c r="H26" s="20" t="n">
        <v>0.72818844</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31.03444618</v>
      </c>
      <c r="F32" s="20" t="n">
        <v>1.00812226</v>
      </c>
      <c r="G32" s="18" t="n">
        <v>17.25911765</v>
      </c>
      <c r="H32" s="20" t="n">
        <v>0.64338358</v>
      </c>
      <c r="I32" s="18" t="n">
        <v>51.70643617</v>
      </c>
      <c r="J32" s="20" t="n">
        <v>1.09262936</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(130.0/B34*100)</f>
        <v/>
      </c>
      <c r="D34" s="19" t="n">
        <v>6220</v>
      </c>
      <c r="E34" s="18" t="n">
        <v>23.81247386</v>
      </c>
      <c r="F34" s="20" t="n">
        <v>0.67774408</v>
      </c>
      <c r="G34" s="18" t="n">
        <v>16.71569848</v>
      </c>
      <c r="H34" s="20" t="n">
        <v>0.60539191</v>
      </c>
      <c r="I34" s="18" t="n">
        <v>56.87357647</v>
      </c>
      <c r="J34" s="20" t="n">
        <v>0.94848</v>
      </c>
      <c r="K34" s="18" t="s">
        <v>327</v>
      </c>
      <c r="L34" s="20" t="s">
        <v>327</v>
      </c>
      <c r="M34" s="18" t="n">
        <v>2.59825119</v>
      </c>
      <c r="N34" s="20" t="n">
        <v>0.53925064</v>
      </c>
      <c r="O34" s="18" t="n">
        <v>0</v>
      </c>
      <c r="P34" s="20" t="n">
        <v>0</v>
      </c>
      <c r="Q34" s="18" t="n">
        <v>0</v>
      </c>
      <c r="R34" s="20" t="n">
        <v>0</v>
      </c>
    </row>
    <row r="35" spans="1:18">
      <c r="A35" s="15" t="s">
        <v>355</v>
      </c>
      <c r="B35" s="17" t="n">
        <v>6406</v>
      </c>
      <c r="C35" s="18">
        <f>(96.0/B35*100)</f>
        <v/>
      </c>
      <c r="D35" s="19" t="n">
        <v>6310</v>
      </c>
      <c r="E35" s="18" t="n">
        <v>39.49723919</v>
      </c>
      <c r="F35" s="20" t="n">
        <v>0.8623156</v>
      </c>
      <c r="G35" s="18" t="n">
        <v>11.25725477</v>
      </c>
      <c r="H35" s="20" t="n">
        <v>0.5276568699999999</v>
      </c>
      <c r="I35" s="18" t="n">
        <v>48.19948047</v>
      </c>
      <c r="J35" s="20" t="n">
        <v>0.82133148</v>
      </c>
      <c r="K35" s="18" t="s">
        <v>327</v>
      </c>
      <c r="L35" s="20" t="s">
        <v>327</v>
      </c>
      <c r="M35" s="18" t="n">
        <v>1.04602557</v>
      </c>
      <c r="N35" s="20" t="n">
        <v>0.05725951</v>
      </c>
      <c r="O35" s="18" t="n">
        <v>0</v>
      </c>
      <c r="P35" s="20" t="n">
        <v>0</v>
      </c>
      <c r="Q35" s="18" t="n">
        <v>0</v>
      </c>
      <c r="R35" s="20" t="n">
        <v>0</v>
      </c>
    </row>
    <row r="36" spans="1:18">
      <c r="A36" s="15" t="s">
        <v>356</v>
      </c>
      <c r="B36" s="17" t="n">
        <v>6736</v>
      </c>
      <c r="C36" s="18">
        <f>(118.0/B36*100)</f>
        <v/>
      </c>
      <c r="D36" s="19" t="n">
        <v>6618</v>
      </c>
      <c r="E36" s="18" t="n">
        <v>16.78941504</v>
      </c>
      <c r="F36" s="20" t="n">
        <v>0.5949437400000001</v>
      </c>
      <c r="G36" s="18" t="n">
        <v>13.88212568</v>
      </c>
      <c r="H36" s="20" t="n">
        <v>0.51955207</v>
      </c>
      <c r="I36" s="18" t="n">
        <v>69.32845928</v>
      </c>
      <c r="J36" s="20" t="n">
        <v>0.75516089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35.19893768</v>
      </c>
      <c r="F40" s="20" t="n">
        <v>0.94322141</v>
      </c>
      <c r="G40" s="18" t="n">
        <v>15.72178691</v>
      </c>
      <c r="H40" s="20" t="n">
        <v>0.53778901</v>
      </c>
      <c r="I40" s="18" t="n">
        <v>39.86797253</v>
      </c>
      <c r="J40" s="20" t="n">
        <v>0.9867470699999999</v>
      </c>
      <c r="K40" s="18" t="s">
        <v>327</v>
      </c>
      <c r="L40" s="20" t="s">
        <v>327</v>
      </c>
      <c r="M40" s="18" t="n">
        <v>9.211302870000001</v>
      </c>
      <c r="N40" s="20" t="n">
        <v>0.21028898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(191.0/B47*100)</f>
        <v/>
      </c>
      <c r="D47" s="19" t="n">
        <v>5737</v>
      </c>
      <c r="E47" s="18" t="n">
        <v>42.37183393</v>
      </c>
      <c r="F47" s="20" t="n">
        <v>0.9947871</v>
      </c>
      <c r="G47" s="18" t="n">
        <v>19.50076729</v>
      </c>
      <c r="H47" s="20" t="n">
        <v>0.7363578200000001</v>
      </c>
      <c r="I47" s="18" t="n">
        <v>38.12739878</v>
      </c>
      <c r="J47" s="20" t="n">
        <v>1.00966484</v>
      </c>
      <c r="K47" s="18" t="s">
        <v>327</v>
      </c>
      <c r="L47" s="20" t="s">
        <v>327</v>
      </c>
      <c r="M47" s="18" t="n">
        <v>0</v>
      </c>
      <c r="N47" s="20" t="n">
        <v>0</v>
      </c>
      <c r="O47" s="18" t="n">
        <v>0</v>
      </c>
      <c r="P47" s="20" t="n">
        <v>0</v>
      </c>
      <c r="Q47" s="18" t="n">
        <v>0</v>
      </c>
      <c r="R47" s="20" t="n">
        <v>0</v>
      </c>
    </row>
    <row r="48" spans="1:18">
      <c r="A48" s="15" t="s">
        <v>368</v>
      </c>
      <c r="B48" s="17" t="n">
        <v>9841</v>
      </c>
      <c r="C48" s="18">
        <f>(29.0/B48*100)</f>
        <v/>
      </c>
      <c r="D48" s="19" t="n">
        <v>9812</v>
      </c>
      <c r="E48" s="18" t="n">
        <v>34.79823989</v>
      </c>
      <c r="F48" s="20" t="n">
        <v>0.97551424</v>
      </c>
      <c r="G48" s="18" t="n">
        <v>14.26912502</v>
      </c>
      <c r="H48" s="20" t="n">
        <v>0.63666551</v>
      </c>
      <c r="I48" s="18" t="n">
        <v>50.93263509</v>
      </c>
      <c r="J48" s="20" t="n">
        <v>1.12843454</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17.25625534</v>
      </c>
      <c r="F52" s="20" t="n">
        <v>0.59491289</v>
      </c>
      <c r="G52" s="18" t="n">
        <v>11.64455476</v>
      </c>
      <c r="H52" s="20" t="n">
        <v>0.48382191</v>
      </c>
      <c r="I52" s="18" t="n">
        <v>71.0991899</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24.27123914</v>
      </c>
      <c r="F56" s="20" t="n">
        <v>0.83102705</v>
      </c>
      <c r="G56" s="18" t="n">
        <v>15.85211282</v>
      </c>
      <c r="H56" s="20" t="n">
        <v>0.6162703899999999</v>
      </c>
      <c r="I56" s="18" t="n">
        <v>59.87664805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31.50486509</v>
      </c>
      <c r="F61" s="20" t="n">
        <v>0.70109763</v>
      </c>
      <c r="G61" s="18" t="n">
        <v>10.17957547</v>
      </c>
      <c r="H61" s="20" t="n">
        <v>0.47730054</v>
      </c>
      <c r="I61" s="18" t="n">
        <v>58.31555944</v>
      </c>
      <c r="J61" s="20" t="n">
        <v>0.69597763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(21.0/B67*100)</f>
        <v/>
      </c>
      <c r="D67" s="19" t="n">
        <v>6950</v>
      </c>
      <c r="E67" s="18" t="n">
        <v>27.71653515</v>
      </c>
      <c r="F67" s="20" t="n">
        <v>0.65218122</v>
      </c>
      <c r="G67" s="18" t="n">
        <v>24.66471737</v>
      </c>
      <c r="H67" s="20" t="n">
        <v>0.64672207</v>
      </c>
      <c r="I67" s="18" t="n">
        <v>47.61874748</v>
      </c>
      <c r="J67" s="20" t="n">
        <v>0.87089587</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(378.0/B73*100)</f>
        <v/>
      </c>
      <c r="D73" s="19" t="n">
        <v>7871</v>
      </c>
      <c r="E73" s="18" t="n">
        <v>49.123918</v>
      </c>
      <c r="F73" s="20" t="n">
        <v>0.927857</v>
      </c>
      <c r="G73" s="18" t="n">
        <v>25.7789947</v>
      </c>
      <c r="H73" s="20" t="n">
        <v>0.76676781</v>
      </c>
      <c r="I73" s="18" t="n">
        <v>25.09708731</v>
      </c>
      <c r="J73" s="20" t="n">
        <v>0.91561203</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31.50359229</v>
      </c>
      <c r="F7" s="20" t="n">
        <v>0.66125789</v>
      </c>
      <c r="G7" s="18" t="n">
        <v>3.82055825</v>
      </c>
      <c r="H7" s="20" t="n">
        <v>0.23209986</v>
      </c>
      <c r="I7" s="18" t="n">
        <v>64.67584945999999</v>
      </c>
      <c r="J7" s="20" t="n">
        <v>0.63394874</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(8424.0/B9*100)</f>
        <v/>
      </c>
      <c r="D9" s="19" t="n">
        <v>1227</v>
      </c>
      <c r="E9" s="18" t="n">
        <v>71.56031154999999</v>
      </c>
      <c r="F9" s="20" t="n">
        <v>2.8071313</v>
      </c>
      <c r="G9" s="18" t="n">
        <v>8.92559893</v>
      </c>
      <c r="H9" s="20" t="n">
        <v>1.04750266</v>
      </c>
      <c r="I9" s="18" t="n">
        <v>0</v>
      </c>
      <c r="J9" s="20" t="n">
        <v>0</v>
      </c>
      <c r="K9" s="18" t="s">
        <v>327</v>
      </c>
      <c r="L9" s="20" t="s">
        <v>327</v>
      </c>
      <c r="M9" s="18" t="n">
        <v>19.51408952</v>
      </c>
      <c r="N9" s="20" t="n">
        <v>3.05128502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8.65470769</v>
      </c>
      <c r="F13" s="20" t="n">
        <v>0.46937036</v>
      </c>
      <c r="G13" s="18" t="n">
        <v>1.02025962</v>
      </c>
      <c r="H13" s="20" t="n">
        <v>0.16501211</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(47.0/B18*100)</f>
        <v/>
      </c>
      <c r="D18" s="19" t="n">
        <v>5485</v>
      </c>
      <c r="E18" s="18" t="n">
        <v>57.9917469</v>
      </c>
      <c r="F18" s="20" t="n">
        <v>1.05979082</v>
      </c>
      <c r="G18" s="18" t="n">
        <v>6.8665625</v>
      </c>
      <c r="H18" s="20" t="n">
        <v>0.55540501</v>
      </c>
      <c r="I18" s="18" t="n">
        <v>35.1416906</v>
      </c>
      <c r="J18" s="20" t="n">
        <v>0.94480794</v>
      </c>
      <c r="K18" s="18" t="s">
        <v>327</v>
      </c>
      <c r="L18" s="20" t="s">
        <v>327</v>
      </c>
      <c r="M18" s="18" t="n">
        <v>0</v>
      </c>
      <c r="N18" s="20" t="n">
        <v>0</v>
      </c>
      <c r="O18" s="18" t="n">
        <v>0</v>
      </c>
      <c r="P18" s="20" t="n">
        <v>0</v>
      </c>
      <c r="Q18" s="18" t="n">
        <v>0</v>
      </c>
      <c r="R18" s="20" t="n">
        <v>0</v>
      </c>
    </row>
    <row r="19" spans="1:18">
      <c r="A19" s="15" t="s">
        <v>339</v>
      </c>
      <c r="B19" s="17" t="n">
        <v>5658</v>
      </c>
      <c r="C19" s="18">
        <f>(249.0/B19*100)</f>
        <v/>
      </c>
      <c r="D19" s="19" t="n">
        <v>5409</v>
      </c>
      <c r="E19" s="18" t="n">
        <v>22.5191009</v>
      </c>
      <c r="F19" s="20" t="n">
        <v>0.85885355</v>
      </c>
      <c r="G19" s="18" t="n">
        <v>5.35579227</v>
      </c>
      <c r="H19" s="20" t="n">
        <v>0.42629352</v>
      </c>
      <c r="I19" s="18" t="n">
        <v>72.12510682999999</v>
      </c>
      <c r="J19" s="20" t="n">
        <v>1.03439064</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14.52138245</v>
      </c>
      <c r="F20" s="20" t="n">
        <v>0.5666179099999999</v>
      </c>
      <c r="G20" s="18" t="n">
        <v>1.77248204</v>
      </c>
      <c r="H20" s="20" t="n">
        <v>0.2278756</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(677.0/B23*100)</f>
        <v/>
      </c>
      <c r="D23" s="19" t="n">
        <v>10906</v>
      </c>
      <c r="E23" s="18" t="n">
        <v>26.88828903</v>
      </c>
      <c r="F23" s="20" t="n">
        <v>0.88758982</v>
      </c>
      <c r="G23" s="18" t="n">
        <v>5.44926488</v>
      </c>
      <c r="H23" s="20" t="n">
        <v>0.41011558</v>
      </c>
      <c r="I23" s="18" t="n">
        <v>67.66244609</v>
      </c>
      <c r="J23" s="20" t="n">
        <v>1.04061664</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47.19204623</v>
      </c>
      <c r="F25" s="20" t="n">
        <v>1.38451583</v>
      </c>
      <c r="G25" s="18" t="n">
        <v>2.73888711</v>
      </c>
      <c r="H25" s="20" t="n">
        <v>0.23534331</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34.19856176</v>
      </c>
      <c r="F26" s="20" t="n">
        <v>0.8440258</v>
      </c>
      <c r="G26" s="18" t="n">
        <v>5.71334468</v>
      </c>
      <c r="H26" s="20" t="n">
        <v>0.41295014</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42.41166454</v>
      </c>
      <c r="F32" s="20" t="n">
        <v>1.02093676</v>
      </c>
      <c r="G32" s="18" t="n">
        <v>5.88189929</v>
      </c>
      <c r="H32" s="20" t="n">
        <v>0.43519523</v>
      </c>
      <c r="I32" s="18" t="n">
        <v>51.70643617</v>
      </c>
      <c r="J32" s="20" t="n">
        <v>1.09262936</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(130.0/B34*100)</f>
        <v/>
      </c>
      <c r="D34" s="19" t="n">
        <v>6220</v>
      </c>
      <c r="E34" s="18" t="n">
        <v>29.65144377</v>
      </c>
      <c r="F34" s="20" t="n">
        <v>0.75061873</v>
      </c>
      <c r="G34" s="18" t="n">
        <v>10.87672857</v>
      </c>
      <c r="H34" s="20" t="n">
        <v>0.50501981</v>
      </c>
      <c r="I34" s="18" t="n">
        <v>56.87357647</v>
      </c>
      <c r="J34" s="20" t="n">
        <v>0.94848</v>
      </c>
      <c r="K34" s="18" t="s">
        <v>327</v>
      </c>
      <c r="L34" s="20" t="s">
        <v>327</v>
      </c>
      <c r="M34" s="18" t="n">
        <v>2.59825119</v>
      </c>
      <c r="N34" s="20" t="n">
        <v>0.53925064</v>
      </c>
      <c r="O34" s="18" t="n">
        <v>0</v>
      </c>
      <c r="P34" s="20" t="n">
        <v>0</v>
      </c>
      <c r="Q34" s="18" t="n">
        <v>0</v>
      </c>
      <c r="R34" s="20" t="n">
        <v>0</v>
      </c>
    </row>
    <row r="35" spans="1:18">
      <c r="A35" s="15" t="s">
        <v>355</v>
      </c>
      <c r="B35" s="17" t="n">
        <v>6406</v>
      </c>
      <c r="C35" s="18">
        <f>(96.0/B35*100)</f>
        <v/>
      </c>
      <c r="D35" s="19" t="n">
        <v>6310</v>
      </c>
      <c r="E35" s="18" t="n">
        <v>45.68011049</v>
      </c>
      <c r="F35" s="20" t="n">
        <v>0.783869</v>
      </c>
      <c r="G35" s="18" t="n">
        <v>5.07438347</v>
      </c>
      <c r="H35" s="20" t="n">
        <v>0.31195299</v>
      </c>
      <c r="I35" s="18" t="n">
        <v>48.19948047</v>
      </c>
      <c r="J35" s="20" t="n">
        <v>0.82133148</v>
      </c>
      <c r="K35" s="18" t="s">
        <v>327</v>
      </c>
      <c r="L35" s="20" t="s">
        <v>327</v>
      </c>
      <c r="M35" s="18" t="n">
        <v>1.04602557</v>
      </c>
      <c r="N35" s="20" t="n">
        <v>0.05725951</v>
      </c>
      <c r="O35" s="18" t="n">
        <v>0</v>
      </c>
      <c r="P35" s="20" t="n">
        <v>0</v>
      </c>
      <c r="Q35" s="18" t="n">
        <v>0</v>
      </c>
      <c r="R35" s="20" t="n">
        <v>0</v>
      </c>
    </row>
    <row r="36" spans="1:18">
      <c r="A36" s="15" t="s">
        <v>356</v>
      </c>
      <c r="B36" s="17" t="n">
        <v>6736</v>
      </c>
      <c r="C36" s="18">
        <f>(118.0/B36*100)</f>
        <v/>
      </c>
      <c r="D36" s="19" t="n">
        <v>6618</v>
      </c>
      <c r="E36" s="18" t="n">
        <v>28.22381207</v>
      </c>
      <c r="F36" s="20" t="n">
        <v>0.71793005</v>
      </c>
      <c r="G36" s="18" t="n">
        <v>2.44772866</v>
      </c>
      <c r="H36" s="20" t="n">
        <v>0.24789383</v>
      </c>
      <c r="I36" s="18" t="n">
        <v>69.32845928</v>
      </c>
      <c r="J36" s="20" t="n">
        <v>0.75516089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46.41445377</v>
      </c>
      <c r="F40" s="20" t="n">
        <v>0.95378713</v>
      </c>
      <c r="G40" s="18" t="n">
        <v>4.50627083</v>
      </c>
      <c r="H40" s="20" t="n">
        <v>0.36980172</v>
      </c>
      <c r="I40" s="18" t="n">
        <v>39.86797253</v>
      </c>
      <c r="J40" s="20" t="n">
        <v>0.9867470699999999</v>
      </c>
      <c r="K40" s="18" t="s">
        <v>327</v>
      </c>
      <c r="L40" s="20" t="s">
        <v>327</v>
      </c>
      <c r="M40" s="18" t="n">
        <v>9.211302870000001</v>
      </c>
      <c r="N40" s="20" t="n">
        <v>0.21028898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(191.0/B47*100)</f>
        <v/>
      </c>
      <c r="D47" s="19" t="n">
        <v>5737</v>
      </c>
      <c r="E47" s="18" t="n">
        <v>47.06494129</v>
      </c>
      <c r="F47" s="20" t="n">
        <v>1.08733363</v>
      </c>
      <c r="G47" s="18" t="n">
        <v>14.80765993</v>
      </c>
      <c r="H47" s="20" t="n">
        <v>0.71692519</v>
      </c>
      <c r="I47" s="18" t="n">
        <v>38.12739878</v>
      </c>
      <c r="J47" s="20" t="n">
        <v>1.00966484</v>
      </c>
      <c r="K47" s="18" t="s">
        <v>327</v>
      </c>
      <c r="L47" s="20" t="s">
        <v>327</v>
      </c>
      <c r="M47" s="18" t="n">
        <v>0</v>
      </c>
      <c r="N47" s="20" t="n">
        <v>0</v>
      </c>
      <c r="O47" s="18" t="n">
        <v>0</v>
      </c>
      <c r="P47" s="20" t="n">
        <v>0</v>
      </c>
      <c r="Q47" s="18" t="n">
        <v>0</v>
      </c>
      <c r="R47" s="20" t="n">
        <v>0</v>
      </c>
    </row>
    <row r="48" spans="1:18">
      <c r="A48" s="15" t="s">
        <v>368</v>
      </c>
      <c r="B48" s="17" t="n">
        <v>9841</v>
      </c>
      <c r="C48" s="18">
        <f>(29.0/B48*100)</f>
        <v/>
      </c>
      <c r="D48" s="19" t="n">
        <v>9812</v>
      </c>
      <c r="E48" s="18" t="n">
        <v>38.12767679</v>
      </c>
      <c r="F48" s="20" t="n">
        <v>0.81439635</v>
      </c>
      <c r="G48" s="18" t="n">
        <v>10.93968812</v>
      </c>
      <c r="H48" s="20" t="n">
        <v>0.67743746</v>
      </c>
      <c r="I48" s="18" t="n">
        <v>50.93263509</v>
      </c>
      <c r="J48" s="20" t="n">
        <v>1.12843454</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22.46938053</v>
      </c>
      <c r="F52" s="20" t="n">
        <v>0.57064863</v>
      </c>
      <c r="G52" s="18" t="n">
        <v>6.43142957</v>
      </c>
      <c r="H52" s="20" t="n">
        <v>0.48003134</v>
      </c>
      <c r="I52" s="18" t="n">
        <v>71.0991899</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37.06750541</v>
      </c>
      <c r="F56" s="20" t="n">
        <v>0.83564756</v>
      </c>
      <c r="G56" s="18" t="n">
        <v>3.05584655</v>
      </c>
      <c r="H56" s="20" t="n">
        <v>0.31267617</v>
      </c>
      <c r="I56" s="18" t="n">
        <v>59.87664805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35.92451089</v>
      </c>
      <c r="F61" s="20" t="n">
        <v>0.72118676</v>
      </c>
      <c r="G61" s="18" t="n">
        <v>5.75992966</v>
      </c>
      <c r="H61" s="20" t="n">
        <v>0.37673922</v>
      </c>
      <c r="I61" s="18" t="n">
        <v>58.31555944</v>
      </c>
      <c r="J61" s="20" t="n">
        <v>0.69597763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(21.0/B67*100)</f>
        <v/>
      </c>
      <c r="D67" s="19" t="n">
        <v>6950</v>
      </c>
      <c r="E67" s="18" t="n">
        <v>44.3896179</v>
      </c>
      <c r="F67" s="20" t="n">
        <v>0.8616777799999999</v>
      </c>
      <c r="G67" s="18" t="n">
        <v>7.99163463</v>
      </c>
      <c r="H67" s="20" t="n">
        <v>0.38156808</v>
      </c>
      <c r="I67" s="18" t="n">
        <v>47.61874748</v>
      </c>
      <c r="J67" s="20" t="n">
        <v>0.87089587</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(378.0/B73*100)</f>
        <v/>
      </c>
      <c r="D73" s="19" t="n">
        <v>7871</v>
      </c>
      <c r="E73" s="18" t="n">
        <v>56.4744538</v>
      </c>
      <c r="F73" s="20" t="n">
        <v>0.94374251</v>
      </c>
      <c r="G73" s="18" t="n">
        <v>18.4284589</v>
      </c>
      <c r="H73" s="20" t="n">
        <v>0.8406938900000001</v>
      </c>
      <c r="I73" s="18" t="n">
        <v>25.09708731</v>
      </c>
      <c r="J73" s="20" t="n">
        <v>0.91561203</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29.21112711</v>
      </c>
      <c r="F7" s="20" t="n">
        <v>0.61885538</v>
      </c>
      <c r="G7" s="18" t="n">
        <v>6.11302343</v>
      </c>
      <c r="H7" s="20" t="n">
        <v>0.2723295</v>
      </c>
      <c r="I7" s="18" t="n">
        <v>64.67584945999999</v>
      </c>
      <c r="J7" s="20" t="n">
        <v>0.63394874</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(8424.0/B9*100)</f>
        <v/>
      </c>
      <c r="D9" s="19" t="n">
        <v>1227</v>
      </c>
      <c r="E9" s="18" t="n">
        <v>71.19658586</v>
      </c>
      <c r="F9" s="20" t="n">
        <v>2.84676002</v>
      </c>
      <c r="G9" s="18" t="n">
        <v>9.28932462</v>
      </c>
      <c r="H9" s="20" t="n">
        <v>1.02698857</v>
      </c>
      <c r="I9" s="18" t="n">
        <v>0</v>
      </c>
      <c r="J9" s="20" t="n">
        <v>0</v>
      </c>
      <c r="K9" s="18" t="s">
        <v>327</v>
      </c>
      <c r="L9" s="20" t="s">
        <v>327</v>
      </c>
      <c r="M9" s="18" t="n">
        <v>19.51408952</v>
      </c>
      <c r="N9" s="20" t="n">
        <v>3.05128502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7.81473063</v>
      </c>
      <c r="F13" s="20" t="n">
        <v>0.4294085</v>
      </c>
      <c r="G13" s="18" t="n">
        <v>1.86023667</v>
      </c>
      <c r="H13" s="20" t="n">
        <v>0.21908583</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(47.0/B18*100)</f>
        <v/>
      </c>
      <c r="D18" s="19" t="n">
        <v>5485</v>
      </c>
      <c r="E18" s="18" t="n">
        <v>56.30882641</v>
      </c>
      <c r="F18" s="20" t="n">
        <v>1.04584852</v>
      </c>
      <c r="G18" s="18" t="n">
        <v>8.549483</v>
      </c>
      <c r="H18" s="20" t="n">
        <v>0.60459188</v>
      </c>
      <c r="I18" s="18" t="n">
        <v>35.1416906</v>
      </c>
      <c r="J18" s="20" t="n">
        <v>0.94480794</v>
      </c>
      <c r="K18" s="18" t="s">
        <v>327</v>
      </c>
      <c r="L18" s="20" t="s">
        <v>327</v>
      </c>
      <c r="M18" s="18" t="n">
        <v>0</v>
      </c>
      <c r="N18" s="20" t="n">
        <v>0</v>
      </c>
      <c r="O18" s="18" t="n">
        <v>0</v>
      </c>
      <c r="P18" s="20" t="n">
        <v>0</v>
      </c>
      <c r="Q18" s="18" t="n">
        <v>0</v>
      </c>
      <c r="R18" s="20" t="n">
        <v>0</v>
      </c>
    </row>
    <row r="19" spans="1:18">
      <c r="A19" s="15" t="s">
        <v>339</v>
      </c>
      <c r="B19" s="17" t="n">
        <v>5658</v>
      </c>
      <c r="C19" s="18">
        <f>(249.0/B19*100)</f>
        <v/>
      </c>
      <c r="D19" s="19" t="n">
        <v>5409</v>
      </c>
      <c r="E19" s="18" t="n">
        <v>21.32364704</v>
      </c>
      <c r="F19" s="20" t="n">
        <v>0.77047674</v>
      </c>
      <c r="G19" s="18" t="n">
        <v>6.55124613</v>
      </c>
      <c r="H19" s="20" t="n">
        <v>0.48950922</v>
      </c>
      <c r="I19" s="18" t="n">
        <v>72.12510682999999</v>
      </c>
      <c r="J19" s="20" t="n">
        <v>1.03439064</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13.4081405</v>
      </c>
      <c r="F20" s="20" t="n">
        <v>0.52242038</v>
      </c>
      <c r="G20" s="18" t="n">
        <v>2.88572399</v>
      </c>
      <c r="H20" s="20" t="n">
        <v>0.29648329</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(677.0/B23*100)</f>
        <v/>
      </c>
      <c r="D23" s="19" t="n">
        <v>10906</v>
      </c>
      <c r="E23" s="18" t="n">
        <v>25.52966789</v>
      </c>
      <c r="F23" s="20" t="n">
        <v>0.83860259</v>
      </c>
      <c r="G23" s="18" t="n">
        <v>6.80788602</v>
      </c>
      <c r="H23" s="20" t="n">
        <v>0.44489299</v>
      </c>
      <c r="I23" s="18" t="n">
        <v>67.66244609</v>
      </c>
      <c r="J23" s="20" t="n">
        <v>1.04061664</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41.42338782</v>
      </c>
      <c r="F25" s="20" t="n">
        <v>1.29204246</v>
      </c>
      <c r="G25" s="18" t="n">
        <v>8.50754553</v>
      </c>
      <c r="H25" s="20" t="n">
        <v>0.48329625</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26.02046867</v>
      </c>
      <c r="F26" s="20" t="n">
        <v>0.70955599</v>
      </c>
      <c r="G26" s="18" t="n">
        <v>13.89143777</v>
      </c>
      <c r="H26" s="20" t="n">
        <v>0.58833981</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31.04552922</v>
      </c>
      <c r="F32" s="20" t="n">
        <v>0.88459776</v>
      </c>
      <c r="G32" s="18" t="n">
        <v>17.24803461</v>
      </c>
      <c r="H32" s="20" t="n">
        <v>0.66768498</v>
      </c>
      <c r="I32" s="18" t="n">
        <v>51.70643617</v>
      </c>
      <c r="J32" s="20" t="n">
        <v>1.09262936</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(130.0/B34*100)</f>
        <v/>
      </c>
      <c r="D34" s="19" t="n">
        <v>6220</v>
      </c>
      <c r="E34" s="18" t="n">
        <v>28.07277974</v>
      </c>
      <c r="F34" s="20" t="n">
        <v>0.69412259</v>
      </c>
      <c r="G34" s="18" t="n">
        <v>12.4553926</v>
      </c>
      <c r="H34" s="20" t="n">
        <v>0.56446574</v>
      </c>
      <c r="I34" s="18" t="n">
        <v>56.87357647</v>
      </c>
      <c r="J34" s="20" t="n">
        <v>0.94848</v>
      </c>
      <c r="K34" s="18" t="s">
        <v>327</v>
      </c>
      <c r="L34" s="20" t="s">
        <v>327</v>
      </c>
      <c r="M34" s="18" t="n">
        <v>2.59825119</v>
      </c>
      <c r="N34" s="20" t="n">
        <v>0.53925064</v>
      </c>
      <c r="O34" s="18" t="n">
        <v>0</v>
      </c>
      <c r="P34" s="20" t="n">
        <v>0</v>
      </c>
      <c r="Q34" s="18" t="n">
        <v>0</v>
      </c>
      <c r="R34" s="20" t="n">
        <v>0</v>
      </c>
    </row>
    <row r="35" spans="1:18">
      <c r="A35" s="15" t="s">
        <v>355</v>
      </c>
      <c r="B35" s="17" t="n">
        <v>6406</v>
      </c>
      <c r="C35" s="18">
        <f>(96.0/B35*100)</f>
        <v/>
      </c>
      <c r="D35" s="19" t="n">
        <v>6310</v>
      </c>
      <c r="E35" s="18" t="n">
        <v>41.45508236</v>
      </c>
      <c r="F35" s="20" t="n">
        <v>0.8018475900000001</v>
      </c>
      <c r="G35" s="18" t="n">
        <v>9.299411600000001</v>
      </c>
      <c r="H35" s="20" t="n">
        <v>0.44834157</v>
      </c>
      <c r="I35" s="18" t="n">
        <v>48.19948047</v>
      </c>
      <c r="J35" s="20" t="n">
        <v>0.82133148</v>
      </c>
      <c r="K35" s="18" t="s">
        <v>327</v>
      </c>
      <c r="L35" s="20" t="s">
        <v>327</v>
      </c>
      <c r="M35" s="18" t="n">
        <v>1.04602557</v>
      </c>
      <c r="N35" s="20" t="n">
        <v>0.05725951</v>
      </c>
      <c r="O35" s="18" t="n">
        <v>0</v>
      </c>
      <c r="P35" s="20" t="n">
        <v>0</v>
      </c>
      <c r="Q35" s="18" t="n">
        <v>0</v>
      </c>
      <c r="R35" s="20" t="n">
        <v>0</v>
      </c>
    </row>
    <row r="36" spans="1:18">
      <c r="A36" s="15" t="s">
        <v>356</v>
      </c>
      <c r="B36" s="17" t="n">
        <v>6736</v>
      </c>
      <c r="C36" s="18">
        <f>(118.0/B36*100)</f>
        <v/>
      </c>
      <c r="D36" s="19" t="n">
        <v>6618</v>
      </c>
      <c r="E36" s="18" t="n">
        <v>28.11303523</v>
      </c>
      <c r="F36" s="20" t="n">
        <v>0.6919313</v>
      </c>
      <c r="G36" s="18" t="n">
        <v>2.55850549</v>
      </c>
      <c r="H36" s="20" t="n">
        <v>0.25488363</v>
      </c>
      <c r="I36" s="18" t="n">
        <v>69.32845928</v>
      </c>
      <c r="J36" s="20" t="n">
        <v>0.75516089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42.90962717</v>
      </c>
      <c r="F40" s="20" t="n">
        <v>0.92081089</v>
      </c>
      <c r="G40" s="18" t="n">
        <v>8.01109742</v>
      </c>
      <c r="H40" s="20" t="n">
        <v>0.38885294</v>
      </c>
      <c r="I40" s="18" t="n">
        <v>39.86797253</v>
      </c>
      <c r="J40" s="20" t="n">
        <v>0.9867470699999999</v>
      </c>
      <c r="K40" s="18" t="s">
        <v>327</v>
      </c>
      <c r="L40" s="20" t="s">
        <v>327</v>
      </c>
      <c r="M40" s="18" t="n">
        <v>9.211302870000001</v>
      </c>
      <c r="N40" s="20" t="n">
        <v>0.21028898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(191.0/B47*100)</f>
        <v/>
      </c>
      <c r="D47" s="19" t="n">
        <v>5737</v>
      </c>
      <c r="E47" s="18" t="n">
        <v>43.669657</v>
      </c>
      <c r="F47" s="20" t="n">
        <v>0.92181463</v>
      </c>
      <c r="G47" s="18" t="n">
        <v>18.20294422</v>
      </c>
      <c r="H47" s="20" t="n">
        <v>0.68349701</v>
      </c>
      <c r="I47" s="18" t="n">
        <v>38.12739878</v>
      </c>
      <c r="J47" s="20" t="n">
        <v>1.00966484</v>
      </c>
      <c r="K47" s="18" t="s">
        <v>327</v>
      </c>
      <c r="L47" s="20" t="s">
        <v>327</v>
      </c>
      <c r="M47" s="18" t="n">
        <v>0</v>
      </c>
      <c r="N47" s="20" t="n">
        <v>0</v>
      </c>
      <c r="O47" s="18" t="n">
        <v>0</v>
      </c>
      <c r="P47" s="20" t="n">
        <v>0</v>
      </c>
      <c r="Q47" s="18" t="n">
        <v>0</v>
      </c>
      <c r="R47" s="20" t="n">
        <v>0</v>
      </c>
    </row>
    <row r="48" spans="1:18">
      <c r="A48" s="15" t="s">
        <v>368</v>
      </c>
      <c r="B48" s="17" t="n">
        <v>9841</v>
      </c>
      <c r="C48" s="18">
        <f>(29.0/B48*100)</f>
        <v/>
      </c>
      <c r="D48" s="19" t="n">
        <v>9812</v>
      </c>
      <c r="E48" s="18" t="n">
        <v>39.43343186</v>
      </c>
      <c r="F48" s="20" t="n">
        <v>0.9551531599999999</v>
      </c>
      <c r="G48" s="18" t="n">
        <v>9.63393305</v>
      </c>
      <c r="H48" s="20" t="n">
        <v>0.6316183</v>
      </c>
      <c r="I48" s="18" t="n">
        <v>50.93263509</v>
      </c>
      <c r="J48" s="20" t="n">
        <v>1.12843454</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19.54332624</v>
      </c>
      <c r="F52" s="20" t="n">
        <v>0.59901549</v>
      </c>
      <c r="G52" s="18" t="n">
        <v>9.35748386</v>
      </c>
      <c r="H52" s="20" t="n">
        <v>0.44972282</v>
      </c>
      <c r="I52" s="18" t="n">
        <v>71.0991899</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29.73971986</v>
      </c>
      <c r="F56" s="20" t="n">
        <v>0.85348645</v>
      </c>
      <c r="G56" s="18" t="n">
        <v>10.38363209</v>
      </c>
      <c r="H56" s="20" t="n">
        <v>0.37586863</v>
      </c>
      <c r="I56" s="18" t="n">
        <v>59.87664805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30.83694408</v>
      </c>
      <c r="F61" s="20" t="n">
        <v>0.6944056199999999</v>
      </c>
      <c r="G61" s="18" t="n">
        <v>10.84749648</v>
      </c>
      <c r="H61" s="20" t="n">
        <v>0.43943787</v>
      </c>
      <c r="I61" s="18" t="n">
        <v>58.31555944</v>
      </c>
      <c r="J61" s="20" t="n">
        <v>0.69597763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(21.0/B67*100)</f>
        <v/>
      </c>
      <c r="D67" s="19" t="n">
        <v>6950</v>
      </c>
      <c r="E67" s="18" t="n">
        <v>41.1074175</v>
      </c>
      <c r="F67" s="20" t="n">
        <v>0.80302405</v>
      </c>
      <c r="G67" s="18" t="n">
        <v>11.27383503</v>
      </c>
      <c r="H67" s="20" t="n">
        <v>0.43707547</v>
      </c>
      <c r="I67" s="18" t="n">
        <v>47.61874748</v>
      </c>
      <c r="J67" s="20" t="n">
        <v>0.87089587</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(378.0/B73*100)</f>
        <v/>
      </c>
      <c r="D73" s="19" t="n">
        <v>7871</v>
      </c>
      <c r="E73" s="18" t="n">
        <v>49.07512996</v>
      </c>
      <c r="F73" s="20" t="n">
        <v>0.906018</v>
      </c>
      <c r="G73" s="18" t="n">
        <v>25.82778273</v>
      </c>
      <c r="H73" s="20" t="n">
        <v>0.82501996</v>
      </c>
      <c r="I73" s="18" t="n">
        <v>25.09708731</v>
      </c>
      <c r="J73" s="20" t="n">
        <v>0.91561203</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27.01056565</v>
      </c>
      <c r="F7" s="20" t="n">
        <v>0.58512062</v>
      </c>
      <c r="G7" s="18" t="n">
        <v>8.31358489</v>
      </c>
      <c r="H7" s="20" t="n">
        <v>0.26279774</v>
      </c>
      <c r="I7" s="18" t="n">
        <v>64.67584945999999</v>
      </c>
      <c r="J7" s="20" t="n">
        <v>0.63394874</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(8424.0/B9*100)</f>
        <v/>
      </c>
      <c r="D9" s="19" t="n">
        <v>1227</v>
      </c>
      <c r="E9" s="18" t="n">
        <v>63.71740253</v>
      </c>
      <c r="F9" s="20" t="n">
        <v>2.74415565</v>
      </c>
      <c r="G9" s="18" t="n">
        <v>16.76850795</v>
      </c>
      <c r="H9" s="20" t="n">
        <v>1.29042972</v>
      </c>
      <c r="I9" s="18" t="n">
        <v>0</v>
      </c>
      <c r="J9" s="20" t="n">
        <v>0</v>
      </c>
      <c r="K9" s="18" t="s">
        <v>327</v>
      </c>
      <c r="L9" s="20" t="s">
        <v>327</v>
      </c>
      <c r="M9" s="18" t="n">
        <v>19.51408952</v>
      </c>
      <c r="N9" s="20" t="n">
        <v>3.05128502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8.49397946</v>
      </c>
      <c r="F13" s="20" t="n">
        <v>0.46913963</v>
      </c>
      <c r="G13" s="18" t="n">
        <v>1.18098784</v>
      </c>
      <c r="H13" s="20" t="n">
        <v>0.14971032</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(47.0/B18*100)</f>
        <v/>
      </c>
      <c r="D18" s="19" t="n">
        <v>5485</v>
      </c>
      <c r="E18" s="18" t="n">
        <v>31.68434593</v>
      </c>
      <c r="F18" s="20" t="n">
        <v>0.7890452999999999</v>
      </c>
      <c r="G18" s="18" t="n">
        <v>33.17396347</v>
      </c>
      <c r="H18" s="20" t="n">
        <v>0.86154746</v>
      </c>
      <c r="I18" s="18" t="n">
        <v>35.1416906</v>
      </c>
      <c r="J18" s="20" t="n">
        <v>0.94480794</v>
      </c>
      <c r="K18" s="18" t="s">
        <v>327</v>
      </c>
      <c r="L18" s="20" t="s">
        <v>327</v>
      </c>
      <c r="M18" s="18" t="n">
        <v>0</v>
      </c>
      <c r="N18" s="20" t="n">
        <v>0</v>
      </c>
      <c r="O18" s="18" t="n">
        <v>0</v>
      </c>
      <c r="P18" s="20" t="n">
        <v>0</v>
      </c>
      <c r="Q18" s="18" t="n">
        <v>0</v>
      </c>
      <c r="R18" s="20" t="n">
        <v>0</v>
      </c>
    </row>
    <row r="19" spans="1:18">
      <c r="A19" s="15" t="s">
        <v>339</v>
      </c>
      <c r="B19" s="17" t="n">
        <v>5658</v>
      </c>
      <c r="C19" s="18">
        <f>(249.0/B19*100)</f>
        <v/>
      </c>
      <c r="D19" s="19" t="n">
        <v>5409</v>
      </c>
      <c r="E19" s="18" t="n">
        <v>20.29194503</v>
      </c>
      <c r="F19" s="20" t="n">
        <v>0.80330655</v>
      </c>
      <c r="G19" s="18" t="n">
        <v>7.58294815</v>
      </c>
      <c r="H19" s="20" t="n">
        <v>0.48452325</v>
      </c>
      <c r="I19" s="18" t="n">
        <v>72.12510682999999</v>
      </c>
      <c r="J19" s="20" t="n">
        <v>1.03439064</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11.56128618</v>
      </c>
      <c r="F20" s="20" t="n">
        <v>0.48225034</v>
      </c>
      <c r="G20" s="18" t="n">
        <v>4.73257831</v>
      </c>
      <c r="H20" s="20" t="n">
        <v>0.33723406</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(677.0/B23*100)</f>
        <v/>
      </c>
      <c r="D23" s="19" t="n">
        <v>10906</v>
      </c>
      <c r="E23" s="18" t="n">
        <v>22.48593763</v>
      </c>
      <c r="F23" s="20" t="n">
        <v>0.812455</v>
      </c>
      <c r="G23" s="18" t="n">
        <v>9.85161628</v>
      </c>
      <c r="H23" s="20" t="n">
        <v>0.56974718</v>
      </c>
      <c r="I23" s="18" t="n">
        <v>67.66244609</v>
      </c>
      <c r="J23" s="20" t="n">
        <v>1.04061664</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23.35288959</v>
      </c>
      <c r="F25" s="20" t="n">
        <v>0.62694986</v>
      </c>
      <c r="G25" s="18" t="n">
        <v>26.57804376</v>
      </c>
      <c r="H25" s="20" t="n">
        <v>1.33447313</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26.44088722</v>
      </c>
      <c r="F26" s="20" t="n">
        <v>0.93113833</v>
      </c>
      <c r="G26" s="18" t="n">
        <v>13.47101922</v>
      </c>
      <c r="H26" s="20" t="n">
        <v>0.56002151</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27.82768405</v>
      </c>
      <c r="F32" s="20" t="n">
        <v>0.80839417</v>
      </c>
      <c r="G32" s="18" t="n">
        <v>20.46587978</v>
      </c>
      <c r="H32" s="20" t="n">
        <v>0.77621515</v>
      </c>
      <c r="I32" s="18" t="n">
        <v>51.70643617</v>
      </c>
      <c r="J32" s="20" t="n">
        <v>1.09262936</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(130.0/B34*100)</f>
        <v/>
      </c>
      <c r="D34" s="19" t="n">
        <v>6220</v>
      </c>
      <c r="E34" s="18" t="n">
        <v>29.99863396</v>
      </c>
      <c r="F34" s="20" t="n">
        <v>0.71423271</v>
      </c>
      <c r="G34" s="18" t="n">
        <v>10.52953838</v>
      </c>
      <c r="H34" s="20" t="n">
        <v>0.59692567</v>
      </c>
      <c r="I34" s="18" t="n">
        <v>56.87357647</v>
      </c>
      <c r="J34" s="20" t="n">
        <v>0.94848</v>
      </c>
      <c r="K34" s="18" t="s">
        <v>327</v>
      </c>
      <c r="L34" s="20" t="s">
        <v>327</v>
      </c>
      <c r="M34" s="18" t="n">
        <v>2.59825119</v>
      </c>
      <c r="N34" s="20" t="n">
        <v>0.53925064</v>
      </c>
      <c r="O34" s="18" t="n">
        <v>0</v>
      </c>
      <c r="P34" s="20" t="n">
        <v>0</v>
      </c>
      <c r="Q34" s="18" t="n">
        <v>0</v>
      </c>
      <c r="R34" s="20" t="n">
        <v>0</v>
      </c>
    </row>
    <row r="35" spans="1:18">
      <c r="A35" s="15" t="s">
        <v>355</v>
      </c>
      <c r="B35" s="17" t="n">
        <v>6406</v>
      </c>
      <c r="C35" s="18">
        <f>(96.0/B35*100)</f>
        <v/>
      </c>
      <c r="D35" s="19" t="n">
        <v>6310</v>
      </c>
      <c r="E35" s="18" t="n">
        <v>44.59973773</v>
      </c>
      <c r="F35" s="20" t="n">
        <v>0.83173053</v>
      </c>
      <c r="G35" s="18" t="n">
        <v>6.15475624</v>
      </c>
      <c r="H35" s="20" t="n">
        <v>0.36930615</v>
      </c>
      <c r="I35" s="18" t="n">
        <v>48.19948047</v>
      </c>
      <c r="J35" s="20" t="n">
        <v>0.82133148</v>
      </c>
      <c r="K35" s="18" t="s">
        <v>327</v>
      </c>
      <c r="L35" s="20" t="s">
        <v>327</v>
      </c>
      <c r="M35" s="18" t="n">
        <v>1.04602557</v>
      </c>
      <c r="N35" s="20" t="n">
        <v>0.05725951</v>
      </c>
      <c r="O35" s="18" t="n">
        <v>0</v>
      </c>
      <c r="P35" s="20" t="n">
        <v>0</v>
      </c>
      <c r="Q35" s="18" t="n">
        <v>0</v>
      </c>
      <c r="R35" s="20" t="n">
        <v>0</v>
      </c>
    </row>
    <row r="36" spans="1:18">
      <c r="A36" s="15" t="s">
        <v>356</v>
      </c>
      <c r="B36" s="17" t="n">
        <v>6736</v>
      </c>
      <c r="C36" s="18">
        <f>(118.0/B36*100)</f>
        <v/>
      </c>
      <c r="D36" s="19" t="n">
        <v>6618</v>
      </c>
      <c r="E36" s="18" t="n">
        <v>21.01458708</v>
      </c>
      <c r="F36" s="20" t="n">
        <v>0.61474484</v>
      </c>
      <c r="G36" s="18" t="n">
        <v>9.65695365</v>
      </c>
      <c r="H36" s="20" t="n">
        <v>0.44984969</v>
      </c>
      <c r="I36" s="18" t="n">
        <v>69.32845928</v>
      </c>
      <c r="J36" s="20" t="n">
        <v>0.75516089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39.95183579</v>
      </c>
      <c r="F40" s="20" t="n">
        <v>0.76642521</v>
      </c>
      <c r="G40" s="18" t="n">
        <v>10.96888881</v>
      </c>
      <c r="H40" s="20" t="n">
        <v>0.5243625200000001</v>
      </c>
      <c r="I40" s="18" t="n">
        <v>39.86797253</v>
      </c>
      <c r="J40" s="20" t="n">
        <v>0.9867470699999999</v>
      </c>
      <c r="K40" s="18" t="s">
        <v>327</v>
      </c>
      <c r="L40" s="20" t="s">
        <v>327</v>
      </c>
      <c r="M40" s="18" t="n">
        <v>9.211302870000001</v>
      </c>
      <c r="N40" s="20" t="n">
        <v>0.21028898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(191.0/B47*100)</f>
        <v/>
      </c>
      <c r="D47" s="19" t="n">
        <v>5737</v>
      </c>
      <c r="E47" s="18" t="n">
        <v>33.31392272</v>
      </c>
      <c r="F47" s="20" t="n">
        <v>0.80810733</v>
      </c>
      <c r="G47" s="18" t="n">
        <v>28.5586785</v>
      </c>
      <c r="H47" s="20" t="n">
        <v>0.87883156</v>
      </c>
      <c r="I47" s="18" t="n">
        <v>38.12739878</v>
      </c>
      <c r="J47" s="20" t="n">
        <v>1.00966484</v>
      </c>
      <c r="K47" s="18" t="s">
        <v>327</v>
      </c>
      <c r="L47" s="20" t="s">
        <v>327</v>
      </c>
      <c r="M47" s="18" t="n">
        <v>0</v>
      </c>
      <c r="N47" s="20" t="n">
        <v>0</v>
      </c>
      <c r="O47" s="18" t="n">
        <v>0</v>
      </c>
      <c r="P47" s="20" t="n">
        <v>0</v>
      </c>
      <c r="Q47" s="18" t="n">
        <v>0</v>
      </c>
      <c r="R47" s="20" t="n">
        <v>0</v>
      </c>
    </row>
    <row r="48" spans="1:18">
      <c r="A48" s="15" t="s">
        <v>368</v>
      </c>
      <c r="B48" s="17" t="n">
        <v>9841</v>
      </c>
      <c r="C48" s="18">
        <f>(29.0/B48*100)</f>
        <v/>
      </c>
      <c r="D48" s="19" t="n">
        <v>9812</v>
      </c>
      <c r="E48" s="18" t="n">
        <v>28.86640134</v>
      </c>
      <c r="F48" s="20" t="n">
        <v>0.78025416</v>
      </c>
      <c r="G48" s="18" t="n">
        <v>20.20096357</v>
      </c>
      <c r="H48" s="20" t="n">
        <v>0.70741079</v>
      </c>
      <c r="I48" s="18" t="n">
        <v>50.93263509</v>
      </c>
      <c r="J48" s="20" t="n">
        <v>1.12843454</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15.61543329</v>
      </c>
      <c r="F52" s="20" t="n">
        <v>0.55142426</v>
      </c>
      <c r="G52" s="18" t="n">
        <v>13.2853768</v>
      </c>
      <c r="H52" s="20" t="n">
        <v>0.54835846</v>
      </c>
      <c r="I52" s="18" t="n">
        <v>71.0991899</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21.98960336</v>
      </c>
      <c r="F56" s="20" t="n">
        <v>0.61657984</v>
      </c>
      <c r="G56" s="18" t="n">
        <v>18.13374859</v>
      </c>
      <c r="H56" s="20" t="n">
        <v>0.65848758</v>
      </c>
      <c r="I56" s="18" t="n">
        <v>59.87664805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31.24652355</v>
      </c>
      <c r="F61" s="20" t="n">
        <v>0.73536421</v>
      </c>
      <c r="G61" s="18" t="n">
        <v>10.43791701</v>
      </c>
      <c r="H61" s="20" t="n">
        <v>0.47277718</v>
      </c>
      <c r="I61" s="18" t="n">
        <v>58.31555944</v>
      </c>
      <c r="J61" s="20" t="n">
        <v>0.69597763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(21.0/B67*100)</f>
        <v/>
      </c>
      <c r="D67" s="19" t="n">
        <v>6950</v>
      </c>
      <c r="E67" s="18" t="n">
        <v>30.8746925</v>
      </c>
      <c r="F67" s="20" t="n">
        <v>0.72885455</v>
      </c>
      <c r="G67" s="18" t="n">
        <v>21.50656002</v>
      </c>
      <c r="H67" s="20" t="n">
        <v>0.66782467</v>
      </c>
      <c r="I67" s="18" t="n">
        <v>47.61874748</v>
      </c>
      <c r="J67" s="20" t="n">
        <v>0.87089587</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(378.0/B73*100)</f>
        <v/>
      </c>
      <c r="D73" s="19" t="n">
        <v>7871</v>
      </c>
      <c r="E73" s="18" t="n">
        <v>45.28890351</v>
      </c>
      <c r="F73" s="20" t="n">
        <v>0.81127167</v>
      </c>
      <c r="G73" s="18" t="n">
        <v>29.61400919</v>
      </c>
      <c r="H73" s="20" t="n">
        <v>0.81161286</v>
      </c>
      <c r="I73" s="18" t="n">
        <v>25.09708731</v>
      </c>
      <c r="J73" s="20" t="n">
        <v>0.91561203</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30.85290331</v>
      </c>
      <c r="F7" s="20" t="n">
        <v>0.62599</v>
      </c>
      <c r="G7" s="18" t="n">
        <v>4.47124723</v>
      </c>
      <c r="H7" s="20" t="n">
        <v>0.21893043</v>
      </c>
      <c r="I7" s="18" t="n">
        <v>64.67584945999999</v>
      </c>
      <c r="J7" s="20" t="n">
        <v>0.63394874</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(8424.0/B9*100)</f>
        <v/>
      </c>
      <c r="D9" s="19" t="n">
        <v>1227</v>
      </c>
      <c r="E9" s="18" t="n">
        <v>72.82135642</v>
      </c>
      <c r="F9" s="20" t="n">
        <v>2.84986792</v>
      </c>
      <c r="G9" s="18" t="n">
        <v>7.66455405</v>
      </c>
      <c r="H9" s="20" t="n">
        <v>0.93780639</v>
      </c>
      <c r="I9" s="18" t="n">
        <v>0</v>
      </c>
      <c r="J9" s="20" t="n">
        <v>0</v>
      </c>
      <c r="K9" s="18" t="s">
        <v>327</v>
      </c>
      <c r="L9" s="20" t="s">
        <v>327</v>
      </c>
      <c r="M9" s="18" t="n">
        <v>19.51408952</v>
      </c>
      <c r="N9" s="20" t="n">
        <v>3.05128502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8.742717089999999</v>
      </c>
      <c r="F13" s="20" t="n">
        <v>0.48120199</v>
      </c>
      <c r="G13" s="18" t="n">
        <v>0.93225022</v>
      </c>
      <c r="H13" s="20" t="n">
        <v>0.1469347</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(47.0/B18*100)</f>
        <v/>
      </c>
      <c r="D18" s="19" t="n">
        <v>5485</v>
      </c>
      <c r="E18" s="18" t="n">
        <v>58.47739838</v>
      </c>
      <c r="F18" s="20" t="n">
        <v>0.9748307</v>
      </c>
      <c r="G18" s="18" t="n">
        <v>6.38091102</v>
      </c>
      <c r="H18" s="20" t="n">
        <v>0.4694829</v>
      </c>
      <c r="I18" s="18" t="n">
        <v>35.1416906</v>
      </c>
      <c r="J18" s="20" t="n">
        <v>0.94480794</v>
      </c>
      <c r="K18" s="18" t="s">
        <v>327</v>
      </c>
      <c r="L18" s="20" t="s">
        <v>327</v>
      </c>
      <c r="M18" s="18" t="n">
        <v>0</v>
      </c>
      <c r="N18" s="20" t="n">
        <v>0</v>
      </c>
      <c r="O18" s="18" t="n">
        <v>0</v>
      </c>
      <c r="P18" s="20" t="n">
        <v>0</v>
      </c>
      <c r="Q18" s="18" t="n">
        <v>0</v>
      </c>
      <c r="R18" s="20" t="n">
        <v>0</v>
      </c>
    </row>
    <row r="19" spans="1:18">
      <c r="A19" s="15" t="s">
        <v>339</v>
      </c>
      <c r="B19" s="17" t="n">
        <v>5658</v>
      </c>
      <c r="C19" s="18">
        <f>(249.0/B19*100)</f>
        <v/>
      </c>
      <c r="D19" s="19" t="n">
        <v>5409</v>
      </c>
      <c r="E19" s="18" t="n">
        <v>22.68268818</v>
      </c>
      <c r="F19" s="20" t="n">
        <v>0.83491617</v>
      </c>
      <c r="G19" s="18" t="n">
        <v>5.19220499</v>
      </c>
      <c r="H19" s="20" t="n">
        <v>0.45989372</v>
      </c>
      <c r="I19" s="18" t="n">
        <v>72.12510682999999</v>
      </c>
      <c r="J19" s="20" t="n">
        <v>1.03439064</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13.27722664</v>
      </c>
      <c r="F20" s="20" t="n">
        <v>0.51938407</v>
      </c>
      <c r="G20" s="18" t="n">
        <v>3.01663785</v>
      </c>
      <c r="H20" s="20" t="n">
        <v>0.26242625</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(677.0/B23*100)</f>
        <v/>
      </c>
      <c r="D23" s="19" t="n">
        <v>10906</v>
      </c>
      <c r="E23" s="18" t="n">
        <v>27.01951073</v>
      </c>
      <c r="F23" s="20" t="n">
        <v>0.84173126</v>
      </c>
      <c r="G23" s="18" t="n">
        <v>5.31804318</v>
      </c>
      <c r="H23" s="20" t="n">
        <v>0.3716252</v>
      </c>
      <c r="I23" s="18" t="n">
        <v>67.66244609</v>
      </c>
      <c r="J23" s="20" t="n">
        <v>1.04061664</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45.57419237</v>
      </c>
      <c r="F25" s="20" t="n">
        <v>1.39992225</v>
      </c>
      <c r="G25" s="18" t="n">
        <v>4.35674098</v>
      </c>
      <c r="H25" s="20" t="n">
        <v>0.29556509</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34.50937581</v>
      </c>
      <c r="F26" s="20" t="n">
        <v>0.90108301</v>
      </c>
      <c r="G26" s="18" t="n">
        <v>5.40253063</v>
      </c>
      <c r="H26" s="20" t="n">
        <v>0.36330607</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42.57657309</v>
      </c>
      <c r="F32" s="20" t="n">
        <v>1.06271962</v>
      </c>
      <c r="G32" s="18" t="n">
        <v>5.71699074</v>
      </c>
      <c r="H32" s="20" t="n">
        <v>0.41105717</v>
      </c>
      <c r="I32" s="18" t="n">
        <v>51.70643617</v>
      </c>
      <c r="J32" s="20" t="n">
        <v>1.09262936</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(130.0/B34*100)</f>
        <v/>
      </c>
      <c r="D34" s="19" t="n">
        <v>6220</v>
      </c>
      <c r="E34" s="18" t="n">
        <v>31.19396332</v>
      </c>
      <c r="F34" s="20" t="n">
        <v>0.73607818</v>
      </c>
      <c r="G34" s="18" t="n">
        <v>9.334209019999999</v>
      </c>
      <c r="H34" s="20" t="n">
        <v>0.46782561</v>
      </c>
      <c r="I34" s="18" t="n">
        <v>56.87357647</v>
      </c>
      <c r="J34" s="20" t="n">
        <v>0.94848</v>
      </c>
      <c r="K34" s="18" t="s">
        <v>327</v>
      </c>
      <c r="L34" s="20" t="s">
        <v>327</v>
      </c>
      <c r="M34" s="18" t="n">
        <v>2.59825119</v>
      </c>
      <c r="N34" s="20" t="n">
        <v>0.53925064</v>
      </c>
      <c r="O34" s="18" t="n">
        <v>0</v>
      </c>
      <c r="P34" s="20" t="n">
        <v>0</v>
      </c>
      <c r="Q34" s="18" t="n">
        <v>0</v>
      </c>
      <c r="R34" s="20" t="n">
        <v>0</v>
      </c>
    </row>
    <row r="35" spans="1:18">
      <c r="A35" s="15" t="s">
        <v>355</v>
      </c>
      <c r="B35" s="17" t="n">
        <v>6406</v>
      </c>
      <c r="C35" s="18">
        <f>(96.0/B35*100)</f>
        <v/>
      </c>
      <c r="D35" s="19" t="n">
        <v>6310</v>
      </c>
      <c r="E35" s="18" t="n">
        <v>47.34103343</v>
      </c>
      <c r="F35" s="20" t="n">
        <v>0.8426830199999999</v>
      </c>
      <c r="G35" s="18" t="n">
        <v>3.41346053</v>
      </c>
      <c r="H35" s="20" t="n">
        <v>0.24864495</v>
      </c>
      <c r="I35" s="18" t="n">
        <v>48.19948047</v>
      </c>
      <c r="J35" s="20" t="n">
        <v>0.82133148</v>
      </c>
      <c r="K35" s="18" t="s">
        <v>327</v>
      </c>
      <c r="L35" s="20" t="s">
        <v>327</v>
      </c>
      <c r="M35" s="18" t="n">
        <v>1.04602557</v>
      </c>
      <c r="N35" s="20" t="n">
        <v>0.05725951</v>
      </c>
      <c r="O35" s="18" t="n">
        <v>0</v>
      </c>
      <c r="P35" s="20" t="n">
        <v>0</v>
      </c>
      <c r="Q35" s="18" t="n">
        <v>0</v>
      </c>
      <c r="R35" s="20" t="n">
        <v>0</v>
      </c>
    </row>
    <row r="36" spans="1:18">
      <c r="A36" s="15" t="s">
        <v>356</v>
      </c>
      <c r="B36" s="17" t="n">
        <v>6736</v>
      </c>
      <c r="C36" s="18">
        <f>(118.0/B36*100)</f>
        <v/>
      </c>
      <c r="D36" s="19" t="n">
        <v>6618</v>
      </c>
      <c r="E36" s="18" t="n">
        <v>28.53797767</v>
      </c>
      <c r="F36" s="20" t="n">
        <v>0.68969104</v>
      </c>
      <c r="G36" s="18" t="n">
        <v>2.13356305</v>
      </c>
      <c r="H36" s="20" t="n">
        <v>0.23800254</v>
      </c>
      <c r="I36" s="18" t="n">
        <v>69.32845928</v>
      </c>
      <c r="J36" s="20" t="n">
        <v>0.75516089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45.66342644</v>
      </c>
      <c r="F40" s="20" t="n">
        <v>0.94400832</v>
      </c>
      <c r="G40" s="18" t="n">
        <v>5.25729816</v>
      </c>
      <c r="H40" s="20" t="n">
        <v>0.3191459</v>
      </c>
      <c r="I40" s="18" t="n">
        <v>39.86797253</v>
      </c>
      <c r="J40" s="20" t="n">
        <v>0.9867470699999999</v>
      </c>
      <c r="K40" s="18" t="s">
        <v>327</v>
      </c>
      <c r="L40" s="20" t="s">
        <v>327</v>
      </c>
      <c r="M40" s="18" t="n">
        <v>9.211302870000001</v>
      </c>
      <c r="N40" s="20" t="n">
        <v>0.21028898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(191.0/B47*100)</f>
        <v/>
      </c>
      <c r="D47" s="19" t="n">
        <v>5737</v>
      </c>
      <c r="E47" s="18" t="n">
        <v>50.61257116</v>
      </c>
      <c r="F47" s="20" t="n">
        <v>1.02534623</v>
      </c>
      <c r="G47" s="18" t="n">
        <v>11.26003006</v>
      </c>
      <c r="H47" s="20" t="n">
        <v>0.60993357</v>
      </c>
      <c r="I47" s="18" t="n">
        <v>38.12739878</v>
      </c>
      <c r="J47" s="20" t="n">
        <v>1.00966484</v>
      </c>
      <c r="K47" s="18" t="s">
        <v>327</v>
      </c>
      <c r="L47" s="20" t="s">
        <v>327</v>
      </c>
      <c r="M47" s="18" t="n">
        <v>0</v>
      </c>
      <c r="N47" s="20" t="n">
        <v>0</v>
      </c>
      <c r="O47" s="18" t="n">
        <v>0</v>
      </c>
      <c r="P47" s="20" t="n">
        <v>0</v>
      </c>
      <c r="Q47" s="18" t="n">
        <v>0</v>
      </c>
      <c r="R47" s="20" t="n">
        <v>0</v>
      </c>
    </row>
    <row r="48" spans="1:18">
      <c r="A48" s="15" t="s">
        <v>368</v>
      </c>
      <c r="B48" s="17" t="n">
        <v>9841</v>
      </c>
      <c r="C48" s="18">
        <f>(29.0/B48*100)</f>
        <v/>
      </c>
      <c r="D48" s="19" t="n">
        <v>9812</v>
      </c>
      <c r="E48" s="18" t="n">
        <v>42.16271778</v>
      </c>
      <c r="F48" s="20" t="n">
        <v>0.98242893</v>
      </c>
      <c r="G48" s="18" t="n">
        <v>6.90464714</v>
      </c>
      <c r="H48" s="20" t="n">
        <v>0.51707426</v>
      </c>
      <c r="I48" s="18" t="n">
        <v>50.93263509</v>
      </c>
      <c r="J48" s="20" t="n">
        <v>1.12843454</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23.12950066</v>
      </c>
      <c r="F52" s="20" t="n">
        <v>0.64778136</v>
      </c>
      <c r="G52" s="18" t="n">
        <v>5.77130944</v>
      </c>
      <c r="H52" s="20" t="n">
        <v>0.39488067</v>
      </c>
      <c r="I52" s="18" t="n">
        <v>71.0991899</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30.70464357</v>
      </c>
      <c r="F56" s="20" t="n">
        <v>0.77094556</v>
      </c>
      <c r="G56" s="18" t="n">
        <v>9.41870838</v>
      </c>
      <c r="H56" s="20" t="n">
        <v>0.47115402</v>
      </c>
      <c r="I56" s="18" t="n">
        <v>59.87664805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31.26792541</v>
      </c>
      <c r="F61" s="20" t="n">
        <v>0.6911906799999999</v>
      </c>
      <c r="G61" s="18" t="n">
        <v>10.41651515</v>
      </c>
      <c r="H61" s="20" t="n">
        <v>0.44026243</v>
      </c>
      <c r="I61" s="18" t="n">
        <v>58.31555944</v>
      </c>
      <c r="J61" s="20" t="n">
        <v>0.69597763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(21.0/B67*100)</f>
        <v/>
      </c>
      <c r="D67" s="19" t="n">
        <v>6950</v>
      </c>
      <c r="E67" s="18" t="n">
        <v>33.23400439</v>
      </c>
      <c r="F67" s="20" t="n">
        <v>0.69317606</v>
      </c>
      <c r="G67" s="18" t="n">
        <v>19.14724814</v>
      </c>
      <c r="H67" s="20" t="n">
        <v>0.61845403</v>
      </c>
      <c r="I67" s="18" t="n">
        <v>47.61874748</v>
      </c>
      <c r="J67" s="20" t="n">
        <v>0.87089587</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(378.0/B73*100)</f>
        <v/>
      </c>
      <c r="D73" s="19" t="n">
        <v>7871</v>
      </c>
      <c r="E73" s="18" t="n">
        <v>48.18607336</v>
      </c>
      <c r="F73" s="20" t="n">
        <v>0.85253229</v>
      </c>
      <c r="G73" s="18" t="n">
        <v>26.71683934</v>
      </c>
      <c r="H73" s="20" t="n">
        <v>0.84928625</v>
      </c>
      <c r="I73" s="18" t="n">
        <v>25.09708731</v>
      </c>
      <c r="J73" s="20" t="n">
        <v>0.91561203</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24.13544951</v>
      </c>
      <c r="F7" s="20" t="n">
        <v>0.50687737</v>
      </c>
      <c r="G7" s="18" t="n">
        <v>11.18870103</v>
      </c>
      <c r="H7" s="20" t="n">
        <v>0.33745568</v>
      </c>
      <c r="I7" s="18" t="n">
        <v>64.67584945999999</v>
      </c>
      <c r="J7" s="20" t="n">
        <v>0.63394874</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(8424.0/B9*100)</f>
        <v/>
      </c>
      <c r="D9" s="19" t="n">
        <v>1227</v>
      </c>
      <c r="E9" s="18" t="n">
        <v>68.21327035</v>
      </c>
      <c r="F9" s="20" t="n">
        <v>2.76031235</v>
      </c>
      <c r="G9" s="18" t="n">
        <v>12.27264013</v>
      </c>
      <c r="H9" s="20" t="n">
        <v>0.9955036900000001</v>
      </c>
      <c r="I9" s="18" t="n">
        <v>0</v>
      </c>
      <c r="J9" s="20" t="n">
        <v>0</v>
      </c>
      <c r="K9" s="18" t="s">
        <v>327</v>
      </c>
      <c r="L9" s="20" t="s">
        <v>327</v>
      </c>
      <c r="M9" s="18" t="n">
        <v>19.51408952</v>
      </c>
      <c r="N9" s="20" t="n">
        <v>3.05128502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8.48033493</v>
      </c>
      <c r="F13" s="20" t="n">
        <v>0.44419072</v>
      </c>
      <c r="G13" s="18" t="n">
        <v>1.19463238</v>
      </c>
      <c r="H13" s="20" t="n">
        <v>0.1575715</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(47.0/B18*100)</f>
        <v/>
      </c>
      <c r="D18" s="19" t="n">
        <v>5485</v>
      </c>
      <c r="E18" s="18" t="n">
        <v>46.23022572</v>
      </c>
      <c r="F18" s="20" t="n">
        <v>0.84894528</v>
      </c>
      <c r="G18" s="18" t="n">
        <v>18.62808368</v>
      </c>
      <c r="H18" s="20" t="n">
        <v>0.58364803</v>
      </c>
      <c r="I18" s="18" t="n">
        <v>35.1416906</v>
      </c>
      <c r="J18" s="20" t="n">
        <v>0.94480794</v>
      </c>
      <c r="K18" s="18" t="s">
        <v>327</v>
      </c>
      <c r="L18" s="20" t="s">
        <v>327</v>
      </c>
      <c r="M18" s="18" t="n">
        <v>0</v>
      </c>
      <c r="N18" s="20" t="n">
        <v>0</v>
      </c>
      <c r="O18" s="18" t="n">
        <v>0</v>
      </c>
      <c r="P18" s="20" t="n">
        <v>0</v>
      </c>
      <c r="Q18" s="18" t="n">
        <v>0</v>
      </c>
      <c r="R18" s="20" t="n">
        <v>0</v>
      </c>
    </row>
    <row r="19" spans="1:18">
      <c r="A19" s="15" t="s">
        <v>339</v>
      </c>
      <c r="B19" s="17" t="n">
        <v>5658</v>
      </c>
      <c r="C19" s="18">
        <f>(249.0/B19*100)</f>
        <v/>
      </c>
      <c r="D19" s="19" t="n">
        <v>5409</v>
      </c>
      <c r="E19" s="18" t="n">
        <v>21.6192216</v>
      </c>
      <c r="F19" s="20" t="n">
        <v>0.86379142</v>
      </c>
      <c r="G19" s="18" t="n">
        <v>6.25567157</v>
      </c>
      <c r="H19" s="20" t="n">
        <v>0.43517097</v>
      </c>
      <c r="I19" s="18" t="n">
        <v>72.12510682999999</v>
      </c>
      <c r="J19" s="20" t="n">
        <v>1.03439064</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13.36884213</v>
      </c>
      <c r="F20" s="20" t="n">
        <v>0.56060102</v>
      </c>
      <c r="G20" s="18" t="n">
        <v>2.92502236</v>
      </c>
      <c r="H20" s="20" t="n">
        <v>0.26378178</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(677.0/B23*100)</f>
        <v/>
      </c>
      <c r="D23" s="19" t="n">
        <v>10906</v>
      </c>
      <c r="E23" s="18" t="n">
        <v>24.24720423</v>
      </c>
      <c r="F23" s="20" t="n">
        <v>0.78183497</v>
      </c>
      <c r="G23" s="18" t="n">
        <v>8.090349679999999</v>
      </c>
      <c r="H23" s="20" t="n">
        <v>0.48760197</v>
      </c>
      <c r="I23" s="18" t="n">
        <v>67.66244609</v>
      </c>
      <c r="J23" s="20" t="n">
        <v>1.04061664</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45.98046734</v>
      </c>
      <c r="F25" s="20" t="n">
        <v>1.32222517</v>
      </c>
      <c r="G25" s="18" t="n">
        <v>3.950466</v>
      </c>
      <c r="H25" s="20" t="n">
        <v>0.31321377</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26.36637241</v>
      </c>
      <c r="F26" s="20" t="n">
        <v>0.8495807399999999</v>
      </c>
      <c r="G26" s="18" t="n">
        <v>13.54553403</v>
      </c>
      <c r="H26" s="20" t="n">
        <v>0.55499234</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29.14833445</v>
      </c>
      <c r="F32" s="20" t="n">
        <v>0.7942066</v>
      </c>
      <c r="G32" s="18" t="n">
        <v>19.14522937</v>
      </c>
      <c r="H32" s="20" t="n">
        <v>0.89052438</v>
      </c>
      <c r="I32" s="18" t="n">
        <v>51.70643617</v>
      </c>
      <c r="J32" s="20" t="n">
        <v>1.09262936</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(130.0/B34*100)</f>
        <v/>
      </c>
      <c r="D34" s="19" t="n">
        <v>6220</v>
      </c>
      <c r="E34" s="18" t="n">
        <v>30.94103628</v>
      </c>
      <c r="F34" s="20" t="n">
        <v>0.72963835</v>
      </c>
      <c r="G34" s="18" t="n">
        <v>9.587136060000001</v>
      </c>
      <c r="H34" s="20" t="n">
        <v>0.53241412</v>
      </c>
      <c r="I34" s="18" t="n">
        <v>56.87357647</v>
      </c>
      <c r="J34" s="20" t="n">
        <v>0.94848</v>
      </c>
      <c r="K34" s="18" t="s">
        <v>327</v>
      </c>
      <c r="L34" s="20" t="s">
        <v>327</v>
      </c>
      <c r="M34" s="18" t="n">
        <v>2.59825119</v>
      </c>
      <c r="N34" s="20" t="n">
        <v>0.53925064</v>
      </c>
      <c r="O34" s="18" t="n">
        <v>0</v>
      </c>
      <c r="P34" s="20" t="n">
        <v>0</v>
      </c>
      <c r="Q34" s="18" t="n">
        <v>0</v>
      </c>
      <c r="R34" s="20" t="n">
        <v>0</v>
      </c>
    </row>
    <row r="35" spans="1:18">
      <c r="A35" s="15" t="s">
        <v>355</v>
      </c>
      <c r="B35" s="17" t="n">
        <v>6406</v>
      </c>
      <c r="C35" s="18">
        <f>(96.0/B35*100)</f>
        <v/>
      </c>
      <c r="D35" s="19" t="n">
        <v>6310</v>
      </c>
      <c r="E35" s="18" t="n">
        <v>42.21735886</v>
      </c>
      <c r="F35" s="20" t="n">
        <v>0.78753609</v>
      </c>
      <c r="G35" s="18" t="n">
        <v>8.5371351</v>
      </c>
      <c r="H35" s="20" t="n">
        <v>0.45126825</v>
      </c>
      <c r="I35" s="18" t="n">
        <v>48.19948047</v>
      </c>
      <c r="J35" s="20" t="n">
        <v>0.82133148</v>
      </c>
      <c r="K35" s="18" t="s">
        <v>327</v>
      </c>
      <c r="L35" s="20" t="s">
        <v>327</v>
      </c>
      <c r="M35" s="18" t="n">
        <v>1.04602557</v>
      </c>
      <c r="N35" s="20" t="n">
        <v>0.05725951</v>
      </c>
      <c r="O35" s="18" t="n">
        <v>0</v>
      </c>
      <c r="P35" s="20" t="n">
        <v>0</v>
      </c>
      <c r="Q35" s="18" t="n">
        <v>0</v>
      </c>
      <c r="R35" s="20" t="n">
        <v>0</v>
      </c>
    </row>
    <row r="36" spans="1:18">
      <c r="A36" s="15" t="s">
        <v>356</v>
      </c>
      <c r="B36" s="17" t="n">
        <v>6736</v>
      </c>
      <c r="C36" s="18">
        <f>(118.0/B36*100)</f>
        <v/>
      </c>
      <c r="D36" s="19" t="n">
        <v>6618</v>
      </c>
      <c r="E36" s="18" t="n">
        <v>22.10002401</v>
      </c>
      <c r="F36" s="20" t="n">
        <v>0.64408793</v>
      </c>
      <c r="G36" s="18" t="n">
        <v>8.571516709999999</v>
      </c>
      <c r="H36" s="20" t="n">
        <v>0.44432212</v>
      </c>
      <c r="I36" s="18" t="n">
        <v>69.32845928</v>
      </c>
      <c r="J36" s="20" t="n">
        <v>0.75516089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31.33363624</v>
      </c>
      <c r="F40" s="20" t="n">
        <v>0.84681483</v>
      </c>
      <c r="G40" s="18" t="n">
        <v>19.58708836</v>
      </c>
      <c r="H40" s="20" t="n">
        <v>0.7937629899999999</v>
      </c>
      <c r="I40" s="18" t="n">
        <v>39.86797253</v>
      </c>
      <c r="J40" s="20" t="n">
        <v>0.9867470699999999</v>
      </c>
      <c r="K40" s="18" t="s">
        <v>327</v>
      </c>
      <c r="L40" s="20" t="s">
        <v>327</v>
      </c>
      <c r="M40" s="18" t="n">
        <v>9.211302870000001</v>
      </c>
      <c r="N40" s="20" t="n">
        <v>0.21028898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(191.0/B47*100)</f>
        <v/>
      </c>
      <c r="D47" s="19" t="n">
        <v>5737</v>
      </c>
      <c r="E47" s="18" t="n">
        <v>46.62071159</v>
      </c>
      <c r="F47" s="20" t="n">
        <v>0.97001008</v>
      </c>
      <c r="G47" s="18" t="n">
        <v>15.25188963</v>
      </c>
      <c r="H47" s="20" t="n">
        <v>0.64383817</v>
      </c>
      <c r="I47" s="18" t="n">
        <v>38.12739878</v>
      </c>
      <c r="J47" s="20" t="n">
        <v>1.00966484</v>
      </c>
      <c r="K47" s="18" t="s">
        <v>327</v>
      </c>
      <c r="L47" s="20" t="s">
        <v>327</v>
      </c>
      <c r="M47" s="18" t="n">
        <v>0</v>
      </c>
      <c r="N47" s="20" t="n">
        <v>0</v>
      </c>
      <c r="O47" s="18" t="n">
        <v>0</v>
      </c>
      <c r="P47" s="20" t="n">
        <v>0</v>
      </c>
      <c r="Q47" s="18" t="n">
        <v>0</v>
      </c>
      <c r="R47" s="20" t="n">
        <v>0</v>
      </c>
    </row>
    <row r="48" spans="1:18">
      <c r="A48" s="15" t="s">
        <v>368</v>
      </c>
      <c r="B48" s="17" t="n">
        <v>9841</v>
      </c>
      <c r="C48" s="18">
        <f>(29.0/B48*100)</f>
        <v/>
      </c>
      <c r="D48" s="19" t="n">
        <v>9812</v>
      </c>
      <c r="E48" s="18" t="n">
        <v>28.13509511</v>
      </c>
      <c r="F48" s="20" t="n">
        <v>0.69866346</v>
      </c>
      <c r="G48" s="18" t="n">
        <v>20.9322698</v>
      </c>
      <c r="H48" s="20" t="n">
        <v>0.96340791</v>
      </c>
      <c r="I48" s="18" t="n">
        <v>50.93263509</v>
      </c>
      <c r="J48" s="20" t="n">
        <v>1.12843454</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19.55581045</v>
      </c>
      <c r="F52" s="20" t="n">
        <v>0.62076888</v>
      </c>
      <c r="G52" s="18" t="n">
        <v>9.34499965</v>
      </c>
      <c r="H52" s="20" t="n">
        <v>0.4261316</v>
      </c>
      <c r="I52" s="18" t="n">
        <v>71.0991899</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26.08374791</v>
      </c>
      <c r="F56" s="20" t="n">
        <v>0.59044853</v>
      </c>
      <c r="G56" s="18" t="n">
        <v>14.03960405</v>
      </c>
      <c r="H56" s="20" t="n">
        <v>0.6081499299999999</v>
      </c>
      <c r="I56" s="18" t="n">
        <v>59.87664805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31.4071058</v>
      </c>
      <c r="F61" s="20" t="n">
        <v>0.72113668</v>
      </c>
      <c r="G61" s="18" t="n">
        <v>10.27733476</v>
      </c>
      <c r="H61" s="20" t="n">
        <v>0.47978063</v>
      </c>
      <c r="I61" s="18" t="n">
        <v>58.31555944</v>
      </c>
      <c r="J61" s="20" t="n">
        <v>0.69597763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(21.0/B67*100)</f>
        <v/>
      </c>
      <c r="D67" s="19" t="n">
        <v>6950</v>
      </c>
      <c r="E67" s="18" t="n">
        <v>28.58121182</v>
      </c>
      <c r="F67" s="20" t="n">
        <v>0.6588106</v>
      </c>
      <c r="G67" s="18" t="n">
        <v>23.8000407</v>
      </c>
      <c r="H67" s="20" t="n">
        <v>0.63391341</v>
      </c>
      <c r="I67" s="18" t="n">
        <v>47.61874748</v>
      </c>
      <c r="J67" s="20" t="n">
        <v>0.87089587</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(378.0/B73*100)</f>
        <v/>
      </c>
      <c r="D73" s="19" t="n">
        <v>7871</v>
      </c>
      <c r="E73" s="18" t="n">
        <v>42.22775794</v>
      </c>
      <c r="F73" s="20" t="n">
        <v>0.8128595</v>
      </c>
      <c r="G73" s="18" t="n">
        <v>32.67515475</v>
      </c>
      <c r="H73" s="20" t="n">
        <v>0.79741641</v>
      </c>
      <c r="I73" s="18" t="n">
        <v>25.09708731</v>
      </c>
      <c r="J73" s="20" t="n">
        <v>0.91561203</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28.64899976</v>
      </c>
      <c r="F7" s="20" t="n">
        <v>0.52642077</v>
      </c>
      <c r="G7" s="18" t="n">
        <v>6.67515078</v>
      </c>
      <c r="H7" s="20" t="n">
        <v>0.30378412</v>
      </c>
      <c r="I7" s="18" t="n">
        <v>64.67584945999999</v>
      </c>
      <c r="J7" s="20" t="n">
        <v>0.63394874</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(8424.0/B9*100)</f>
        <v/>
      </c>
      <c r="D9" s="19" t="n">
        <v>1227</v>
      </c>
      <c r="E9" s="18" t="n">
        <v>70.30197991</v>
      </c>
      <c r="F9" s="20" t="n">
        <v>2.83418864</v>
      </c>
      <c r="G9" s="18" t="n">
        <v>10.18393057</v>
      </c>
      <c r="H9" s="20" t="n">
        <v>1.01734523</v>
      </c>
      <c r="I9" s="18" t="n">
        <v>0</v>
      </c>
      <c r="J9" s="20" t="n">
        <v>0</v>
      </c>
      <c r="K9" s="18" t="s">
        <v>327</v>
      </c>
      <c r="L9" s="20" t="s">
        <v>327</v>
      </c>
      <c r="M9" s="18" t="n">
        <v>19.51408952</v>
      </c>
      <c r="N9" s="20" t="n">
        <v>3.05128502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7.84062461</v>
      </c>
      <c r="F13" s="20" t="n">
        <v>0.4095755</v>
      </c>
      <c r="G13" s="18" t="n">
        <v>1.8343427</v>
      </c>
      <c r="H13" s="20" t="n">
        <v>0.23211771</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(47.0/B18*100)</f>
        <v/>
      </c>
      <c r="D18" s="19" t="n">
        <v>5485</v>
      </c>
      <c r="E18" s="18" t="n">
        <v>55.08934098</v>
      </c>
      <c r="F18" s="20" t="n">
        <v>0.98644688</v>
      </c>
      <c r="G18" s="18" t="n">
        <v>9.76896842</v>
      </c>
      <c r="H18" s="20" t="n">
        <v>0.6181251800000001</v>
      </c>
      <c r="I18" s="18" t="n">
        <v>35.1416906</v>
      </c>
      <c r="J18" s="20" t="n">
        <v>0.94480794</v>
      </c>
      <c r="K18" s="18" t="s">
        <v>327</v>
      </c>
      <c r="L18" s="20" t="s">
        <v>327</v>
      </c>
      <c r="M18" s="18" t="n">
        <v>0</v>
      </c>
      <c r="N18" s="20" t="n">
        <v>0</v>
      </c>
      <c r="O18" s="18" t="n">
        <v>0</v>
      </c>
      <c r="P18" s="20" t="n">
        <v>0</v>
      </c>
      <c r="Q18" s="18" t="n">
        <v>0</v>
      </c>
      <c r="R18" s="20" t="n">
        <v>0</v>
      </c>
    </row>
    <row r="19" spans="1:18">
      <c r="A19" s="15" t="s">
        <v>339</v>
      </c>
      <c r="B19" s="17" t="n">
        <v>5658</v>
      </c>
      <c r="C19" s="18">
        <f>(249.0/B19*100)</f>
        <v/>
      </c>
      <c r="D19" s="19" t="n">
        <v>5409</v>
      </c>
      <c r="E19" s="18" t="n">
        <v>22.09958758</v>
      </c>
      <c r="F19" s="20" t="n">
        <v>0.8043905099999999</v>
      </c>
      <c r="G19" s="18" t="n">
        <v>5.77530559</v>
      </c>
      <c r="H19" s="20" t="n">
        <v>0.5080610800000001</v>
      </c>
      <c r="I19" s="18" t="n">
        <v>72.12510682999999</v>
      </c>
      <c r="J19" s="20" t="n">
        <v>1.03439064</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13.52544319</v>
      </c>
      <c r="F20" s="20" t="n">
        <v>0.55631887</v>
      </c>
      <c r="G20" s="18" t="n">
        <v>2.7684213</v>
      </c>
      <c r="H20" s="20" t="n">
        <v>0.29341666</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(677.0/B23*100)</f>
        <v/>
      </c>
      <c r="D23" s="19" t="n">
        <v>10906</v>
      </c>
      <c r="E23" s="18" t="n">
        <v>26.72134968</v>
      </c>
      <c r="F23" s="20" t="n">
        <v>0.85896244</v>
      </c>
      <c r="G23" s="18" t="n">
        <v>5.61620423</v>
      </c>
      <c r="H23" s="20" t="n">
        <v>0.37949291</v>
      </c>
      <c r="I23" s="18" t="n">
        <v>67.66244609</v>
      </c>
      <c r="J23" s="20" t="n">
        <v>1.04061664</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46.59176409</v>
      </c>
      <c r="F25" s="20" t="n">
        <v>1.3586053</v>
      </c>
      <c r="G25" s="18" t="n">
        <v>3.33916926</v>
      </c>
      <c r="H25" s="20" t="n">
        <v>0.29819369</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30.87481421</v>
      </c>
      <c r="F26" s="20" t="n">
        <v>0.81709396</v>
      </c>
      <c r="G26" s="18" t="n">
        <v>9.037092230000001</v>
      </c>
      <c r="H26" s="20" t="n">
        <v>0.50151229</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32.81078006</v>
      </c>
      <c r="F32" s="20" t="n">
        <v>0.8439867599999999</v>
      </c>
      <c r="G32" s="18" t="n">
        <v>15.48278377</v>
      </c>
      <c r="H32" s="20" t="n">
        <v>0.79956384</v>
      </c>
      <c r="I32" s="18" t="n">
        <v>51.70643617</v>
      </c>
      <c r="J32" s="20" t="n">
        <v>1.09262936</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(130.0/B34*100)</f>
        <v/>
      </c>
      <c r="D34" s="19" t="n">
        <v>6220</v>
      </c>
      <c r="E34" s="18" t="n">
        <v>31.13519922</v>
      </c>
      <c r="F34" s="20" t="n">
        <v>0.73733419</v>
      </c>
      <c r="G34" s="18" t="n">
        <v>9.392973120000001</v>
      </c>
      <c r="H34" s="20" t="n">
        <v>0.52829612</v>
      </c>
      <c r="I34" s="18" t="n">
        <v>56.87357647</v>
      </c>
      <c r="J34" s="20" t="n">
        <v>0.94848</v>
      </c>
      <c r="K34" s="18" t="s">
        <v>327</v>
      </c>
      <c r="L34" s="20" t="s">
        <v>327</v>
      </c>
      <c r="M34" s="18" t="n">
        <v>2.59825119</v>
      </c>
      <c r="N34" s="20" t="n">
        <v>0.53925064</v>
      </c>
      <c r="O34" s="18" t="n">
        <v>0</v>
      </c>
      <c r="P34" s="20" t="n">
        <v>0</v>
      </c>
      <c r="Q34" s="18" t="n">
        <v>0</v>
      </c>
      <c r="R34" s="20" t="n">
        <v>0</v>
      </c>
    </row>
    <row r="35" spans="1:18">
      <c r="A35" s="15" t="s">
        <v>355</v>
      </c>
      <c r="B35" s="17" t="n">
        <v>6406</v>
      </c>
      <c r="C35" s="18">
        <f>(96.0/B35*100)</f>
        <v/>
      </c>
      <c r="D35" s="19" t="n">
        <v>6310</v>
      </c>
      <c r="E35" s="18" t="n">
        <v>46.17472602</v>
      </c>
      <c r="F35" s="20" t="n">
        <v>0.78397242</v>
      </c>
      <c r="G35" s="18" t="n">
        <v>4.57976794</v>
      </c>
      <c r="H35" s="20" t="n">
        <v>0.30776724</v>
      </c>
      <c r="I35" s="18" t="n">
        <v>48.19948047</v>
      </c>
      <c r="J35" s="20" t="n">
        <v>0.82133148</v>
      </c>
      <c r="K35" s="18" t="s">
        <v>327</v>
      </c>
      <c r="L35" s="20" t="s">
        <v>327</v>
      </c>
      <c r="M35" s="18" t="n">
        <v>1.04602557</v>
      </c>
      <c r="N35" s="20" t="n">
        <v>0.05725951</v>
      </c>
      <c r="O35" s="18" t="n">
        <v>0</v>
      </c>
      <c r="P35" s="20" t="n">
        <v>0</v>
      </c>
      <c r="Q35" s="18" t="n">
        <v>0</v>
      </c>
      <c r="R35" s="20" t="n">
        <v>0</v>
      </c>
    </row>
    <row r="36" spans="1:18">
      <c r="A36" s="15" t="s">
        <v>356</v>
      </c>
      <c r="B36" s="17" t="n">
        <v>6736</v>
      </c>
      <c r="C36" s="18">
        <f>(118.0/B36*100)</f>
        <v/>
      </c>
      <c r="D36" s="19" t="n">
        <v>6618</v>
      </c>
      <c r="E36" s="18" t="n">
        <v>27.27123116</v>
      </c>
      <c r="F36" s="20" t="n">
        <v>0.6754347000000001</v>
      </c>
      <c r="G36" s="18" t="n">
        <v>3.40030957</v>
      </c>
      <c r="H36" s="20" t="n">
        <v>0.23235224</v>
      </c>
      <c r="I36" s="18" t="n">
        <v>69.32845928</v>
      </c>
      <c r="J36" s="20" t="n">
        <v>0.75516089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32.650071</v>
      </c>
      <c r="F40" s="20" t="n">
        <v>0.80154998</v>
      </c>
      <c r="G40" s="18" t="n">
        <v>18.27065359</v>
      </c>
      <c r="H40" s="20" t="n">
        <v>0.72673928</v>
      </c>
      <c r="I40" s="18" t="n">
        <v>39.86797253</v>
      </c>
      <c r="J40" s="20" t="n">
        <v>0.9867470699999999</v>
      </c>
      <c r="K40" s="18" t="s">
        <v>327</v>
      </c>
      <c r="L40" s="20" t="s">
        <v>327</v>
      </c>
      <c r="M40" s="18" t="n">
        <v>9.211302870000001</v>
      </c>
      <c r="N40" s="20" t="n">
        <v>0.21028898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(191.0/B47*100)</f>
        <v/>
      </c>
      <c r="D47" s="19" t="n">
        <v>5737</v>
      </c>
      <c r="E47" s="18" t="n">
        <v>48.45032763</v>
      </c>
      <c r="F47" s="20" t="n">
        <v>0.99063043</v>
      </c>
      <c r="G47" s="18" t="n">
        <v>13.42227359</v>
      </c>
      <c r="H47" s="20" t="n">
        <v>0.69115169</v>
      </c>
      <c r="I47" s="18" t="n">
        <v>38.12739878</v>
      </c>
      <c r="J47" s="20" t="n">
        <v>1.00966484</v>
      </c>
      <c r="K47" s="18" t="s">
        <v>327</v>
      </c>
      <c r="L47" s="20" t="s">
        <v>327</v>
      </c>
      <c r="M47" s="18" t="n">
        <v>0</v>
      </c>
      <c r="N47" s="20" t="n">
        <v>0</v>
      </c>
      <c r="O47" s="18" t="n">
        <v>0</v>
      </c>
      <c r="P47" s="20" t="n">
        <v>0</v>
      </c>
      <c r="Q47" s="18" t="n">
        <v>0</v>
      </c>
      <c r="R47" s="20" t="n">
        <v>0</v>
      </c>
    </row>
    <row r="48" spans="1:18">
      <c r="A48" s="15" t="s">
        <v>368</v>
      </c>
      <c r="B48" s="17" t="n">
        <v>9841</v>
      </c>
      <c r="C48" s="18">
        <f>(29.0/B48*100)</f>
        <v/>
      </c>
      <c r="D48" s="19" t="n">
        <v>9812</v>
      </c>
      <c r="E48" s="18" t="n">
        <v>33.63793695</v>
      </c>
      <c r="F48" s="20" t="n">
        <v>0.73524426</v>
      </c>
      <c r="G48" s="18" t="n">
        <v>15.42942796</v>
      </c>
      <c r="H48" s="20" t="n">
        <v>0.75876159</v>
      </c>
      <c r="I48" s="18" t="n">
        <v>50.93263509</v>
      </c>
      <c r="J48" s="20" t="n">
        <v>1.12843454</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22.9630107</v>
      </c>
      <c r="F52" s="20" t="n">
        <v>0.56519453</v>
      </c>
      <c r="G52" s="18" t="n">
        <v>5.9377994</v>
      </c>
      <c r="H52" s="20" t="n">
        <v>0.38908351</v>
      </c>
      <c r="I52" s="18" t="n">
        <v>71.0991899</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32.90569696</v>
      </c>
      <c r="F56" s="20" t="n">
        <v>0.74487814</v>
      </c>
      <c r="G56" s="18" t="n">
        <v>7.21765499</v>
      </c>
      <c r="H56" s="20" t="n">
        <v>0.44079441</v>
      </c>
      <c r="I56" s="18" t="n">
        <v>59.87664805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34.56392447</v>
      </c>
      <c r="F61" s="20" t="n">
        <v>0.70008657</v>
      </c>
      <c r="G61" s="18" t="n">
        <v>7.12051609</v>
      </c>
      <c r="H61" s="20" t="n">
        <v>0.37300543</v>
      </c>
      <c r="I61" s="18" t="n">
        <v>58.31555944</v>
      </c>
      <c r="J61" s="20" t="n">
        <v>0.69597763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(21.0/B67*100)</f>
        <v/>
      </c>
      <c r="D67" s="19" t="n">
        <v>6950</v>
      </c>
      <c r="E67" s="18" t="n">
        <v>36.83993941</v>
      </c>
      <c r="F67" s="20" t="n">
        <v>0.78843357</v>
      </c>
      <c r="G67" s="18" t="n">
        <v>15.54131311</v>
      </c>
      <c r="H67" s="20" t="n">
        <v>0.58275024</v>
      </c>
      <c r="I67" s="18" t="n">
        <v>47.61874748</v>
      </c>
      <c r="J67" s="20" t="n">
        <v>0.87089587</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(378.0/B73*100)</f>
        <v/>
      </c>
      <c r="D73" s="19" t="n">
        <v>7871</v>
      </c>
      <c r="E73" s="18" t="n">
        <v>45.6900818</v>
      </c>
      <c r="F73" s="20" t="n">
        <v>0.93483724</v>
      </c>
      <c r="G73" s="18" t="n">
        <v>29.21283089</v>
      </c>
      <c r="H73" s="20" t="n">
        <v>0.8232815999999999</v>
      </c>
      <c r="I73" s="18" t="n">
        <v>25.09708731</v>
      </c>
      <c r="J73" s="20" t="n">
        <v>0.91561203</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28.17164591</v>
      </c>
      <c r="F7" s="20" t="n">
        <v>0.56508565</v>
      </c>
      <c r="G7" s="18" t="n">
        <v>7.15250463</v>
      </c>
      <c r="H7" s="20" t="n">
        <v>0.3068878</v>
      </c>
      <c r="I7" s="18" t="n">
        <v>64.67584945999999</v>
      </c>
      <c r="J7" s="20" t="n">
        <v>0.63394874</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(8424.0/B9*100)</f>
        <v/>
      </c>
      <c r="D9" s="19" t="n">
        <v>1227</v>
      </c>
      <c r="E9" s="18" t="n">
        <v>69.70075335999999</v>
      </c>
      <c r="F9" s="20" t="n">
        <v>2.75793261</v>
      </c>
      <c r="G9" s="18" t="n">
        <v>10.78515712</v>
      </c>
      <c r="H9" s="20" t="n">
        <v>0.8076297099999999</v>
      </c>
      <c r="I9" s="18" t="n">
        <v>0</v>
      </c>
      <c r="J9" s="20" t="n">
        <v>0</v>
      </c>
      <c r="K9" s="18" t="s">
        <v>327</v>
      </c>
      <c r="L9" s="20" t="s">
        <v>327</v>
      </c>
      <c r="M9" s="18" t="n">
        <v>19.51408952</v>
      </c>
      <c r="N9" s="20" t="n">
        <v>3.05128502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8.282994479999999</v>
      </c>
      <c r="F13" s="20" t="n">
        <v>0.47043649</v>
      </c>
      <c r="G13" s="18" t="n">
        <v>1.39197282</v>
      </c>
      <c r="H13" s="20" t="n">
        <v>0.15624171</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(47.0/B18*100)</f>
        <v/>
      </c>
      <c r="D18" s="19" t="n">
        <v>5485</v>
      </c>
      <c r="E18" s="18" t="n">
        <v>54.99174303</v>
      </c>
      <c r="F18" s="20" t="n">
        <v>1.02419534</v>
      </c>
      <c r="G18" s="18" t="n">
        <v>9.866566369999999</v>
      </c>
      <c r="H18" s="20" t="n">
        <v>0.51112715</v>
      </c>
      <c r="I18" s="18" t="n">
        <v>35.1416906</v>
      </c>
      <c r="J18" s="20" t="n">
        <v>0.94480794</v>
      </c>
      <c r="K18" s="18" t="s">
        <v>327</v>
      </c>
      <c r="L18" s="20" t="s">
        <v>327</v>
      </c>
      <c r="M18" s="18" t="n">
        <v>0</v>
      </c>
      <c r="N18" s="20" t="n">
        <v>0</v>
      </c>
      <c r="O18" s="18" t="n">
        <v>0</v>
      </c>
      <c r="P18" s="20" t="n">
        <v>0</v>
      </c>
      <c r="Q18" s="18" t="n">
        <v>0</v>
      </c>
      <c r="R18" s="20" t="n">
        <v>0</v>
      </c>
    </row>
    <row r="19" spans="1:18">
      <c r="A19" s="15" t="s">
        <v>339</v>
      </c>
      <c r="B19" s="17" t="n">
        <v>5658</v>
      </c>
      <c r="C19" s="18">
        <f>(249.0/B19*100)</f>
        <v/>
      </c>
      <c r="D19" s="19" t="n">
        <v>5409</v>
      </c>
      <c r="E19" s="18" t="n">
        <v>21.55789167</v>
      </c>
      <c r="F19" s="20" t="n">
        <v>0.83372335</v>
      </c>
      <c r="G19" s="18" t="n">
        <v>6.3170015</v>
      </c>
      <c r="H19" s="20" t="n">
        <v>0.43956257</v>
      </c>
      <c r="I19" s="18" t="n">
        <v>72.12510682999999</v>
      </c>
      <c r="J19" s="20" t="n">
        <v>1.03439064</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13.56261405</v>
      </c>
      <c r="F20" s="20" t="n">
        <v>0.51490185</v>
      </c>
      <c r="G20" s="18" t="n">
        <v>2.73125044</v>
      </c>
      <c r="H20" s="20" t="n">
        <v>0.28144518</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(677.0/B23*100)</f>
        <v/>
      </c>
      <c r="D23" s="19" t="n">
        <v>10906</v>
      </c>
      <c r="E23" s="18" t="n">
        <v>25.93904637</v>
      </c>
      <c r="F23" s="20" t="n">
        <v>0.79433716</v>
      </c>
      <c r="G23" s="18" t="n">
        <v>6.39850754</v>
      </c>
      <c r="H23" s="20" t="n">
        <v>0.40803781</v>
      </c>
      <c r="I23" s="18" t="n">
        <v>67.66244609</v>
      </c>
      <c r="J23" s="20" t="n">
        <v>1.04061664</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42.96126432</v>
      </c>
      <c r="F25" s="20" t="n">
        <v>1.3379403</v>
      </c>
      <c r="G25" s="18" t="n">
        <v>6.96966903</v>
      </c>
      <c r="H25" s="20" t="n">
        <v>0.44913215</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27.94776309</v>
      </c>
      <c r="F26" s="20" t="n">
        <v>0.80754801</v>
      </c>
      <c r="G26" s="18" t="n">
        <v>11.96414335</v>
      </c>
      <c r="H26" s="20" t="n">
        <v>0.55174431</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35.80100539</v>
      </c>
      <c r="F32" s="20" t="n">
        <v>0.90093098</v>
      </c>
      <c r="G32" s="18" t="n">
        <v>12.49255844</v>
      </c>
      <c r="H32" s="20" t="n">
        <v>0.6549657</v>
      </c>
      <c r="I32" s="18" t="n">
        <v>51.70643617</v>
      </c>
      <c r="J32" s="20" t="n">
        <v>1.09262936</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(130.0/B34*100)</f>
        <v/>
      </c>
      <c r="D34" s="19" t="n">
        <v>6220</v>
      </c>
      <c r="E34" s="18" t="n">
        <v>29.59809135</v>
      </c>
      <c r="F34" s="20" t="n">
        <v>0.65920631</v>
      </c>
      <c r="G34" s="18" t="n">
        <v>10.93008099</v>
      </c>
      <c r="H34" s="20" t="n">
        <v>0.57583628</v>
      </c>
      <c r="I34" s="18" t="n">
        <v>56.87357647</v>
      </c>
      <c r="J34" s="20" t="n">
        <v>0.94848</v>
      </c>
      <c r="K34" s="18" t="s">
        <v>327</v>
      </c>
      <c r="L34" s="20" t="s">
        <v>327</v>
      </c>
      <c r="M34" s="18" t="n">
        <v>2.59825119</v>
      </c>
      <c r="N34" s="20" t="n">
        <v>0.53925064</v>
      </c>
      <c r="O34" s="18" t="n">
        <v>0</v>
      </c>
      <c r="P34" s="20" t="n">
        <v>0</v>
      </c>
      <c r="Q34" s="18" t="n">
        <v>0</v>
      </c>
      <c r="R34" s="20" t="n">
        <v>0</v>
      </c>
    </row>
    <row r="35" spans="1:18">
      <c r="A35" s="15" t="s">
        <v>355</v>
      </c>
      <c r="B35" s="17" t="n">
        <v>6406</v>
      </c>
      <c r="C35" s="18">
        <f>(96.0/B35*100)</f>
        <v/>
      </c>
      <c r="D35" s="19" t="n">
        <v>6310</v>
      </c>
      <c r="E35" s="18" t="n">
        <v>37.33685057</v>
      </c>
      <c r="F35" s="20" t="n">
        <v>0.83873391</v>
      </c>
      <c r="G35" s="18" t="n">
        <v>13.41764339</v>
      </c>
      <c r="H35" s="20" t="n">
        <v>0.59596876</v>
      </c>
      <c r="I35" s="18" t="n">
        <v>48.19948047</v>
      </c>
      <c r="J35" s="20" t="n">
        <v>0.82133148</v>
      </c>
      <c r="K35" s="18" t="s">
        <v>327</v>
      </c>
      <c r="L35" s="20" t="s">
        <v>327</v>
      </c>
      <c r="M35" s="18" t="n">
        <v>1.04602557</v>
      </c>
      <c r="N35" s="20" t="n">
        <v>0.05725951</v>
      </c>
      <c r="O35" s="18" t="n">
        <v>0</v>
      </c>
      <c r="P35" s="20" t="n">
        <v>0</v>
      </c>
      <c r="Q35" s="18" t="n">
        <v>0</v>
      </c>
      <c r="R35" s="20" t="n">
        <v>0</v>
      </c>
    </row>
    <row r="36" spans="1:18">
      <c r="A36" s="15" t="s">
        <v>356</v>
      </c>
      <c r="B36" s="17" t="n">
        <v>6736</v>
      </c>
      <c r="C36" s="18">
        <f>(118.0/B36*100)</f>
        <v/>
      </c>
      <c r="D36" s="19" t="n">
        <v>6618</v>
      </c>
      <c r="E36" s="18" t="n">
        <v>27.28574153</v>
      </c>
      <c r="F36" s="20" t="n">
        <v>0.68592792</v>
      </c>
      <c r="G36" s="18" t="n">
        <v>3.3857992</v>
      </c>
      <c r="H36" s="20" t="n">
        <v>0.24925504</v>
      </c>
      <c r="I36" s="18" t="n">
        <v>69.32845928</v>
      </c>
      <c r="J36" s="20" t="n">
        <v>0.75516089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42.03391348</v>
      </c>
      <c r="F40" s="20" t="n">
        <v>0.96877629</v>
      </c>
      <c r="G40" s="18" t="n">
        <v>8.88681111</v>
      </c>
      <c r="H40" s="20" t="n">
        <v>0.49666263</v>
      </c>
      <c r="I40" s="18" t="n">
        <v>39.86797253</v>
      </c>
      <c r="J40" s="20" t="n">
        <v>0.9867470699999999</v>
      </c>
      <c r="K40" s="18" t="s">
        <v>327</v>
      </c>
      <c r="L40" s="20" t="s">
        <v>327</v>
      </c>
      <c r="M40" s="18" t="n">
        <v>9.211302870000001</v>
      </c>
      <c r="N40" s="20" t="n">
        <v>0.21028898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(191.0/B47*100)</f>
        <v/>
      </c>
      <c r="D47" s="19" t="n">
        <v>5737</v>
      </c>
      <c r="E47" s="18" t="n">
        <v>44.1434922</v>
      </c>
      <c r="F47" s="20" t="n">
        <v>0.89827208</v>
      </c>
      <c r="G47" s="18" t="n">
        <v>17.72910902</v>
      </c>
      <c r="H47" s="20" t="n">
        <v>0.74601915</v>
      </c>
      <c r="I47" s="18" t="n">
        <v>38.12739878</v>
      </c>
      <c r="J47" s="20" t="n">
        <v>1.00966484</v>
      </c>
      <c r="K47" s="18" t="s">
        <v>327</v>
      </c>
      <c r="L47" s="20" t="s">
        <v>327</v>
      </c>
      <c r="M47" s="18" t="n">
        <v>0</v>
      </c>
      <c r="N47" s="20" t="n">
        <v>0</v>
      </c>
      <c r="O47" s="18" t="n">
        <v>0</v>
      </c>
      <c r="P47" s="20" t="n">
        <v>0</v>
      </c>
      <c r="Q47" s="18" t="n">
        <v>0</v>
      </c>
      <c r="R47" s="20" t="n">
        <v>0</v>
      </c>
    </row>
    <row r="48" spans="1:18">
      <c r="A48" s="15" t="s">
        <v>368</v>
      </c>
      <c r="B48" s="17" t="n">
        <v>9841</v>
      </c>
      <c r="C48" s="18">
        <f>(29.0/B48*100)</f>
        <v/>
      </c>
      <c r="D48" s="19" t="n">
        <v>9812</v>
      </c>
      <c r="E48" s="18" t="n">
        <v>31.46856134</v>
      </c>
      <c r="F48" s="20" t="n">
        <v>0.73029532</v>
      </c>
      <c r="G48" s="18" t="n">
        <v>17.59880357</v>
      </c>
      <c r="H48" s="20" t="n">
        <v>0.90798384</v>
      </c>
      <c r="I48" s="18" t="n">
        <v>50.93263509</v>
      </c>
      <c r="J48" s="20" t="n">
        <v>1.12843454</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21.92655093</v>
      </c>
      <c r="F52" s="20" t="n">
        <v>0.56146503</v>
      </c>
      <c r="G52" s="18" t="n">
        <v>6.97425917</v>
      </c>
      <c r="H52" s="20" t="n">
        <v>0.42802243</v>
      </c>
      <c r="I52" s="18" t="n">
        <v>71.0991899</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33.97270246</v>
      </c>
      <c r="F56" s="20" t="n">
        <v>0.85875527</v>
      </c>
      <c r="G56" s="18" t="n">
        <v>6.15064949</v>
      </c>
      <c r="H56" s="20" t="n">
        <v>0.37045813</v>
      </c>
      <c r="I56" s="18" t="n">
        <v>59.87664805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31.27676268</v>
      </c>
      <c r="F61" s="20" t="n">
        <v>0.66722921</v>
      </c>
      <c r="G61" s="18" t="n">
        <v>10.40767788</v>
      </c>
      <c r="H61" s="20" t="n">
        <v>0.42597413</v>
      </c>
      <c r="I61" s="18" t="n">
        <v>58.31555944</v>
      </c>
      <c r="J61" s="20" t="n">
        <v>0.69597763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(21.0/B67*100)</f>
        <v/>
      </c>
      <c r="D67" s="19" t="n">
        <v>6950</v>
      </c>
      <c r="E67" s="18" t="n">
        <v>27.49617966</v>
      </c>
      <c r="F67" s="20" t="n">
        <v>0.71781679</v>
      </c>
      <c r="G67" s="18" t="n">
        <v>24.88507287</v>
      </c>
      <c r="H67" s="20" t="n">
        <v>0.64147899</v>
      </c>
      <c r="I67" s="18" t="n">
        <v>47.61874748</v>
      </c>
      <c r="J67" s="20" t="n">
        <v>0.87089587</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(378.0/B73*100)</f>
        <v/>
      </c>
      <c r="D73" s="19" t="n">
        <v>7871</v>
      </c>
      <c r="E73" s="18" t="n">
        <v>34.85038856</v>
      </c>
      <c r="F73" s="20" t="n">
        <v>0.81001698</v>
      </c>
      <c r="G73" s="18" t="n">
        <v>40.05252413</v>
      </c>
      <c r="H73" s="20" t="n">
        <v>1.01904584</v>
      </c>
      <c r="I73" s="18" t="n">
        <v>25.09708731</v>
      </c>
      <c r="J73" s="20" t="n">
        <v>0.91561203</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(2168.0/B7*100)</f>
        <v/>
      </c>
      <c r="D7" s="19" t="n">
        <v>12362</v>
      </c>
      <c r="E7" s="18" t="n">
        <v>13.34052594</v>
      </c>
      <c r="F7" s="20" t="n">
        <v>0.39562015</v>
      </c>
      <c r="G7" s="18" t="n">
        <v>21.8659912</v>
      </c>
      <c r="H7" s="20" t="n">
        <v>0.60083515</v>
      </c>
      <c r="I7" s="18" t="n">
        <v>64.79348285</v>
      </c>
      <c r="J7" s="20" t="n">
        <v>0.6378023900000001</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(8429.0/B9*100)</f>
        <v/>
      </c>
      <c r="D9" s="19" t="n">
        <v>1222</v>
      </c>
      <c r="E9" s="18" t="n">
        <v>42.86003782</v>
      </c>
      <c r="F9" s="20" t="n">
        <v>2.15095017</v>
      </c>
      <c r="G9" s="18" t="n">
        <v>37.52995075</v>
      </c>
      <c r="H9" s="20" t="n">
        <v>1.88073947</v>
      </c>
      <c r="I9" s="18" t="n">
        <v>0</v>
      </c>
      <c r="J9" s="20" t="n">
        <v>0</v>
      </c>
      <c r="K9" s="18" t="s">
        <v>327</v>
      </c>
      <c r="L9" s="20" t="s">
        <v>327</v>
      </c>
      <c r="M9" s="18" t="n">
        <v>19.61001143</v>
      </c>
      <c r="N9" s="20" t="n">
        <v>3.06325251</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6.17539131</v>
      </c>
      <c r="F13" s="20" t="n">
        <v>0.39284476</v>
      </c>
      <c r="G13" s="18" t="n">
        <v>3.49957599</v>
      </c>
      <c r="H13" s="20" t="n">
        <v>0.31310676</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(47.0/B18*100)</f>
        <v/>
      </c>
      <c r="D18" s="19" t="n">
        <v>5485</v>
      </c>
      <c r="E18" s="18" t="n">
        <v>45.94672155</v>
      </c>
      <c r="F18" s="20" t="n">
        <v>1.35233663</v>
      </c>
      <c r="G18" s="18" t="n">
        <v>18.91158786</v>
      </c>
      <c r="H18" s="20" t="n">
        <v>0.90972399</v>
      </c>
      <c r="I18" s="18" t="n">
        <v>35.1416906</v>
      </c>
      <c r="J18" s="20" t="n">
        <v>0.94480794</v>
      </c>
      <c r="K18" s="18" t="s">
        <v>327</v>
      </c>
      <c r="L18" s="20" t="s">
        <v>327</v>
      </c>
      <c r="M18" s="18" t="n">
        <v>0</v>
      </c>
      <c r="N18" s="20" t="n">
        <v>0</v>
      </c>
      <c r="O18" s="18" t="n">
        <v>0</v>
      </c>
      <c r="P18" s="20" t="n">
        <v>0</v>
      </c>
      <c r="Q18" s="18" t="n">
        <v>0</v>
      </c>
      <c r="R18" s="20" t="n">
        <v>0</v>
      </c>
    </row>
    <row r="19" spans="1:18">
      <c r="A19" s="15" t="s">
        <v>339</v>
      </c>
      <c r="B19" s="17" t="n">
        <v>5658</v>
      </c>
      <c r="C19" s="18">
        <f>(253.0/B19*100)</f>
        <v/>
      </c>
      <c r="D19" s="19" t="n">
        <v>5405</v>
      </c>
      <c r="E19" s="18" t="n">
        <v>15.7015709</v>
      </c>
      <c r="F19" s="20" t="n">
        <v>0.65481482</v>
      </c>
      <c r="G19" s="18" t="n">
        <v>12.12479898</v>
      </c>
      <c r="H19" s="20" t="n">
        <v>0.7038486900000001</v>
      </c>
      <c r="I19" s="18" t="n">
        <v>72.17363012</v>
      </c>
      <c r="J19" s="20" t="n">
        <v>1.03343786</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8.550237790000001</v>
      </c>
      <c r="F20" s="20" t="n">
        <v>0.41526549</v>
      </c>
      <c r="G20" s="18" t="n">
        <v>7.7436267</v>
      </c>
      <c r="H20" s="20" t="n">
        <v>0.42198612</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(679.0/B23*100)</f>
        <v/>
      </c>
      <c r="D23" s="19" t="n">
        <v>10904</v>
      </c>
      <c r="E23" s="18" t="n">
        <v>15.86513444</v>
      </c>
      <c r="F23" s="20" t="n">
        <v>0.53092416</v>
      </c>
      <c r="G23" s="18" t="n">
        <v>16.4372808</v>
      </c>
      <c r="H23" s="20" t="n">
        <v>0.74478518</v>
      </c>
      <c r="I23" s="18" t="n">
        <v>67.69758476</v>
      </c>
      <c r="J23" s="20" t="n">
        <v>1.04245604</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21.47809</v>
      </c>
      <c r="F25" s="20" t="n">
        <v>0.75681997</v>
      </c>
      <c r="G25" s="18" t="n">
        <v>28.45284334</v>
      </c>
      <c r="H25" s="20" t="n">
        <v>1.57042629</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15.66070387</v>
      </c>
      <c r="F26" s="20" t="n">
        <v>0.57852674</v>
      </c>
      <c r="G26" s="18" t="n">
        <v>24.25120257</v>
      </c>
      <c r="H26" s="20" t="n">
        <v>0.8331768899999999</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10.89639078</v>
      </c>
      <c r="F32" s="20" t="n">
        <v>0.54004447</v>
      </c>
      <c r="G32" s="18" t="n">
        <v>37.38709757</v>
      </c>
      <c r="H32" s="20" t="n">
        <v>1.18050912</v>
      </c>
      <c r="I32" s="18" t="n">
        <v>51.71651165</v>
      </c>
      <c r="J32" s="20" t="n">
        <v>1.09546109</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(131.0/B34*100)</f>
        <v/>
      </c>
      <c r="D34" s="19" t="n">
        <v>6219</v>
      </c>
      <c r="E34" s="18" t="n">
        <v>22.58504824</v>
      </c>
      <c r="F34" s="20" t="n">
        <v>0.53824646</v>
      </c>
      <c r="G34" s="18" t="n">
        <v>17.92990675</v>
      </c>
      <c r="H34" s="20" t="n">
        <v>0.78543525</v>
      </c>
      <c r="I34" s="18" t="n">
        <v>56.88621637</v>
      </c>
      <c r="J34" s="20" t="n">
        <v>0.9507022899999999</v>
      </c>
      <c r="K34" s="18" t="s">
        <v>327</v>
      </c>
      <c r="L34" s="20" t="s">
        <v>327</v>
      </c>
      <c r="M34" s="18" t="n">
        <v>2.59882864</v>
      </c>
      <c r="N34" s="20" t="n">
        <v>0.53936331</v>
      </c>
      <c r="O34" s="18" t="n">
        <v>0</v>
      </c>
      <c r="P34" s="20" t="n">
        <v>0</v>
      </c>
      <c r="Q34" s="18" t="n">
        <v>0</v>
      </c>
      <c r="R34" s="20" t="n">
        <v>0</v>
      </c>
    </row>
    <row r="35" spans="1:18">
      <c r="A35" s="15" t="s">
        <v>355</v>
      </c>
      <c r="B35" s="17" t="n">
        <v>6406</v>
      </c>
      <c r="C35" s="18">
        <f>(96.0/B35*100)</f>
        <v/>
      </c>
      <c r="D35" s="19" t="n">
        <v>6310</v>
      </c>
      <c r="E35" s="18" t="n">
        <v>33.89584336</v>
      </c>
      <c r="F35" s="20" t="n">
        <v>0.7458784899999999</v>
      </c>
      <c r="G35" s="18" t="n">
        <v>16.8586506</v>
      </c>
      <c r="H35" s="20" t="n">
        <v>0.6246654699999999</v>
      </c>
      <c r="I35" s="18" t="n">
        <v>48.19948047</v>
      </c>
      <c r="J35" s="20" t="n">
        <v>0.82133148</v>
      </c>
      <c r="K35" s="18" t="s">
        <v>327</v>
      </c>
      <c r="L35" s="20" t="s">
        <v>327</v>
      </c>
      <c r="M35" s="18" t="n">
        <v>1.04602557</v>
      </c>
      <c r="N35" s="20" t="n">
        <v>0.05725951</v>
      </c>
      <c r="O35" s="18" t="n">
        <v>0</v>
      </c>
      <c r="P35" s="20" t="n">
        <v>0</v>
      </c>
      <c r="Q35" s="18" t="n">
        <v>0</v>
      </c>
      <c r="R35" s="20" t="n">
        <v>0</v>
      </c>
    </row>
    <row r="36" spans="1:18">
      <c r="A36" s="15" t="s">
        <v>356</v>
      </c>
      <c r="B36" s="17" t="n">
        <v>6736</v>
      </c>
      <c r="C36" s="18">
        <f>(119.0/B36*100)</f>
        <v/>
      </c>
      <c r="D36" s="19" t="n">
        <v>6617</v>
      </c>
      <c r="E36" s="18" t="n">
        <v>24.51934496</v>
      </c>
      <c r="F36" s="20" t="n">
        <v>0.63031646</v>
      </c>
      <c r="G36" s="18" t="n">
        <v>6.14446316</v>
      </c>
      <c r="H36" s="20" t="n">
        <v>0.3580512</v>
      </c>
      <c r="I36" s="18" t="n">
        <v>69.33619186999999</v>
      </c>
      <c r="J36" s="20" t="n">
        <v>0.75611151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10.03507547</v>
      </c>
      <c r="F40" s="20" t="n">
        <v>0.55423751</v>
      </c>
      <c r="G40" s="18" t="n">
        <v>40.88564912</v>
      </c>
      <c r="H40" s="20" t="n">
        <v>1.1085527</v>
      </c>
      <c r="I40" s="18" t="n">
        <v>39.86797253</v>
      </c>
      <c r="J40" s="20" t="n">
        <v>0.9867470699999999</v>
      </c>
      <c r="K40" s="18" t="s">
        <v>327</v>
      </c>
      <c r="L40" s="20" t="s">
        <v>327</v>
      </c>
      <c r="M40" s="18" t="n">
        <v>9.211302870000001</v>
      </c>
      <c r="N40" s="20" t="n">
        <v>0.21028898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(195.0/B47*100)</f>
        <v/>
      </c>
      <c r="D47" s="19" t="n">
        <v>5733</v>
      </c>
      <c r="E47" s="18" t="n">
        <v>24.29707284</v>
      </c>
      <c r="F47" s="20" t="n">
        <v>0.6790065</v>
      </c>
      <c r="G47" s="18" t="n">
        <v>37.55080393</v>
      </c>
      <c r="H47" s="20" t="n">
        <v>0.92447279</v>
      </c>
      <c r="I47" s="18" t="n">
        <v>38.15212322</v>
      </c>
      <c r="J47" s="20" t="n">
        <v>1.00895066</v>
      </c>
      <c r="K47" s="18" t="s">
        <v>327</v>
      </c>
      <c r="L47" s="20" t="s">
        <v>327</v>
      </c>
      <c r="M47" s="18" t="n">
        <v>0</v>
      </c>
      <c r="N47" s="20" t="n">
        <v>0</v>
      </c>
      <c r="O47" s="18" t="n">
        <v>0</v>
      </c>
      <c r="P47" s="20" t="n">
        <v>0</v>
      </c>
      <c r="Q47" s="18" t="n">
        <v>0</v>
      </c>
      <c r="R47" s="20" t="n">
        <v>0</v>
      </c>
    </row>
    <row r="48" spans="1:18">
      <c r="A48" s="15" t="s">
        <v>368</v>
      </c>
      <c r="B48" s="17" t="n">
        <v>9841</v>
      </c>
      <c r="C48" s="18">
        <f>(30.0/B48*100)</f>
        <v/>
      </c>
      <c r="D48" s="19" t="n">
        <v>9811</v>
      </c>
      <c r="E48" s="18" t="n">
        <v>21.72595587</v>
      </c>
      <c r="F48" s="20" t="n">
        <v>0.69409012</v>
      </c>
      <c r="G48" s="18" t="n">
        <v>27.3327457</v>
      </c>
      <c r="H48" s="20" t="n">
        <v>1.06468942</v>
      </c>
      <c r="I48" s="18" t="n">
        <v>50.94129843</v>
      </c>
      <c r="J48" s="20" t="n">
        <v>1.1287951</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(153.0/B52*100)</f>
        <v/>
      </c>
      <c r="D52" s="19" t="n">
        <v>5656</v>
      </c>
      <c r="E52" s="18" t="n">
        <v>14.11160445</v>
      </c>
      <c r="F52" s="20" t="n">
        <v>0.47803647</v>
      </c>
      <c r="G52" s="18" t="n">
        <v>14.7637563</v>
      </c>
      <c r="H52" s="20" t="n">
        <v>0.58479402</v>
      </c>
      <c r="I52" s="18" t="n">
        <v>71.12463925</v>
      </c>
      <c r="J52" s="20" t="n">
        <v>0.7494647800000001</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(95.0/B56*100)</f>
        <v/>
      </c>
      <c r="D56" s="19" t="n">
        <v>5264</v>
      </c>
      <c r="E56" s="18" t="n">
        <v>17.51740427</v>
      </c>
      <c r="F56" s="20" t="n">
        <v>0.7146346</v>
      </c>
      <c r="G56" s="18" t="n">
        <v>22.59608949</v>
      </c>
      <c r="H56" s="20" t="n">
        <v>0.76884852</v>
      </c>
      <c r="I56" s="18" t="n">
        <v>59.88650624</v>
      </c>
      <c r="J56" s="20" t="n">
        <v>0.92226238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(333.0/B61*100)</f>
        <v/>
      </c>
      <c r="D61" s="19" t="n">
        <v>6192</v>
      </c>
      <c r="E61" s="18" t="n">
        <v>17.64929245</v>
      </c>
      <c r="F61" s="20" t="n">
        <v>0.62682191</v>
      </c>
      <c r="G61" s="18" t="n">
        <v>24.01986314</v>
      </c>
      <c r="H61" s="20" t="n">
        <v>0.6282062899999999</v>
      </c>
      <c r="I61" s="18" t="n">
        <v>58.33084441</v>
      </c>
      <c r="J61" s="20" t="n">
        <v>0.69466158</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10.95657903</v>
      </c>
      <c r="F67" s="20" t="n">
        <v>0.50893678</v>
      </c>
      <c r="G67" s="18" t="n">
        <v>41.39741517</v>
      </c>
      <c r="H67" s="20" t="n">
        <v>0.83837337</v>
      </c>
      <c r="I67" s="18" t="n">
        <v>47.6460058</v>
      </c>
      <c r="J67" s="20" t="n">
        <v>0.87113485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(380.0/B73*100)</f>
        <v/>
      </c>
      <c r="D73" s="19" t="n">
        <v>7869</v>
      </c>
      <c r="E73" s="18" t="n">
        <v>12.41117822</v>
      </c>
      <c r="F73" s="20" t="n">
        <v>0.58540017</v>
      </c>
      <c r="G73" s="18" t="n">
        <v>62.4860908</v>
      </c>
      <c r="H73" s="20" t="n">
        <v>1.00110823</v>
      </c>
      <c r="I73" s="18" t="n">
        <v>25.10273098</v>
      </c>
      <c r="J73" s="20" t="n">
        <v>0.91579387</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(2168.0/B7*100)</f>
        <v/>
      </c>
      <c r="D7" s="19" t="n">
        <v>12362</v>
      </c>
      <c r="E7" s="18" t="n">
        <v>25.88429827</v>
      </c>
      <c r="F7" s="20" t="n">
        <v>0.62712198</v>
      </c>
      <c r="G7" s="18" t="n">
        <v>9.32221887</v>
      </c>
      <c r="H7" s="20" t="n">
        <v>0.3465927</v>
      </c>
      <c r="I7" s="18" t="n">
        <v>64.79348285</v>
      </c>
      <c r="J7" s="20" t="n">
        <v>0.6378023900000001</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(8429.0/B9*100)</f>
        <v/>
      </c>
      <c r="D9" s="19" t="n">
        <v>1222</v>
      </c>
      <c r="E9" s="18" t="n">
        <v>59.2848246</v>
      </c>
      <c r="F9" s="20" t="n">
        <v>2.66815848</v>
      </c>
      <c r="G9" s="18" t="n">
        <v>21.10516397</v>
      </c>
      <c r="H9" s="20" t="n">
        <v>1.8163362</v>
      </c>
      <c r="I9" s="18" t="n">
        <v>0</v>
      </c>
      <c r="J9" s="20" t="n">
        <v>0</v>
      </c>
      <c r="K9" s="18" t="s">
        <v>327</v>
      </c>
      <c r="L9" s="20" t="s">
        <v>327</v>
      </c>
      <c r="M9" s="18" t="n">
        <v>19.61001143</v>
      </c>
      <c r="N9" s="20" t="n">
        <v>3.06325251</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7.82168915</v>
      </c>
      <c r="F13" s="20" t="n">
        <v>0.43692321</v>
      </c>
      <c r="G13" s="18" t="n">
        <v>1.85327815</v>
      </c>
      <c r="H13" s="20" t="n">
        <v>0.17915391</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(47.0/B18*100)</f>
        <v/>
      </c>
      <c r="D18" s="19" t="n">
        <v>5485</v>
      </c>
      <c r="E18" s="18" t="n">
        <v>17.37080171</v>
      </c>
      <c r="F18" s="20" t="n">
        <v>0.82772247</v>
      </c>
      <c r="G18" s="18" t="n">
        <v>47.4875077</v>
      </c>
      <c r="H18" s="20" t="n">
        <v>1.29589815</v>
      </c>
      <c r="I18" s="18" t="n">
        <v>35.1416906</v>
      </c>
      <c r="J18" s="20" t="n">
        <v>0.94480794</v>
      </c>
      <c r="K18" s="18" t="s">
        <v>327</v>
      </c>
      <c r="L18" s="20" t="s">
        <v>327</v>
      </c>
      <c r="M18" s="18" t="n">
        <v>0</v>
      </c>
      <c r="N18" s="20" t="n">
        <v>0</v>
      </c>
      <c r="O18" s="18" t="n">
        <v>0</v>
      </c>
      <c r="P18" s="20" t="n">
        <v>0</v>
      </c>
      <c r="Q18" s="18" t="n">
        <v>0</v>
      </c>
      <c r="R18" s="20" t="n">
        <v>0</v>
      </c>
    </row>
    <row r="19" spans="1:18">
      <c r="A19" s="15" t="s">
        <v>339</v>
      </c>
      <c r="B19" s="17" t="n">
        <v>5658</v>
      </c>
      <c r="C19" s="18">
        <f>(253.0/B19*100)</f>
        <v/>
      </c>
      <c r="D19" s="19" t="n">
        <v>5405</v>
      </c>
      <c r="E19" s="18" t="n">
        <v>16.21954558</v>
      </c>
      <c r="F19" s="20" t="n">
        <v>0.84255164</v>
      </c>
      <c r="G19" s="18" t="n">
        <v>11.6068243</v>
      </c>
      <c r="H19" s="20" t="n">
        <v>0.61972399</v>
      </c>
      <c r="I19" s="18" t="n">
        <v>72.17363012</v>
      </c>
      <c r="J19" s="20" t="n">
        <v>1.03343786</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12.56441499</v>
      </c>
      <c r="F20" s="20" t="n">
        <v>0.48126795</v>
      </c>
      <c r="G20" s="18" t="n">
        <v>3.7294495</v>
      </c>
      <c r="H20" s="20" t="n">
        <v>0.33128262</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(679.0/B23*100)</f>
        <v/>
      </c>
      <c r="D23" s="19" t="n">
        <v>10904</v>
      </c>
      <c r="E23" s="18" t="n">
        <v>20.25363837</v>
      </c>
      <c r="F23" s="20" t="n">
        <v>0.7169710500000001</v>
      </c>
      <c r="G23" s="18" t="n">
        <v>12.04877687</v>
      </c>
      <c r="H23" s="20" t="n">
        <v>0.58463595</v>
      </c>
      <c r="I23" s="18" t="n">
        <v>67.69758476</v>
      </c>
      <c r="J23" s="20" t="n">
        <v>1.04245604</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30.16295076</v>
      </c>
      <c r="F25" s="20" t="n">
        <v>1.35700944</v>
      </c>
      <c r="G25" s="18" t="n">
        <v>19.76798259</v>
      </c>
      <c r="H25" s="20" t="n">
        <v>0.79458585</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24.91359216</v>
      </c>
      <c r="F26" s="20" t="n">
        <v>0.78275699</v>
      </c>
      <c r="G26" s="18" t="n">
        <v>14.99831428</v>
      </c>
      <c r="H26" s="20" t="n">
        <v>0.62878369</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35.56617614</v>
      </c>
      <c r="F32" s="20" t="n">
        <v>1.13530507</v>
      </c>
      <c r="G32" s="18" t="n">
        <v>12.71731221</v>
      </c>
      <c r="H32" s="20" t="n">
        <v>0.52455191</v>
      </c>
      <c r="I32" s="18" t="n">
        <v>51.71651165</v>
      </c>
      <c r="J32" s="20" t="n">
        <v>1.09546109</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(131.0/B34*100)</f>
        <v/>
      </c>
      <c r="D34" s="19" t="n">
        <v>6219</v>
      </c>
      <c r="E34" s="18" t="n">
        <v>25.79038795</v>
      </c>
      <c r="F34" s="20" t="n">
        <v>0.6965992</v>
      </c>
      <c r="G34" s="18" t="n">
        <v>14.72456704</v>
      </c>
      <c r="H34" s="20" t="n">
        <v>0.53736341</v>
      </c>
      <c r="I34" s="18" t="n">
        <v>56.88621637</v>
      </c>
      <c r="J34" s="20" t="n">
        <v>0.9507022899999999</v>
      </c>
      <c r="K34" s="18" t="s">
        <v>327</v>
      </c>
      <c r="L34" s="20" t="s">
        <v>327</v>
      </c>
      <c r="M34" s="18" t="n">
        <v>2.59882864</v>
      </c>
      <c r="N34" s="20" t="n">
        <v>0.53936331</v>
      </c>
      <c r="O34" s="18" t="n">
        <v>0</v>
      </c>
      <c r="P34" s="20" t="n">
        <v>0</v>
      </c>
      <c r="Q34" s="18" t="n">
        <v>0</v>
      </c>
      <c r="R34" s="20" t="n">
        <v>0</v>
      </c>
    </row>
    <row r="35" spans="1:18">
      <c r="A35" s="15" t="s">
        <v>355</v>
      </c>
      <c r="B35" s="17" t="n">
        <v>6406</v>
      </c>
      <c r="C35" s="18">
        <f>(96.0/B35*100)</f>
        <v/>
      </c>
      <c r="D35" s="19" t="n">
        <v>6310</v>
      </c>
      <c r="E35" s="18" t="n">
        <v>30.29591484</v>
      </c>
      <c r="F35" s="20" t="n">
        <v>0.76754115</v>
      </c>
      <c r="G35" s="18" t="n">
        <v>20.45857912</v>
      </c>
      <c r="H35" s="20" t="n">
        <v>0.61915431</v>
      </c>
      <c r="I35" s="18" t="n">
        <v>48.19948047</v>
      </c>
      <c r="J35" s="20" t="n">
        <v>0.82133148</v>
      </c>
      <c r="K35" s="18" t="s">
        <v>327</v>
      </c>
      <c r="L35" s="20" t="s">
        <v>327</v>
      </c>
      <c r="M35" s="18" t="n">
        <v>1.04602557</v>
      </c>
      <c r="N35" s="20" t="n">
        <v>0.05725951</v>
      </c>
      <c r="O35" s="18" t="n">
        <v>0</v>
      </c>
      <c r="P35" s="20" t="n">
        <v>0</v>
      </c>
      <c r="Q35" s="18" t="n">
        <v>0</v>
      </c>
      <c r="R35" s="20" t="n">
        <v>0</v>
      </c>
    </row>
    <row r="36" spans="1:18">
      <c r="A36" s="15" t="s">
        <v>356</v>
      </c>
      <c r="B36" s="17" t="n">
        <v>6736</v>
      </c>
      <c r="C36" s="18">
        <f>(119.0/B36*100)</f>
        <v/>
      </c>
      <c r="D36" s="19" t="n">
        <v>6617</v>
      </c>
      <c r="E36" s="18" t="n">
        <v>11.18148316</v>
      </c>
      <c r="F36" s="20" t="n">
        <v>0.49106025</v>
      </c>
      <c r="G36" s="18" t="n">
        <v>19.48232497</v>
      </c>
      <c r="H36" s="20" t="n">
        <v>0.61966689</v>
      </c>
      <c r="I36" s="18" t="n">
        <v>69.33619186999999</v>
      </c>
      <c r="J36" s="20" t="n">
        <v>0.75611151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42.08398797</v>
      </c>
      <c r="F40" s="20" t="n">
        <v>1.07741843</v>
      </c>
      <c r="G40" s="18" t="n">
        <v>8.83673662</v>
      </c>
      <c r="H40" s="20" t="n">
        <v>0.45204422</v>
      </c>
      <c r="I40" s="18" t="n">
        <v>39.86797253</v>
      </c>
      <c r="J40" s="20" t="n">
        <v>0.9867470699999999</v>
      </c>
      <c r="K40" s="18" t="s">
        <v>327</v>
      </c>
      <c r="L40" s="20" t="s">
        <v>327</v>
      </c>
      <c r="M40" s="18" t="n">
        <v>9.211302870000001</v>
      </c>
      <c r="N40" s="20" t="n">
        <v>0.21028898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(195.0/B47*100)</f>
        <v/>
      </c>
      <c r="D47" s="19" t="n">
        <v>5733</v>
      </c>
      <c r="E47" s="18" t="n">
        <v>39.43515789</v>
      </c>
      <c r="F47" s="20" t="n">
        <v>0.85408454</v>
      </c>
      <c r="G47" s="18" t="n">
        <v>22.41271888</v>
      </c>
      <c r="H47" s="20" t="n">
        <v>0.74589629</v>
      </c>
      <c r="I47" s="18" t="n">
        <v>38.15212322</v>
      </c>
      <c r="J47" s="20" t="n">
        <v>1.00895066</v>
      </c>
      <c r="K47" s="18" t="s">
        <v>327</v>
      </c>
      <c r="L47" s="20" t="s">
        <v>327</v>
      </c>
      <c r="M47" s="18" t="n">
        <v>0</v>
      </c>
      <c r="N47" s="20" t="n">
        <v>0</v>
      </c>
      <c r="O47" s="18" t="n">
        <v>0</v>
      </c>
      <c r="P47" s="20" t="n">
        <v>0</v>
      </c>
      <c r="Q47" s="18" t="n">
        <v>0</v>
      </c>
      <c r="R47" s="20" t="n">
        <v>0</v>
      </c>
    </row>
    <row r="48" spans="1:18">
      <c r="A48" s="15" t="s">
        <v>368</v>
      </c>
      <c r="B48" s="17" t="n">
        <v>9841</v>
      </c>
      <c r="C48" s="18">
        <f>(30.0/B48*100)</f>
        <v/>
      </c>
      <c r="D48" s="19" t="n">
        <v>9811</v>
      </c>
      <c r="E48" s="18" t="n">
        <v>22.41296164</v>
      </c>
      <c r="F48" s="20" t="n">
        <v>0.86488179</v>
      </c>
      <c r="G48" s="18" t="n">
        <v>26.64573993</v>
      </c>
      <c r="H48" s="20" t="n">
        <v>0.74531941</v>
      </c>
      <c r="I48" s="18" t="n">
        <v>50.94129843</v>
      </c>
      <c r="J48" s="20" t="n">
        <v>1.1287951</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(153.0/B52*100)</f>
        <v/>
      </c>
      <c r="D52" s="19" t="n">
        <v>5656</v>
      </c>
      <c r="E52" s="18" t="n">
        <v>14.88650947</v>
      </c>
      <c r="F52" s="20" t="n">
        <v>0.57437195</v>
      </c>
      <c r="G52" s="18" t="n">
        <v>13.98885128</v>
      </c>
      <c r="H52" s="20" t="n">
        <v>0.56549772</v>
      </c>
      <c r="I52" s="18" t="n">
        <v>71.12463925</v>
      </c>
      <c r="J52" s="20" t="n">
        <v>0.7494647800000001</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(95.0/B56*100)</f>
        <v/>
      </c>
      <c r="D56" s="19" t="n">
        <v>5264</v>
      </c>
      <c r="E56" s="18" t="n">
        <v>16.10142773</v>
      </c>
      <c r="F56" s="20" t="n">
        <v>0.65069954</v>
      </c>
      <c r="G56" s="18" t="n">
        <v>24.01206603</v>
      </c>
      <c r="H56" s="20" t="n">
        <v>0.76970101</v>
      </c>
      <c r="I56" s="18" t="n">
        <v>59.88650624</v>
      </c>
      <c r="J56" s="20" t="n">
        <v>0.92226238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(333.0/B61*100)</f>
        <v/>
      </c>
      <c r="D61" s="19" t="n">
        <v>6192</v>
      </c>
      <c r="E61" s="18" t="n">
        <v>30.68344546</v>
      </c>
      <c r="F61" s="20" t="n">
        <v>0.66967502</v>
      </c>
      <c r="G61" s="18" t="n">
        <v>10.98571014</v>
      </c>
      <c r="H61" s="20" t="n">
        <v>0.49225945</v>
      </c>
      <c r="I61" s="18" t="n">
        <v>58.33084441</v>
      </c>
      <c r="J61" s="20" t="n">
        <v>0.69466158</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37.04348016</v>
      </c>
      <c r="F67" s="20" t="n">
        <v>0.87849443</v>
      </c>
      <c r="G67" s="18" t="n">
        <v>15.31051404</v>
      </c>
      <c r="H67" s="20" t="n">
        <v>0.58699369</v>
      </c>
      <c r="I67" s="18" t="n">
        <v>47.6460058</v>
      </c>
      <c r="J67" s="20" t="n">
        <v>0.87113485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(380.0/B73*100)</f>
        <v/>
      </c>
      <c r="D73" s="19" t="n">
        <v>7869</v>
      </c>
      <c r="E73" s="18" t="n">
        <v>35.99723548</v>
      </c>
      <c r="F73" s="20" t="n">
        <v>0.9014720000000001</v>
      </c>
      <c r="G73" s="18" t="n">
        <v>38.90003354</v>
      </c>
      <c r="H73" s="20" t="n">
        <v>0.85140606</v>
      </c>
      <c r="I73" s="18" t="n">
        <v>25.10273098</v>
      </c>
      <c r="J73" s="20" t="n">
        <v>0.91579387</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15.13134232</v>
      </c>
      <c r="F7" s="20" t="n">
        <v>0.43772037</v>
      </c>
      <c r="G7" s="18" t="n">
        <v>20.00461124</v>
      </c>
      <c r="H7" s="20" t="n">
        <v>0.53384259</v>
      </c>
      <c r="I7" s="18" t="n">
        <v>64.86404644</v>
      </c>
      <c r="J7" s="20" t="n">
        <v>0.6354621</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(8431.0/B9*100)</f>
        <v/>
      </c>
      <c r="D9" s="19" t="n">
        <v>1220</v>
      </c>
      <c r="E9" s="18" t="n">
        <v>53.47419319</v>
      </c>
      <c r="F9" s="20" t="n">
        <v>2.45153404</v>
      </c>
      <c r="G9" s="18" t="n">
        <v>26.88478371</v>
      </c>
      <c r="H9" s="20" t="n">
        <v>1.66965197</v>
      </c>
      <c r="I9" s="18" t="n">
        <v>0</v>
      </c>
      <c r="J9" s="20" t="n">
        <v>0</v>
      </c>
      <c r="K9" s="18" t="s">
        <v>327</v>
      </c>
      <c r="L9" s="20" t="s">
        <v>327</v>
      </c>
      <c r="M9" s="18" t="n">
        <v>19.6410231</v>
      </c>
      <c r="N9" s="20" t="n">
        <v>3.06808698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5.32745032</v>
      </c>
      <c r="F13" s="20" t="n">
        <v>0.34853964</v>
      </c>
      <c r="G13" s="18" t="n">
        <v>4.34751698</v>
      </c>
      <c r="H13" s="20" t="n">
        <v>0.29353237</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(47.0/B18*100)</f>
        <v/>
      </c>
      <c r="D18" s="19" t="n">
        <v>5485</v>
      </c>
      <c r="E18" s="18" t="n">
        <v>43.75083852</v>
      </c>
      <c r="F18" s="20" t="n">
        <v>1.08242823</v>
      </c>
      <c r="G18" s="18" t="n">
        <v>21.10747089</v>
      </c>
      <c r="H18" s="20" t="n">
        <v>0.80032556</v>
      </c>
      <c r="I18" s="18" t="n">
        <v>35.1416906</v>
      </c>
      <c r="J18" s="20" t="n">
        <v>0.94480794</v>
      </c>
      <c r="K18" s="18" t="s">
        <v>327</v>
      </c>
      <c r="L18" s="20" t="s">
        <v>327</v>
      </c>
      <c r="M18" s="18" t="n">
        <v>0</v>
      </c>
      <c r="N18" s="20" t="n">
        <v>0</v>
      </c>
      <c r="O18" s="18" t="n">
        <v>0</v>
      </c>
      <c r="P18" s="20" t="n">
        <v>0</v>
      </c>
      <c r="Q18" s="18" t="n">
        <v>0</v>
      </c>
      <c r="R18" s="20" t="n">
        <v>0</v>
      </c>
    </row>
    <row r="19" spans="1:18">
      <c r="A19" s="15" t="s">
        <v>339</v>
      </c>
      <c r="B19" s="17" t="n">
        <v>5658</v>
      </c>
      <c r="C19" s="18">
        <f>(254.0/B19*100)</f>
        <v/>
      </c>
      <c r="D19" s="19" t="n">
        <v>5404</v>
      </c>
      <c r="E19" s="18" t="n">
        <v>16.61248344</v>
      </c>
      <c r="F19" s="20" t="n">
        <v>0.68379716</v>
      </c>
      <c r="G19" s="18" t="n">
        <v>11.20161398</v>
      </c>
      <c r="H19" s="20" t="n">
        <v>0.70908213</v>
      </c>
      <c r="I19" s="18" t="n">
        <v>72.18590258</v>
      </c>
      <c r="J19" s="20" t="n">
        <v>1.03290893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8.89732152</v>
      </c>
      <c r="F20" s="20" t="n">
        <v>0.48240679</v>
      </c>
      <c r="G20" s="18" t="n">
        <v>7.39654297</v>
      </c>
      <c r="H20" s="20" t="n">
        <v>0.43509662</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(681.0/B23*100)</f>
        <v/>
      </c>
      <c r="D23" s="19" t="n">
        <v>10902</v>
      </c>
      <c r="E23" s="18" t="n">
        <v>19.51393842</v>
      </c>
      <c r="F23" s="20" t="n">
        <v>0.62695269</v>
      </c>
      <c r="G23" s="18" t="n">
        <v>12.78373019</v>
      </c>
      <c r="H23" s="20" t="n">
        <v>0.60130627</v>
      </c>
      <c r="I23" s="18" t="n">
        <v>67.70233139</v>
      </c>
      <c r="J23" s="20" t="n">
        <v>1.04290589</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22.93544407</v>
      </c>
      <c r="F25" s="20" t="n">
        <v>0.75747535</v>
      </c>
      <c r="G25" s="18" t="n">
        <v>26.99548927</v>
      </c>
      <c r="H25" s="20" t="n">
        <v>1.46967305</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16.37934563</v>
      </c>
      <c r="F26" s="20" t="n">
        <v>0.6108358699999999</v>
      </c>
      <c r="G26" s="18" t="n">
        <v>23.53256081</v>
      </c>
      <c r="H26" s="20" t="n">
        <v>0.74248841</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15.26602835</v>
      </c>
      <c r="F32" s="20" t="n">
        <v>0.5644669</v>
      </c>
      <c r="G32" s="18" t="n">
        <v>33.01746</v>
      </c>
      <c r="H32" s="20" t="n">
        <v>1.13203255</v>
      </c>
      <c r="I32" s="18" t="n">
        <v>51.71651165</v>
      </c>
      <c r="J32" s="20" t="n">
        <v>1.09546109</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(131.0/B34*100)</f>
        <v/>
      </c>
      <c r="D34" s="19" t="n">
        <v>6219</v>
      </c>
      <c r="E34" s="18" t="n">
        <v>22.38807354</v>
      </c>
      <c r="F34" s="20" t="n">
        <v>0.64248844</v>
      </c>
      <c r="G34" s="18" t="n">
        <v>18.12688144</v>
      </c>
      <c r="H34" s="20" t="n">
        <v>0.70290469</v>
      </c>
      <c r="I34" s="18" t="n">
        <v>56.88621637</v>
      </c>
      <c r="J34" s="20" t="n">
        <v>0.9507022899999999</v>
      </c>
      <c r="K34" s="18" t="s">
        <v>327</v>
      </c>
      <c r="L34" s="20" t="s">
        <v>327</v>
      </c>
      <c r="M34" s="18" t="n">
        <v>2.59882864</v>
      </c>
      <c r="N34" s="20" t="n">
        <v>0.53936331</v>
      </c>
      <c r="O34" s="18" t="n">
        <v>0</v>
      </c>
      <c r="P34" s="20" t="n">
        <v>0</v>
      </c>
      <c r="Q34" s="18" t="n">
        <v>0</v>
      </c>
      <c r="R34" s="20" t="n">
        <v>0</v>
      </c>
    </row>
    <row r="35" spans="1:18">
      <c r="A35" s="15" t="s">
        <v>355</v>
      </c>
      <c r="B35" s="17" t="n">
        <v>6406</v>
      </c>
      <c r="C35" s="18">
        <f>(96.0/B35*100)</f>
        <v/>
      </c>
      <c r="D35" s="19" t="n">
        <v>6310</v>
      </c>
      <c r="E35" s="18" t="n">
        <v>30.99172981</v>
      </c>
      <c r="F35" s="20" t="n">
        <v>0.71699314</v>
      </c>
      <c r="G35" s="18" t="n">
        <v>19.76276416</v>
      </c>
      <c r="H35" s="20" t="n">
        <v>0.55406945</v>
      </c>
      <c r="I35" s="18" t="n">
        <v>48.19948047</v>
      </c>
      <c r="J35" s="20" t="n">
        <v>0.82133148</v>
      </c>
      <c r="K35" s="18" t="s">
        <v>327</v>
      </c>
      <c r="L35" s="20" t="s">
        <v>327</v>
      </c>
      <c r="M35" s="18" t="n">
        <v>1.04602557</v>
      </c>
      <c r="N35" s="20" t="n">
        <v>0.05725951</v>
      </c>
      <c r="O35" s="18" t="n">
        <v>0</v>
      </c>
      <c r="P35" s="20" t="n">
        <v>0</v>
      </c>
      <c r="Q35" s="18" t="n">
        <v>0</v>
      </c>
      <c r="R35" s="20" t="n">
        <v>0</v>
      </c>
    </row>
    <row r="36" spans="1:18">
      <c r="A36" s="15" t="s">
        <v>356</v>
      </c>
      <c r="B36" s="17" t="n">
        <v>6736</v>
      </c>
      <c r="C36" s="18">
        <f>(120.0/B36*100)</f>
        <v/>
      </c>
      <c r="D36" s="19" t="n">
        <v>6616</v>
      </c>
      <c r="E36" s="18" t="n">
        <v>22.02515007</v>
      </c>
      <c r="F36" s="20" t="n">
        <v>0.63116523</v>
      </c>
      <c r="G36" s="18" t="n">
        <v>8.628411760000001</v>
      </c>
      <c r="H36" s="20" t="n">
        <v>0.44246872</v>
      </c>
      <c r="I36" s="18" t="n">
        <v>69.34643817</v>
      </c>
      <c r="J36" s="20" t="n">
        <v>0.7555201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(5809.0/B40*100)</f>
        <v/>
      </c>
      <c r="D40" s="19" t="n">
        <v>8348</v>
      </c>
      <c r="E40" s="18" t="n">
        <v>14.47863209</v>
      </c>
      <c r="F40" s="20" t="n">
        <v>0.65673542</v>
      </c>
      <c r="G40" s="18" t="n">
        <v>36.42377091</v>
      </c>
      <c r="H40" s="20" t="n">
        <v>1.03238122</v>
      </c>
      <c r="I40" s="18" t="n">
        <v>39.88285549</v>
      </c>
      <c r="J40" s="20" t="n">
        <v>0.98649102</v>
      </c>
      <c r="K40" s="18" t="s">
        <v>327</v>
      </c>
      <c r="L40" s="20" t="s">
        <v>327</v>
      </c>
      <c r="M40" s="18" t="n">
        <v>9.21474151</v>
      </c>
      <c r="N40" s="20" t="n">
        <v>0.2098744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(199.0/B47*100)</f>
        <v/>
      </c>
      <c r="D47" s="19" t="n">
        <v>5729</v>
      </c>
      <c r="E47" s="18" t="n">
        <v>26.81812497</v>
      </c>
      <c r="F47" s="20" t="n">
        <v>0.67885971</v>
      </c>
      <c r="G47" s="18" t="n">
        <v>35.00622369</v>
      </c>
      <c r="H47" s="20" t="n">
        <v>0.91792408</v>
      </c>
      <c r="I47" s="18" t="n">
        <v>38.17565134</v>
      </c>
      <c r="J47" s="20" t="n">
        <v>1.01055651</v>
      </c>
      <c r="K47" s="18" t="s">
        <v>327</v>
      </c>
      <c r="L47" s="20" t="s">
        <v>327</v>
      </c>
      <c r="M47" s="18" t="n">
        <v>0</v>
      </c>
      <c r="N47" s="20" t="n">
        <v>0</v>
      </c>
      <c r="O47" s="18" t="n">
        <v>0</v>
      </c>
      <c r="P47" s="20" t="n">
        <v>0</v>
      </c>
      <c r="Q47" s="18" t="n">
        <v>0</v>
      </c>
      <c r="R47" s="20" t="n">
        <v>0</v>
      </c>
    </row>
    <row r="48" spans="1:18">
      <c r="A48" s="15" t="s">
        <v>368</v>
      </c>
      <c r="B48" s="17" t="n">
        <v>9841</v>
      </c>
      <c r="C48" s="18">
        <f>(30.0/B48*100)</f>
        <v/>
      </c>
      <c r="D48" s="19" t="n">
        <v>9811</v>
      </c>
      <c r="E48" s="18" t="n">
        <v>20.50626585</v>
      </c>
      <c r="F48" s="20" t="n">
        <v>0.68816386</v>
      </c>
      <c r="G48" s="18" t="n">
        <v>28.55243572</v>
      </c>
      <c r="H48" s="20" t="n">
        <v>1.03494448</v>
      </c>
      <c r="I48" s="18" t="n">
        <v>50.94129843</v>
      </c>
      <c r="J48" s="20" t="n">
        <v>1.1287951</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(153.0/B52*100)</f>
        <v/>
      </c>
      <c r="D52" s="19" t="n">
        <v>5656</v>
      </c>
      <c r="E52" s="18" t="n">
        <v>13.4207261</v>
      </c>
      <c r="F52" s="20" t="n">
        <v>0.4862529</v>
      </c>
      <c r="G52" s="18" t="n">
        <v>15.45463465</v>
      </c>
      <c r="H52" s="20" t="n">
        <v>0.60445724</v>
      </c>
      <c r="I52" s="18" t="n">
        <v>71.12463925</v>
      </c>
      <c r="J52" s="20" t="n">
        <v>0.7494647800000001</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(96.0/B56*100)</f>
        <v/>
      </c>
      <c r="D56" s="19" t="n">
        <v>5263</v>
      </c>
      <c r="E56" s="18" t="n">
        <v>21.96802504</v>
      </c>
      <c r="F56" s="20" t="n">
        <v>0.77904051</v>
      </c>
      <c r="G56" s="18" t="n">
        <v>18.13166695</v>
      </c>
      <c r="H56" s="20" t="n">
        <v>0.75074812</v>
      </c>
      <c r="I56" s="18" t="n">
        <v>59.90030801</v>
      </c>
      <c r="J56" s="20" t="n">
        <v>0.92335125</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(333.0/B61*100)</f>
        <v/>
      </c>
      <c r="D61" s="19" t="n">
        <v>6192</v>
      </c>
      <c r="E61" s="18" t="n">
        <v>20.21605874</v>
      </c>
      <c r="F61" s="20" t="n">
        <v>0.59758775</v>
      </c>
      <c r="G61" s="18" t="n">
        <v>21.45309685</v>
      </c>
      <c r="H61" s="20" t="n">
        <v>0.5635302800000001</v>
      </c>
      <c r="I61" s="18" t="n">
        <v>58.33084441</v>
      </c>
      <c r="J61" s="20" t="n">
        <v>0.69466158</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13.05994727</v>
      </c>
      <c r="F67" s="20" t="n">
        <v>0.47766911</v>
      </c>
      <c r="G67" s="18" t="n">
        <v>39.29404693</v>
      </c>
      <c r="H67" s="20" t="n">
        <v>0.86707934</v>
      </c>
      <c r="I67" s="18" t="n">
        <v>47.6460058</v>
      </c>
      <c r="J67" s="20" t="n">
        <v>0.87113485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(385.0/B73*100)</f>
        <v/>
      </c>
      <c r="D73" s="19" t="n">
        <v>7864</v>
      </c>
      <c r="E73" s="18" t="n">
        <v>15.73917304</v>
      </c>
      <c r="F73" s="20" t="n">
        <v>0.66671296</v>
      </c>
      <c r="G73" s="18" t="n">
        <v>59.13679189</v>
      </c>
      <c r="H73" s="20" t="n">
        <v>1.10157155</v>
      </c>
      <c r="I73" s="18" t="n">
        <v>25.12403507</v>
      </c>
      <c r="J73" s="20" t="n">
        <v>0.91534298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25.61623386</v>
      </c>
      <c r="F7" s="20" t="n">
        <v>0.49827115</v>
      </c>
      <c r="G7" s="18" t="n">
        <v>9.5197197</v>
      </c>
      <c r="H7" s="20" t="n">
        <v>0.33872368</v>
      </c>
      <c r="I7" s="18" t="n">
        <v>64.86404644</v>
      </c>
      <c r="J7" s="20" t="n">
        <v>0.6354621</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(8431.0/B9*100)</f>
        <v/>
      </c>
      <c r="D9" s="19" t="n">
        <v>1220</v>
      </c>
      <c r="E9" s="18" t="n">
        <v>64.39011331</v>
      </c>
      <c r="F9" s="20" t="n">
        <v>2.68061997</v>
      </c>
      <c r="G9" s="18" t="n">
        <v>15.96886359</v>
      </c>
      <c r="H9" s="20" t="n">
        <v>1.27705008</v>
      </c>
      <c r="I9" s="18" t="n">
        <v>0</v>
      </c>
      <c r="J9" s="20" t="n">
        <v>0</v>
      </c>
      <c r="K9" s="18" t="s">
        <v>327</v>
      </c>
      <c r="L9" s="20" t="s">
        <v>327</v>
      </c>
      <c r="M9" s="18" t="n">
        <v>19.6410231</v>
      </c>
      <c r="N9" s="20" t="n">
        <v>3.06808698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7.72838207</v>
      </c>
      <c r="F13" s="20" t="n">
        <v>0.44255532</v>
      </c>
      <c r="G13" s="18" t="n">
        <v>1.94658524</v>
      </c>
      <c r="H13" s="20" t="n">
        <v>0.22168467</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(47.0/B18*100)</f>
        <v/>
      </c>
      <c r="D18" s="19" t="n">
        <v>5485</v>
      </c>
      <c r="E18" s="18" t="n">
        <v>48.95971443</v>
      </c>
      <c r="F18" s="20" t="n">
        <v>1.01256644</v>
      </c>
      <c r="G18" s="18" t="n">
        <v>15.89859497</v>
      </c>
      <c r="H18" s="20" t="n">
        <v>0.5670975700000001</v>
      </c>
      <c r="I18" s="18" t="n">
        <v>35.1416906</v>
      </c>
      <c r="J18" s="20" t="n">
        <v>0.94480794</v>
      </c>
      <c r="K18" s="18" t="s">
        <v>327</v>
      </c>
      <c r="L18" s="20" t="s">
        <v>327</v>
      </c>
      <c r="M18" s="18" t="n">
        <v>0</v>
      </c>
      <c r="N18" s="20" t="n">
        <v>0</v>
      </c>
      <c r="O18" s="18" t="n">
        <v>0</v>
      </c>
      <c r="P18" s="20" t="n">
        <v>0</v>
      </c>
      <c r="Q18" s="18" t="n">
        <v>0</v>
      </c>
      <c r="R18" s="20" t="n">
        <v>0</v>
      </c>
    </row>
    <row r="19" spans="1:18">
      <c r="A19" s="15" t="s">
        <v>339</v>
      </c>
      <c r="B19" s="17" t="n">
        <v>5658</v>
      </c>
      <c r="C19" s="18">
        <f>(254.0/B19*100)</f>
        <v/>
      </c>
      <c r="D19" s="19" t="n">
        <v>5404</v>
      </c>
      <c r="E19" s="18" t="n">
        <v>19.71403945</v>
      </c>
      <c r="F19" s="20" t="n">
        <v>0.82027394</v>
      </c>
      <c r="G19" s="18" t="n">
        <v>8.10005797</v>
      </c>
      <c r="H19" s="20" t="n">
        <v>0.5009307</v>
      </c>
      <c r="I19" s="18" t="n">
        <v>72.18590258</v>
      </c>
      <c r="J19" s="20" t="n">
        <v>1.03290893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12.59266209</v>
      </c>
      <c r="F20" s="20" t="n">
        <v>0.55390471</v>
      </c>
      <c r="G20" s="18" t="n">
        <v>3.7012024</v>
      </c>
      <c r="H20" s="20" t="n">
        <v>0.32771394</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(681.0/B23*100)</f>
        <v/>
      </c>
      <c r="D23" s="19" t="n">
        <v>10902</v>
      </c>
      <c r="E23" s="18" t="n">
        <v>22.40977599</v>
      </c>
      <c r="F23" s="20" t="n">
        <v>0.70842914</v>
      </c>
      <c r="G23" s="18" t="n">
        <v>9.887892620000001</v>
      </c>
      <c r="H23" s="20" t="n">
        <v>0.5986380100000001</v>
      </c>
      <c r="I23" s="18" t="n">
        <v>67.70233139</v>
      </c>
      <c r="J23" s="20" t="n">
        <v>1.04290589</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44.45872034</v>
      </c>
      <c r="F25" s="20" t="n">
        <v>1.2278434</v>
      </c>
      <c r="G25" s="18" t="n">
        <v>5.472213</v>
      </c>
      <c r="H25" s="20" t="n">
        <v>0.42965875</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28.46466167</v>
      </c>
      <c r="F26" s="20" t="n">
        <v>0.7421204300000001</v>
      </c>
      <c r="G26" s="18" t="n">
        <v>11.44724477</v>
      </c>
      <c r="H26" s="20" t="n">
        <v>0.68418273</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36.19086963</v>
      </c>
      <c r="F32" s="20" t="n">
        <v>1.03162611</v>
      </c>
      <c r="G32" s="18" t="n">
        <v>12.09261872</v>
      </c>
      <c r="H32" s="20" t="n">
        <v>0.56669057</v>
      </c>
      <c r="I32" s="18" t="n">
        <v>51.71651165</v>
      </c>
      <c r="J32" s="20" t="n">
        <v>1.09546109</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(131.0/B34*100)</f>
        <v/>
      </c>
      <c r="D34" s="19" t="n">
        <v>6219</v>
      </c>
      <c r="E34" s="18" t="n">
        <v>28.59822227</v>
      </c>
      <c r="F34" s="20" t="n">
        <v>0.67377951</v>
      </c>
      <c r="G34" s="18" t="n">
        <v>11.91673272</v>
      </c>
      <c r="H34" s="20" t="n">
        <v>0.58338793</v>
      </c>
      <c r="I34" s="18" t="n">
        <v>56.88621637</v>
      </c>
      <c r="J34" s="20" t="n">
        <v>0.9507022899999999</v>
      </c>
      <c r="K34" s="18" t="s">
        <v>327</v>
      </c>
      <c r="L34" s="20" t="s">
        <v>327</v>
      </c>
      <c r="M34" s="18" t="n">
        <v>2.59882864</v>
      </c>
      <c r="N34" s="20" t="n">
        <v>0.53936331</v>
      </c>
      <c r="O34" s="18" t="n">
        <v>0</v>
      </c>
      <c r="P34" s="20" t="n">
        <v>0</v>
      </c>
      <c r="Q34" s="18" t="n">
        <v>0</v>
      </c>
      <c r="R34" s="20" t="n">
        <v>0</v>
      </c>
    </row>
    <row r="35" spans="1:18">
      <c r="A35" s="15" t="s">
        <v>355</v>
      </c>
      <c r="B35" s="17" t="n">
        <v>6406</v>
      </c>
      <c r="C35" s="18">
        <f>(96.0/B35*100)</f>
        <v/>
      </c>
      <c r="D35" s="19" t="n">
        <v>6310</v>
      </c>
      <c r="E35" s="18" t="n">
        <v>39.68261353</v>
      </c>
      <c r="F35" s="20" t="n">
        <v>0.74390961</v>
      </c>
      <c r="G35" s="18" t="n">
        <v>11.07188043</v>
      </c>
      <c r="H35" s="20" t="n">
        <v>0.56747929</v>
      </c>
      <c r="I35" s="18" t="n">
        <v>48.19948047</v>
      </c>
      <c r="J35" s="20" t="n">
        <v>0.82133148</v>
      </c>
      <c r="K35" s="18" t="s">
        <v>327</v>
      </c>
      <c r="L35" s="20" t="s">
        <v>327</v>
      </c>
      <c r="M35" s="18" t="n">
        <v>1.04602557</v>
      </c>
      <c r="N35" s="20" t="n">
        <v>0.05725951</v>
      </c>
      <c r="O35" s="18" t="n">
        <v>0</v>
      </c>
      <c r="P35" s="20" t="n">
        <v>0</v>
      </c>
      <c r="Q35" s="18" t="n">
        <v>0</v>
      </c>
      <c r="R35" s="20" t="n">
        <v>0</v>
      </c>
    </row>
    <row r="36" spans="1:18">
      <c r="A36" s="15" t="s">
        <v>356</v>
      </c>
      <c r="B36" s="17" t="n">
        <v>6736</v>
      </c>
      <c r="C36" s="18">
        <f>(120.0/B36*100)</f>
        <v/>
      </c>
      <c r="D36" s="19" t="n">
        <v>6616</v>
      </c>
      <c r="E36" s="18" t="n">
        <v>22.39737829</v>
      </c>
      <c r="F36" s="20" t="n">
        <v>0.5724357</v>
      </c>
      <c r="G36" s="18" t="n">
        <v>8.25618354</v>
      </c>
      <c r="H36" s="20" t="n">
        <v>0.42308837</v>
      </c>
      <c r="I36" s="18" t="n">
        <v>69.34643817</v>
      </c>
      <c r="J36" s="20" t="n">
        <v>0.7555201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(5809.0/B40*100)</f>
        <v/>
      </c>
      <c r="D40" s="19" t="n">
        <v>8348</v>
      </c>
      <c r="E40" s="18" t="n">
        <v>38.23417604</v>
      </c>
      <c r="F40" s="20" t="n">
        <v>0.90310517</v>
      </c>
      <c r="G40" s="18" t="n">
        <v>12.66822696</v>
      </c>
      <c r="H40" s="20" t="n">
        <v>0.48651086</v>
      </c>
      <c r="I40" s="18" t="n">
        <v>39.88285549</v>
      </c>
      <c r="J40" s="20" t="n">
        <v>0.98649102</v>
      </c>
      <c r="K40" s="18" t="s">
        <v>327</v>
      </c>
      <c r="L40" s="20" t="s">
        <v>327</v>
      </c>
      <c r="M40" s="18" t="n">
        <v>9.21474151</v>
      </c>
      <c r="N40" s="20" t="n">
        <v>0.2098744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(199.0/B47*100)</f>
        <v/>
      </c>
      <c r="D47" s="19" t="n">
        <v>5729</v>
      </c>
      <c r="E47" s="18" t="n">
        <v>45.61506863</v>
      </c>
      <c r="F47" s="20" t="n">
        <v>1.01528776</v>
      </c>
      <c r="G47" s="18" t="n">
        <v>16.20928004</v>
      </c>
      <c r="H47" s="20" t="n">
        <v>0.68835065</v>
      </c>
      <c r="I47" s="18" t="n">
        <v>38.17565134</v>
      </c>
      <c r="J47" s="20" t="n">
        <v>1.01055651</v>
      </c>
      <c r="K47" s="18" t="s">
        <v>327</v>
      </c>
      <c r="L47" s="20" t="s">
        <v>327</v>
      </c>
      <c r="M47" s="18" t="n">
        <v>0</v>
      </c>
      <c r="N47" s="20" t="n">
        <v>0</v>
      </c>
      <c r="O47" s="18" t="n">
        <v>0</v>
      </c>
      <c r="P47" s="20" t="n">
        <v>0</v>
      </c>
      <c r="Q47" s="18" t="n">
        <v>0</v>
      </c>
      <c r="R47" s="20" t="n">
        <v>0</v>
      </c>
    </row>
    <row r="48" spans="1:18">
      <c r="A48" s="15" t="s">
        <v>368</v>
      </c>
      <c r="B48" s="17" t="n">
        <v>9841</v>
      </c>
      <c r="C48" s="18">
        <f>(30.0/B48*100)</f>
        <v/>
      </c>
      <c r="D48" s="19" t="n">
        <v>9811</v>
      </c>
      <c r="E48" s="18" t="n">
        <v>31.354544</v>
      </c>
      <c r="F48" s="20" t="n">
        <v>0.84828991</v>
      </c>
      <c r="G48" s="18" t="n">
        <v>17.70415757</v>
      </c>
      <c r="H48" s="20" t="n">
        <v>0.69628988</v>
      </c>
      <c r="I48" s="18" t="n">
        <v>50.94129843</v>
      </c>
      <c r="J48" s="20" t="n">
        <v>1.1287951</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(153.0/B52*100)</f>
        <v/>
      </c>
      <c r="D52" s="19" t="n">
        <v>5656</v>
      </c>
      <c r="E52" s="18" t="n">
        <v>20.27365798</v>
      </c>
      <c r="F52" s="20" t="n">
        <v>0.57122035</v>
      </c>
      <c r="G52" s="18" t="n">
        <v>8.601702769999999</v>
      </c>
      <c r="H52" s="20" t="n">
        <v>0.42613133</v>
      </c>
      <c r="I52" s="18" t="n">
        <v>71.12463925</v>
      </c>
      <c r="J52" s="20" t="n">
        <v>0.7494647800000001</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(96.0/B56*100)</f>
        <v/>
      </c>
      <c r="D56" s="19" t="n">
        <v>5263</v>
      </c>
      <c r="E56" s="18" t="n">
        <v>32.61348251</v>
      </c>
      <c r="F56" s="20" t="n">
        <v>0.77694822</v>
      </c>
      <c r="G56" s="18" t="n">
        <v>7.48620948</v>
      </c>
      <c r="H56" s="20" t="n">
        <v>0.47790466</v>
      </c>
      <c r="I56" s="18" t="n">
        <v>59.90030801</v>
      </c>
      <c r="J56" s="20" t="n">
        <v>0.92335125</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(333.0/B61*100)</f>
        <v/>
      </c>
      <c r="D61" s="19" t="n">
        <v>6192</v>
      </c>
      <c r="E61" s="18" t="n">
        <v>32.27844968</v>
      </c>
      <c r="F61" s="20" t="n">
        <v>0.64738172</v>
      </c>
      <c r="G61" s="18" t="n">
        <v>9.39070592</v>
      </c>
      <c r="H61" s="20" t="n">
        <v>0.44513851</v>
      </c>
      <c r="I61" s="18" t="n">
        <v>58.33084441</v>
      </c>
      <c r="J61" s="20" t="n">
        <v>0.69466158</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34.14774633</v>
      </c>
      <c r="F67" s="20" t="n">
        <v>0.68964029</v>
      </c>
      <c r="G67" s="18" t="n">
        <v>18.20624787</v>
      </c>
      <c r="H67" s="20" t="n">
        <v>0.55023409</v>
      </c>
      <c r="I67" s="18" t="n">
        <v>47.6460058</v>
      </c>
      <c r="J67" s="20" t="n">
        <v>0.87113485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(385.0/B73*100)</f>
        <v/>
      </c>
      <c r="D73" s="19" t="n">
        <v>7864</v>
      </c>
      <c r="E73" s="18" t="n">
        <v>42.18485143</v>
      </c>
      <c r="F73" s="20" t="n">
        <v>1.06174799</v>
      </c>
      <c r="G73" s="18" t="n">
        <v>32.6911135</v>
      </c>
      <c r="H73" s="20" t="n">
        <v>1.07116001</v>
      </c>
      <c r="I73" s="18" t="n">
        <v>25.12403507</v>
      </c>
      <c r="J73" s="20" t="n">
        <v>0.91534298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29.04778301</v>
      </c>
      <c r="F7" s="20" t="n">
        <v>0.56974828</v>
      </c>
      <c r="G7" s="18" t="n">
        <v>6.08817055</v>
      </c>
      <c r="H7" s="20" t="n">
        <v>0.29697713</v>
      </c>
      <c r="I7" s="18" t="n">
        <v>64.86404644</v>
      </c>
      <c r="J7" s="20" t="n">
        <v>0.6354621</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(8431.0/B9*100)</f>
        <v/>
      </c>
      <c r="D9" s="19" t="n">
        <v>1220</v>
      </c>
      <c r="E9" s="18" t="n">
        <v>68.47179162</v>
      </c>
      <c r="F9" s="20" t="n">
        <v>2.78958588</v>
      </c>
      <c r="G9" s="18" t="n">
        <v>11.88718528</v>
      </c>
      <c r="H9" s="20" t="n">
        <v>1.1054735</v>
      </c>
      <c r="I9" s="18" t="n">
        <v>0</v>
      </c>
      <c r="J9" s="20" t="n">
        <v>0</v>
      </c>
      <c r="K9" s="18" t="s">
        <v>327</v>
      </c>
      <c r="L9" s="20" t="s">
        <v>327</v>
      </c>
      <c r="M9" s="18" t="n">
        <v>19.6410231</v>
      </c>
      <c r="N9" s="20" t="n">
        <v>3.06808698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8.617121640000001</v>
      </c>
      <c r="F13" s="20" t="n">
        <v>0.49471939</v>
      </c>
      <c r="G13" s="18" t="n">
        <v>1.05784567</v>
      </c>
      <c r="H13" s="20" t="n">
        <v>0.13347213</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(47.0/B18*100)</f>
        <v/>
      </c>
      <c r="D18" s="19" t="n">
        <v>5485</v>
      </c>
      <c r="E18" s="18" t="n">
        <v>31.95787524</v>
      </c>
      <c r="F18" s="20" t="n">
        <v>0.67769523</v>
      </c>
      <c r="G18" s="18" t="n">
        <v>32.90043416</v>
      </c>
      <c r="H18" s="20" t="n">
        <v>0.9605486</v>
      </c>
      <c r="I18" s="18" t="n">
        <v>35.1416906</v>
      </c>
      <c r="J18" s="20" t="n">
        <v>0.94480794</v>
      </c>
      <c r="K18" s="18" t="s">
        <v>327</v>
      </c>
      <c r="L18" s="20" t="s">
        <v>327</v>
      </c>
      <c r="M18" s="18" t="n">
        <v>0</v>
      </c>
      <c r="N18" s="20" t="n">
        <v>0</v>
      </c>
      <c r="O18" s="18" t="n">
        <v>0</v>
      </c>
      <c r="P18" s="20" t="n">
        <v>0</v>
      </c>
      <c r="Q18" s="18" t="n">
        <v>0</v>
      </c>
      <c r="R18" s="20" t="n">
        <v>0</v>
      </c>
    </row>
    <row r="19" spans="1:18">
      <c r="A19" s="15" t="s">
        <v>339</v>
      </c>
      <c r="B19" s="17" t="n">
        <v>5658</v>
      </c>
      <c r="C19" s="18">
        <f>(254.0/B19*100)</f>
        <v/>
      </c>
      <c r="D19" s="19" t="n">
        <v>5404</v>
      </c>
      <c r="E19" s="18" t="n">
        <v>19.96856121</v>
      </c>
      <c r="F19" s="20" t="n">
        <v>0.72571553</v>
      </c>
      <c r="G19" s="18" t="n">
        <v>7.84553621</v>
      </c>
      <c r="H19" s="20" t="n">
        <v>0.56145928</v>
      </c>
      <c r="I19" s="18" t="n">
        <v>72.18590258</v>
      </c>
      <c r="J19" s="20" t="n">
        <v>1.03290893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12.72257472</v>
      </c>
      <c r="F20" s="20" t="n">
        <v>0.60811793</v>
      </c>
      <c r="G20" s="18" t="n">
        <v>3.57128977</v>
      </c>
      <c r="H20" s="20" t="n">
        <v>0.35529439</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(681.0/B23*100)</f>
        <v/>
      </c>
      <c r="D23" s="19" t="n">
        <v>10902</v>
      </c>
      <c r="E23" s="18" t="n">
        <v>24.93035278</v>
      </c>
      <c r="F23" s="20" t="n">
        <v>0.9032919</v>
      </c>
      <c r="G23" s="18" t="n">
        <v>7.36731583</v>
      </c>
      <c r="H23" s="20" t="n">
        <v>0.38401292</v>
      </c>
      <c r="I23" s="18" t="n">
        <v>67.70233139</v>
      </c>
      <c r="J23" s="20" t="n">
        <v>1.04290589</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34.78814768</v>
      </c>
      <c r="F25" s="20" t="n">
        <v>1.385061</v>
      </c>
      <c r="G25" s="18" t="n">
        <v>15.14278567</v>
      </c>
      <c r="H25" s="20" t="n">
        <v>0.69766208</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29.4171171</v>
      </c>
      <c r="F26" s="20" t="n">
        <v>0.9297878000000001</v>
      </c>
      <c r="G26" s="18" t="n">
        <v>10.49478934</v>
      </c>
      <c r="H26" s="20" t="n">
        <v>0.52765429</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39.71002621</v>
      </c>
      <c r="F32" s="20" t="n">
        <v>1.11772358</v>
      </c>
      <c r="G32" s="18" t="n">
        <v>8.57346214</v>
      </c>
      <c r="H32" s="20" t="n">
        <v>0.53684312</v>
      </c>
      <c r="I32" s="18" t="n">
        <v>51.71651165</v>
      </c>
      <c r="J32" s="20" t="n">
        <v>1.09546109</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(131.0/B34*100)</f>
        <v/>
      </c>
      <c r="D34" s="19" t="n">
        <v>6219</v>
      </c>
      <c r="E34" s="18" t="n">
        <v>30.59925587</v>
      </c>
      <c r="F34" s="20" t="n">
        <v>0.71960872</v>
      </c>
      <c r="G34" s="18" t="n">
        <v>9.91569911</v>
      </c>
      <c r="H34" s="20" t="n">
        <v>0.53752014</v>
      </c>
      <c r="I34" s="18" t="n">
        <v>56.88621637</v>
      </c>
      <c r="J34" s="20" t="n">
        <v>0.9507022899999999</v>
      </c>
      <c r="K34" s="18" t="s">
        <v>327</v>
      </c>
      <c r="L34" s="20" t="s">
        <v>327</v>
      </c>
      <c r="M34" s="18" t="n">
        <v>2.59882864</v>
      </c>
      <c r="N34" s="20" t="n">
        <v>0.53936331</v>
      </c>
      <c r="O34" s="18" t="n">
        <v>0</v>
      </c>
      <c r="P34" s="20" t="n">
        <v>0</v>
      </c>
      <c r="Q34" s="18" t="n">
        <v>0</v>
      </c>
      <c r="R34" s="20" t="n">
        <v>0</v>
      </c>
    </row>
    <row r="35" spans="1:18">
      <c r="A35" s="15" t="s">
        <v>355</v>
      </c>
      <c r="B35" s="17" t="n">
        <v>6406</v>
      </c>
      <c r="C35" s="18">
        <f>(96.0/B35*100)</f>
        <v/>
      </c>
      <c r="D35" s="19" t="n">
        <v>6310</v>
      </c>
      <c r="E35" s="18" t="n">
        <v>41.95721801</v>
      </c>
      <c r="F35" s="20" t="n">
        <v>0.80184621</v>
      </c>
      <c r="G35" s="18" t="n">
        <v>8.79727595</v>
      </c>
      <c r="H35" s="20" t="n">
        <v>0.3645191</v>
      </c>
      <c r="I35" s="18" t="n">
        <v>48.19948047</v>
      </c>
      <c r="J35" s="20" t="n">
        <v>0.82133148</v>
      </c>
      <c r="K35" s="18" t="s">
        <v>327</v>
      </c>
      <c r="L35" s="20" t="s">
        <v>327</v>
      </c>
      <c r="M35" s="18" t="n">
        <v>1.04602557</v>
      </c>
      <c r="N35" s="20" t="n">
        <v>0.05725951</v>
      </c>
      <c r="O35" s="18" t="n">
        <v>0</v>
      </c>
      <c r="P35" s="20" t="n">
        <v>0</v>
      </c>
      <c r="Q35" s="18" t="n">
        <v>0</v>
      </c>
      <c r="R35" s="20" t="n">
        <v>0</v>
      </c>
    </row>
    <row r="36" spans="1:18">
      <c r="A36" s="15" t="s">
        <v>356</v>
      </c>
      <c r="B36" s="17" t="n">
        <v>6736</v>
      </c>
      <c r="C36" s="18">
        <f>(120.0/B36*100)</f>
        <v/>
      </c>
      <c r="D36" s="19" t="n">
        <v>6616</v>
      </c>
      <c r="E36" s="18" t="n">
        <v>21.18474342</v>
      </c>
      <c r="F36" s="20" t="n">
        <v>0.64967552</v>
      </c>
      <c r="G36" s="18" t="n">
        <v>9.468818410000001</v>
      </c>
      <c r="H36" s="20" t="n">
        <v>0.45019952</v>
      </c>
      <c r="I36" s="18" t="n">
        <v>69.34643817</v>
      </c>
      <c r="J36" s="20" t="n">
        <v>0.7555201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(5809.0/B40*100)</f>
        <v/>
      </c>
      <c r="D40" s="19" t="n">
        <v>8348</v>
      </c>
      <c r="E40" s="18" t="n">
        <v>45.06472543</v>
      </c>
      <c r="F40" s="20" t="n">
        <v>1.03970425</v>
      </c>
      <c r="G40" s="18" t="n">
        <v>5.83767757</v>
      </c>
      <c r="H40" s="20" t="n">
        <v>0.34428755</v>
      </c>
      <c r="I40" s="18" t="n">
        <v>39.88285549</v>
      </c>
      <c r="J40" s="20" t="n">
        <v>0.98649102</v>
      </c>
      <c r="K40" s="18" t="s">
        <v>327</v>
      </c>
      <c r="L40" s="20" t="s">
        <v>327</v>
      </c>
      <c r="M40" s="18" t="n">
        <v>9.21474151</v>
      </c>
      <c r="N40" s="20" t="n">
        <v>0.2098744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(199.0/B47*100)</f>
        <v/>
      </c>
      <c r="D47" s="19" t="n">
        <v>5729</v>
      </c>
      <c r="E47" s="18" t="n">
        <v>41.86129162</v>
      </c>
      <c r="F47" s="20" t="n">
        <v>0.9530330299999999</v>
      </c>
      <c r="G47" s="18" t="n">
        <v>19.96305704</v>
      </c>
      <c r="H47" s="20" t="n">
        <v>0.64894089</v>
      </c>
      <c r="I47" s="18" t="n">
        <v>38.17565134</v>
      </c>
      <c r="J47" s="20" t="n">
        <v>1.01055651</v>
      </c>
      <c r="K47" s="18" t="s">
        <v>327</v>
      </c>
      <c r="L47" s="20" t="s">
        <v>327</v>
      </c>
      <c r="M47" s="18" t="n">
        <v>0</v>
      </c>
      <c r="N47" s="20" t="n">
        <v>0</v>
      </c>
      <c r="O47" s="18" t="n">
        <v>0</v>
      </c>
      <c r="P47" s="20" t="n">
        <v>0</v>
      </c>
      <c r="Q47" s="18" t="n">
        <v>0</v>
      </c>
      <c r="R47" s="20" t="n">
        <v>0</v>
      </c>
    </row>
    <row r="48" spans="1:18">
      <c r="A48" s="15" t="s">
        <v>368</v>
      </c>
      <c r="B48" s="17" t="n">
        <v>9841</v>
      </c>
      <c r="C48" s="18">
        <f>(30.0/B48*100)</f>
        <v/>
      </c>
      <c r="D48" s="19" t="n">
        <v>9811</v>
      </c>
      <c r="E48" s="18" t="n">
        <v>30.23528478</v>
      </c>
      <c r="F48" s="20" t="n">
        <v>0.81098962</v>
      </c>
      <c r="G48" s="18" t="n">
        <v>18.82341679</v>
      </c>
      <c r="H48" s="20" t="n">
        <v>0.77969652</v>
      </c>
      <c r="I48" s="18" t="n">
        <v>50.94129843</v>
      </c>
      <c r="J48" s="20" t="n">
        <v>1.1287951</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(153.0/B52*100)</f>
        <v/>
      </c>
      <c r="D52" s="19" t="n">
        <v>5656</v>
      </c>
      <c r="E52" s="18" t="n">
        <v>23.03806214</v>
      </c>
      <c r="F52" s="20" t="n">
        <v>0.64163794</v>
      </c>
      <c r="G52" s="18" t="n">
        <v>5.83729861</v>
      </c>
      <c r="H52" s="20" t="n">
        <v>0.3966785</v>
      </c>
      <c r="I52" s="18" t="n">
        <v>71.12463925</v>
      </c>
      <c r="J52" s="20" t="n">
        <v>0.7494647800000001</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(96.0/B56*100)</f>
        <v/>
      </c>
      <c r="D56" s="19" t="n">
        <v>5263</v>
      </c>
      <c r="E56" s="18" t="n">
        <v>24.29251023</v>
      </c>
      <c r="F56" s="20" t="n">
        <v>0.65957218</v>
      </c>
      <c r="G56" s="18" t="n">
        <v>15.80718176</v>
      </c>
      <c r="H56" s="20" t="n">
        <v>0.6836931000000001</v>
      </c>
      <c r="I56" s="18" t="n">
        <v>59.90030801</v>
      </c>
      <c r="J56" s="20" t="n">
        <v>0.92335125</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(333.0/B61*100)</f>
        <v/>
      </c>
      <c r="D61" s="19" t="n">
        <v>6192</v>
      </c>
      <c r="E61" s="18" t="n">
        <v>32.24357431</v>
      </c>
      <c r="F61" s="20" t="n">
        <v>0.62432506</v>
      </c>
      <c r="G61" s="18" t="n">
        <v>9.425581279999999</v>
      </c>
      <c r="H61" s="20" t="n">
        <v>0.3972591</v>
      </c>
      <c r="I61" s="18" t="n">
        <v>58.33084441</v>
      </c>
      <c r="J61" s="20" t="n">
        <v>0.69466158</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38.39287978</v>
      </c>
      <c r="F67" s="20" t="n">
        <v>0.7345085099999999</v>
      </c>
      <c r="G67" s="18" t="n">
        <v>13.96111442</v>
      </c>
      <c r="H67" s="20" t="n">
        <v>0.46436908</v>
      </c>
      <c r="I67" s="18" t="n">
        <v>47.6460058</v>
      </c>
      <c r="J67" s="20" t="n">
        <v>0.87113485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(385.0/B73*100)</f>
        <v/>
      </c>
      <c r="D73" s="19" t="n">
        <v>7864</v>
      </c>
      <c r="E73" s="18" t="n">
        <v>40.63056125</v>
      </c>
      <c r="F73" s="20" t="n">
        <v>0.77437224</v>
      </c>
      <c r="G73" s="18" t="n">
        <v>34.24540368</v>
      </c>
      <c r="H73" s="20" t="n">
        <v>0.98040342</v>
      </c>
      <c r="I73" s="18" t="n">
        <v>25.12403507</v>
      </c>
      <c r="J73" s="20" t="n">
        <v>0.91534298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29.00362697</v>
      </c>
      <c r="F7" s="20" t="n">
        <v>0.65217953</v>
      </c>
      <c r="G7" s="18" t="n">
        <v>6.13232659</v>
      </c>
      <c r="H7" s="20" t="n">
        <v>0.29384368</v>
      </c>
      <c r="I7" s="18" t="n">
        <v>64.86404644</v>
      </c>
      <c r="J7" s="20" t="n">
        <v>0.6354621</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(8431.0/B9*100)</f>
        <v/>
      </c>
      <c r="D9" s="19" t="n">
        <v>1220</v>
      </c>
      <c r="E9" s="18" t="n">
        <v>68.52942578</v>
      </c>
      <c r="F9" s="20" t="n">
        <v>2.72539712</v>
      </c>
      <c r="G9" s="18" t="n">
        <v>11.82955113</v>
      </c>
      <c r="H9" s="20" t="n">
        <v>0.95686772</v>
      </c>
      <c r="I9" s="18" t="n">
        <v>0</v>
      </c>
      <c r="J9" s="20" t="n">
        <v>0</v>
      </c>
      <c r="K9" s="18" t="s">
        <v>327</v>
      </c>
      <c r="L9" s="20" t="s">
        <v>327</v>
      </c>
      <c r="M9" s="18" t="n">
        <v>19.6410231</v>
      </c>
      <c r="N9" s="20" t="n">
        <v>3.06808698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(191.0/B13*100)</f>
        <v/>
      </c>
      <c r="D13" s="19" t="n">
        <v>6970</v>
      </c>
      <c r="E13" s="18" t="n">
        <v>8.714394540000001</v>
      </c>
      <c r="F13" s="20" t="n">
        <v>0.49802104</v>
      </c>
      <c r="G13" s="18" t="n">
        <v>0.96057277</v>
      </c>
      <c r="H13" s="20" t="n">
        <v>0.12531856</v>
      </c>
      <c r="I13" s="18" t="n">
        <v>86.20829764</v>
      </c>
      <c r="J13" s="20" t="n">
        <v>0.64153201</v>
      </c>
      <c r="K13" s="18" t="s">
        <v>327</v>
      </c>
      <c r="L13" s="20" t="s">
        <v>327</v>
      </c>
      <c r="M13" s="18" t="n">
        <v>4.11673506</v>
      </c>
      <c r="N13" s="20" t="n">
        <v>0.47258205</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(47.0/B18*100)</f>
        <v/>
      </c>
      <c r="D18" s="19" t="n">
        <v>5485</v>
      </c>
      <c r="E18" s="18" t="n">
        <v>50.91103056</v>
      </c>
      <c r="F18" s="20" t="n">
        <v>0.9688429200000001</v>
      </c>
      <c r="G18" s="18" t="n">
        <v>13.94727884</v>
      </c>
      <c r="H18" s="20" t="n">
        <v>0.52016542</v>
      </c>
      <c r="I18" s="18" t="n">
        <v>35.1416906</v>
      </c>
      <c r="J18" s="20" t="n">
        <v>0.94480794</v>
      </c>
      <c r="K18" s="18" t="s">
        <v>327</v>
      </c>
      <c r="L18" s="20" t="s">
        <v>327</v>
      </c>
      <c r="M18" s="18" t="n">
        <v>0</v>
      </c>
      <c r="N18" s="20" t="n">
        <v>0</v>
      </c>
      <c r="O18" s="18" t="n">
        <v>0</v>
      </c>
      <c r="P18" s="20" t="n">
        <v>0</v>
      </c>
      <c r="Q18" s="18" t="n">
        <v>0</v>
      </c>
      <c r="R18" s="20" t="n">
        <v>0</v>
      </c>
    </row>
    <row r="19" spans="1:18">
      <c r="A19" s="15" t="s">
        <v>339</v>
      </c>
      <c r="B19" s="17" t="n">
        <v>5658</v>
      </c>
      <c r="C19" s="18">
        <f>(254.0/B19*100)</f>
        <v/>
      </c>
      <c r="D19" s="19" t="n">
        <v>5404</v>
      </c>
      <c r="E19" s="18" t="n">
        <v>22.44976914</v>
      </c>
      <c r="F19" s="20" t="n">
        <v>0.89161473</v>
      </c>
      <c r="G19" s="18" t="n">
        <v>5.36432828</v>
      </c>
      <c r="H19" s="20" t="n">
        <v>0.41826527</v>
      </c>
      <c r="I19" s="18" t="n">
        <v>72.18590258</v>
      </c>
      <c r="J19" s="20" t="n">
        <v>1.03290893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13.55160292</v>
      </c>
      <c r="F20" s="20" t="n">
        <v>0.55467103</v>
      </c>
      <c r="G20" s="18" t="n">
        <v>2.74226157</v>
      </c>
      <c r="H20" s="20" t="n">
        <v>0.30859131</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(681.0/B23*100)</f>
        <v/>
      </c>
      <c r="D23" s="19" t="n">
        <v>10902</v>
      </c>
      <c r="E23" s="18" t="n">
        <v>25.3919094</v>
      </c>
      <c r="F23" s="20" t="n">
        <v>0.90172623</v>
      </c>
      <c r="G23" s="18" t="n">
        <v>6.90575921</v>
      </c>
      <c r="H23" s="20" t="n">
        <v>0.44103419</v>
      </c>
      <c r="I23" s="18" t="n">
        <v>67.70233139</v>
      </c>
      <c r="J23" s="20" t="n">
        <v>1.04290589</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46.1824685</v>
      </c>
      <c r="F25" s="20" t="n">
        <v>1.38699448</v>
      </c>
      <c r="G25" s="18" t="n">
        <v>3.74846485</v>
      </c>
      <c r="H25" s="20" t="n">
        <v>0.28442901</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33.03063462</v>
      </c>
      <c r="F26" s="20" t="n">
        <v>0.82557001</v>
      </c>
      <c r="G26" s="18" t="n">
        <v>6.88127182</v>
      </c>
      <c r="H26" s="20" t="n">
        <v>0.44628059</v>
      </c>
      <c r="I26" s="18" t="n">
        <v>60.08809356</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40.02283254</v>
      </c>
      <c r="F32" s="20" t="n">
        <v>1.02425725</v>
      </c>
      <c r="G32" s="18" t="n">
        <v>8.260655809999999</v>
      </c>
      <c r="H32" s="20" t="n">
        <v>0.47073991</v>
      </c>
      <c r="I32" s="18" t="n">
        <v>51.71651165</v>
      </c>
      <c r="J32" s="20" t="n">
        <v>1.09546109</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(131.0/B34*100)</f>
        <v/>
      </c>
      <c r="D34" s="19" t="n">
        <v>6219</v>
      </c>
      <c r="E34" s="18" t="n">
        <v>30.89351431</v>
      </c>
      <c r="F34" s="20" t="n">
        <v>0.7633364</v>
      </c>
      <c r="G34" s="18" t="n">
        <v>9.621440679999999</v>
      </c>
      <c r="H34" s="20" t="n">
        <v>0.50209242</v>
      </c>
      <c r="I34" s="18" t="n">
        <v>56.88621637</v>
      </c>
      <c r="J34" s="20" t="n">
        <v>0.9507022899999999</v>
      </c>
      <c r="K34" s="18" t="s">
        <v>327</v>
      </c>
      <c r="L34" s="20" t="s">
        <v>327</v>
      </c>
      <c r="M34" s="18" t="n">
        <v>2.59882864</v>
      </c>
      <c r="N34" s="20" t="n">
        <v>0.53936331</v>
      </c>
      <c r="O34" s="18" t="n">
        <v>0</v>
      </c>
      <c r="P34" s="20" t="n">
        <v>0</v>
      </c>
      <c r="Q34" s="18" t="n">
        <v>0</v>
      </c>
      <c r="R34" s="20" t="n">
        <v>0</v>
      </c>
    </row>
    <row r="35" spans="1:18">
      <c r="A35" s="15" t="s">
        <v>355</v>
      </c>
      <c r="B35" s="17" t="n">
        <v>6406</v>
      </c>
      <c r="C35" s="18">
        <f>(96.0/B35*100)</f>
        <v/>
      </c>
      <c r="D35" s="19" t="n">
        <v>6310</v>
      </c>
      <c r="E35" s="18" t="n">
        <v>42.40904595</v>
      </c>
      <c r="F35" s="20" t="n">
        <v>0.79513308</v>
      </c>
      <c r="G35" s="18" t="n">
        <v>8.34544801</v>
      </c>
      <c r="H35" s="20" t="n">
        <v>0.45272044</v>
      </c>
      <c r="I35" s="18" t="n">
        <v>48.19948047</v>
      </c>
      <c r="J35" s="20" t="n">
        <v>0.82133148</v>
      </c>
      <c r="K35" s="18" t="s">
        <v>327</v>
      </c>
      <c r="L35" s="20" t="s">
        <v>327</v>
      </c>
      <c r="M35" s="18" t="n">
        <v>1.04602557</v>
      </c>
      <c r="N35" s="20" t="n">
        <v>0.05725951</v>
      </c>
      <c r="O35" s="18" t="n">
        <v>0</v>
      </c>
      <c r="P35" s="20" t="n">
        <v>0</v>
      </c>
      <c r="Q35" s="18" t="n">
        <v>0</v>
      </c>
      <c r="R35" s="20" t="n">
        <v>0</v>
      </c>
    </row>
    <row r="36" spans="1:18">
      <c r="A36" s="15" t="s">
        <v>356</v>
      </c>
      <c r="B36" s="17" t="n">
        <v>6736</v>
      </c>
      <c r="C36" s="18">
        <f>(120.0/B36*100)</f>
        <v/>
      </c>
      <c r="D36" s="19" t="n">
        <v>6616</v>
      </c>
      <c r="E36" s="18" t="n">
        <v>25.51953461</v>
      </c>
      <c r="F36" s="20" t="n">
        <v>0.67437231</v>
      </c>
      <c r="G36" s="18" t="n">
        <v>5.13402721</v>
      </c>
      <c r="H36" s="20" t="n">
        <v>0.28344589</v>
      </c>
      <c r="I36" s="18" t="n">
        <v>69.34643817</v>
      </c>
      <c r="J36" s="20" t="n">
        <v>0.7555201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(5809.0/B40*100)</f>
        <v/>
      </c>
      <c r="D40" s="19" t="n">
        <v>8348</v>
      </c>
      <c r="E40" s="18" t="n">
        <v>45.94229415</v>
      </c>
      <c r="F40" s="20" t="n">
        <v>0.97763286</v>
      </c>
      <c r="G40" s="18" t="n">
        <v>4.96010885</v>
      </c>
      <c r="H40" s="20" t="n">
        <v>0.32724634</v>
      </c>
      <c r="I40" s="18" t="n">
        <v>39.88285549</v>
      </c>
      <c r="J40" s="20" t="n">
        <v>0.98649102</v>
      </c>
      <c r="K40" s="18" t="s">
        <v>327</v>
      </c>
      <c r="L40" s="20" t="s">
        <v>327</v>
      </c>
      <c r="M40" s="18" t="n">
        <v>9.21474151</v>
      </c>
      <c r="N40" s="20" t="n">
        <v>0.2098744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(199.0/B47*100)</f>
        <v/>
      </c>
      <c r="D47" s="19" t="n">
        <v>5729</v>
      </c>
      <c r="E47" s="18" t="n">
        <v>50.01487659</v>
      </c>
      <c r="F47" s="20" t="n">
        <v>0.94575834</v>
      </c>
      <c r="G47" s="18" t="n">
        <v>11.80947207</v>
      </c>
      <c r="H47" s="20" t="n">
        <v>0.56292761</v>
      </c>
      <c r="I47" s="18" t="n">
        <v>38.17565134</v>
      </c>
      <c r="J47" s="20" t="n">
        <v>1.01055651</v>
      </c>
      <c r="K47" s="18" t="s">
        <v>327</v>
      </c>
      <c r="L47" s="20" t="s">
        <v>327</v>
      </c>
      <c r="M47" s="18" t="n">
        <v>0</v>
      </c>
      <c r="N47" s="20" t="n">
        <v>0</v>
      </c>
      <c r="O47" s="18" t="n">
        <v>0</v>
      </c>
      <c r="P47" s="20" t="n">
        <v>0</v>
      </c>
      <c r="Q47" s="18" t="n">
        <v>0</v>
      </c>
      <c r="R47" s="20" t="n">
        <v>0</v>
      </c>
    </row>
    <row r="48" spans="1:18">
      <c r="A48" s="15" t="s">
        <v>368</v>
      </c>
      <c r="B48" s="17" t="n">
        <v>9841</v>
      </c>
      <c r="C48" s="18">
        <f>(30.0/B48*100)</f>
        <v/>
      </c>
      <c r="D48" s="19" t="n">
        <v>9811</v>
      </c>
      <c r="E48" s="18" t="n">
        <v>40.09512284</v>
      </c>
      <c r="F48" s="20" t="n">
        <v>0.88160092</v>
      </c>
      <c r="G48" s="18" t="n">
        <v>8.96357873</v>
      </c>
      <c r="H48" s="20" t="n">
        <v>0.60680526</v>
      </c>
      <c r="I48" s="18" t="n">
        <v>50.94129843</v>
      </c>
      <c r="J48" s="20" t="n">
        <v>1.1287951</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(153.0/B52*100)</f>
        <v/>
      </c>
      <c r="D52" s="19" t="n">
        <v>5656</v>
      </c>
      <c r="E52" s="18" t="n">
        <v>23.39622839</v>
      </c>
      <c r="F52" s="20" t="n">
        <v>0.64557029</v>
      </c>
      <c r="G52" s="18" t="n">
        <v>5.47913236</v>
      </c>
      <c r="H52" s="20" t="n">
        <v>0.35502824</v>
      </c>
      <c r="I52" s="18" t="n">
        <v>71.12463925</v>
      </c>
      <c r="J52" s="20" t="n">
        <v>0.7494647800000001</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(96.0/B56*100)</f>
        <v/>
      </c>
      <c r="D56" s="19" t="n">
        <v>5263</v>
      </c>
      <c r="E56" s="18" t="n">
        <v>28.74146276</v>
      </c>
      <c r="F56" s="20" t="n">
        <v>0.79669998</v>
      </c>
      <c r="G56" s="18" t="n">
        <v>11.35822923</v>
      </c>
      <c r="H56" s="20" t="n">
        <v>0.52018522</v>
      </c>
      <c r="I56" s="18" t="n">
        <v>59.90030801</v>
      </c>
      <c r="J56" s="20" t="n">
        <v>0.92335125</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(333.0/B61*100)</f>
        <v/>
      </c>
      <c r="D61" s="19" t="n">
        <v>6192</v>
      </c>
      <c r="E61" s="18" t="n">
        <v>35.10659392</v>
      </c>
      <c r="F61" s="20" t="n">
        <v>0.6862498500000001</v>
      </c>
      <c r="G61" s="18" t="n">
        <v>6.56256167</v>
      </c>
      <c r="H61" s="20" t="n">
        <v>0.32337066</v>
      </c>
      <c r="I61" s="18" t="n">
        <v>58.33084441</v>
      </c>
      <c r="J61" s="20" t="n">
        <v>0.69466158</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42.9429857</v>
      </c>
      <c r="F67" s="20" t="n">
        <v>0.86565588</v>
      </c>
      <c r="G67" s="18" t="n">
        <v>9.411008499999999</v>
      </c>
      <c r="H67" s="20" t="n">
        <v>0.40927689</v>
      </c>
      <c r="I67" s="18" t="n">
        <v>47.6460058</v>
      </c>
      <c r="J67" s="20" t="n">
        <v>0.87113485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(385.0/B73*100)</f>
        <v/>
      </c>
      <c r="D73" s="19" t="n">
        <v>7864</v>
      </c>
      <c r="E73" s="18" t="n">
        <v>43.67626578</v>
      </c>
      <c r="F73" s="20" t="n">
        <v>1.04274419</v>
      </c>
      <c r="G73" s="18" t="n">
        <v>31.19969915</v>
      </c>
      <c r="H73" s="20" t="n">
        <v>0.9591605600000001</v>
      </c>
      <c r="I73" s="18" t="n">
        <v>25.12403507</v>
      </c>
      <c r="J73" s="20" t="n">
        <v>0.91534298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439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13.65199405</v>
      </c>
      <c r="F7" s="20" t="n">
        <v>0.4312093</v>
      </c>
      <c r="G7" s="18" t="n">
        <v>11.54019389</v>
      </c>
      <c r="H7" s="20" t="n">
        <v>0.3908978</v>
      </c>
      <c r="I7" s="18" t="n">
        <v>3.72380356</v>
      </c>
      <c r="J7" s="20" t="n">
        <v>0.21953144</v>
      </c>
      <c r="K7" s="18" t="n">
        <v>64.99624434</v>
      </c>
      <c r="L7" s="20" t="n">
        <v>0.63783394</v>
      </c>
      <c r="M7" s="18" t="s">
        <v>327</v>
      </c>
      <c r="N7" s="20" t="s">
        <v>327</v>
      </c>
      <c r="O7" s="18" t="n">
        <v>0</v>
      </c>
      <c r="P7" s="20" t="n">
        <v>0</v>
      </c>
      <c r="Q7" s="18" t="n">
        <v>0</v>
      </c>
      <c r="R7" s="20" t="n">
        <v>0</v>
      </c>
      <c r="S7" s="18" t="n">
        <v>6.08776415</v>
      </c>
      <c r="T7" s="20" t="n">
        <v>0.28501168</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(8433.0/B9*100)</f>
        <v/>
      </c>
      <c r="D9" s="19" t="n">
        <v>1218</v>
      </c>
      <c r="E9" s="18" t="n">
        <v>20.85680026</v>
      </c>
      <c r="F9" s="20" t="n">
        <v>1.33360215</v>
      </c>
      <c r="G9" s="18" t="n">
        <v>25.00112428</v>
      </c>
      <c r="H9" s="20" t="n">
        <v>1.50524248</v>
      </c>
      <c r="I9" s="18" t="n">
        <v>10.802951</v>
      </c>
      <c r="J9" s="20" t="n">
        <v>0.94632008</v>
      </c>
      <c r="K9" s="18" t="n">
        <v>0</v>
      </c>
      <c r="L9" s="20" t="n">
        <v>0</v>
      </c>
      <c r="M9" s="18" t="s">
        <v>327</v>
      </c>
      <c r="N9" s="20" t="s">
        <v>327</v>
      </c>
      <c r="O9" s="18" t="n">
        <v>19.68525159</v>
      </c>
      <c r="P9" s="20" t="n">
        <v>3.07114188</v>
      </c>
      <c r="Q9" s="18" t="n">
        <v>0</v>
      </c>
      <c r="R9" s="20" t="n">
        <v>0</v>
      </c>
      <c r="S9" s="18" t="n">
        <v>23.65387288</v>
      </c>
      <c r="T9" s="20" t="n">
        <v>1.61631212</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(192.0/B13*100)</f>
        <v/>
      </c>
      <c r="D13" s="19" t="n">
        <v>6969</v>
      </c>
      <c r="E13" s="18" t="n">
        <v>3.35488973</v>
      </c>
      <c r="F13" s="20" t="n">
        <v>0.26962474</v>
      </c>
      <c r="G13" s="18" t="n">
        <v>2.51186676</v>
      </c>
      <c r="H13" s="20" t="n">
        <v>0.21748043</v>
      </c>
      <c r="I13" s="18" t="n">
        <v>0.99680915</v>
      </c>
      <c r="J13" s="20" t="n">
        <v>0.18952033</v>
      </c>
      <c r="K13" s="18" t="n">
        <v>86.21318622</v>
      </c>
      <c r="L13" s="20" t="n">
        <v>0.64137996</v>
      </c>
      <c r="M13" s="18" t="s">
        <v>327</v>
      </c>
      <c r="N13" s="20" t="s">
        <v>327</v>
      </c>
      <c r="O13" s="18" t="n">
        <v>4.1169685</v>
      </c>
      <c r="P13" s="20" t="n">
        <v>0.47262249</v>
      </c>
      <c r="Q13" s="18" t="n">
        <v>0</v>
      </c>
      <c r="R13" s="20" t="n">
        <v>0</v>
      </c>
      <c r="S13" s="18" t="n">
        <v>2.80627963</v>
      </c>
      <c r="T13" s="20" t="n">
        <v>0.25321548</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(47.0/B18*100)</f>
        <v/>
      </c>
      <c r="D18" s="19" t="n">
        <v>5485</v>
      </c>
      <c r="E18" s="18" t="n">
        <v>15.81964765</v>
      </c>
      <c r="F18" s="20" t="n">
        <v>0.7275422</v>
      </c>
      <c r="G18" s="18" t="n">
        <v>13.49555631</v>
      </c>
      <c r="H18" s="20" t="n">
        <v>0.5759508800000001</v>
      </c>
      <c r="I18" s="18" t="n">
        <v>29.95502806</v>
      </c>
      <c r="J18" s="20" t="n">
        <v>1.18828307</v>
      </c>
      <c r="K18" s="18" t="n">
        <v>35.1416906</v>
      </c>
      <c r="L18" s="20" t="n">
        <v>0.94480794</v>
      </c>
      <c r="M18" s="18" t="s">
        <v>327</v>
      </c>
      <c r="N18" s="20" t="s">
        <v>327</v>
      </c>
      <c r="O18" s="18" t="n">
        <v>0</v>
      </c>
      <c r="P18" s="20" t="n">
        <v>0</v>
      </c>
      <c r="Q18" s="18" t="n">
        <v>0</v>
      </c>
      <c r="R18" s="20" t="n">
        <v>0</v>
      </c>
      <c r="S18" s="18" t="n">
        <v>5.58807738</v>
      </c>
      <c r="T18" s="20" t="n">
        <v>0.37445133</v>
      </c>
    </row>
    <row r="19" spans="1:20">
      <c r="A19" s="15" t="s">
        <v>339</v>
      </c>
      <c r="B19" s="17" t="n">
        <v>5658</v>
      </c>
      <c r="C19" s="18">
        <f>(257.0/B19*100)</f>
        <v/>
      </c>
      <c r="D19" s="19" t="n">
        <v>5401</v>
      </c>
      <c r="E19" s="18" t="n">
        <v>8.02586853</v>
      </c>
      <c r="F19" s="20" t="n">
        <v>0.60772503</v>
      </c>
      <c r="G19" s="18" t="n">
        <v>9.882577879999999</v>
      </c>
      <c r="H19" s="20" t="n">
        <v>0.49611063</v>
      </c>
      <c r="I19" s="18" t="n">
        <v>4.8655015</v>
      </c>
      <c r="J19" s="20" t="n">
        <v>0.31887605</v>
      </c>
      <c r="K19" s="18" t="n">
        <v>72.22432832</v>
      </c>
      <c r="L19" s="20" t="n">
        <v>1.03527683</v>
      </c>
      <c r="M19" s="18" t="s">
        <v>327</v>
      </c>
      <c r="N19" s="20" t="s">
        <v>327</v>
      </c>
      <c r="O19" s="18" t="n">
        <v>0</v>
      </c>
      <c r="P19" s="20" t="n">
        <v>0</v>
      </c>
      <c r="Q19" s="18" t="n">
        <v>0</v>
      </c>
      <c r="R19" s="20" t="n">
        <v>0</v>
      </c>
      <c r="S19" s="18" t="n">
        <v>5.00172377</v>
      </c>
      <c r="T19" s="20" t="n">
        <v>0.39204802</v>
      </c>
    </row>
    <row r="20" spans="1:20">
      <c r="A20" s="15" t="s">
        <v>340</v>
      </c>
      <c r="B20" s="17" t="n">
        <v>3371</v>
      </c>
      <c r="C20" s="18">
        <f>(82.0/B20*100)</f>
        <v/>
      </c>
      <c r="D20" s="19" t="n">
        <v>3289</v>
      </c>
      <c r="E20" s="18" t="n">
        <v>5.98676758</v>
      </c>
      <c r="F20" s="20" t="n">
        <v>0.33285409</v>
      </c>
      <c r="G20" s="18" t="n">
        <v>4.90162981</v>
      </c>
      <c r="H20" s="20" t="n">
        <v>0.3710278</v>
      </c>
      <c r="I20" s="18" t="n">
        <v>1.11616847</v>
      </c>
      <c r="J20" s="20" t="n">
        <v>0.17479093</v>
      </c>
      <c r="K20" s="18" t="n">
        <v>83.70613551</v>
      </c>
      <c r="L20" s="20" t="n">
        <v>0.55765239</v>
      </c>
      <c r="M20" s="18" t="s">
        <v>327</v>
      </c>
      <c r="N20" s="20" t="s">
        <v>327</v>
      </c>
      <c r="O20" s="18" t="n">
        <v>0</v>
      </c>
      <c r="P20" s="20" t="n">
        <v>0</v>
      </c>
      <c r="Q20" s="18" t="n">
        <v>0</v>
      </c>
      <c r="R20" s="20" t="n">
        <v>0</v>
      </c>
      <c r="S20" s="18" t="n">
        <v>4.28929863</v>
      </c>
      <c r="T20" s="20" t="n">
        <v>0.36971022</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(683.0/B23*100)</f>
        <v/>
      </c>
      <c r="D23" s="19" t="n">
        <v>10900</v>
      </c>
      <c r="E23" s="18" t="n">
        <v>12.47024725</v>
      </c>
      <c r="F23" s="20" t="n">
        <v>0.70760581</v>
      </c>
      <c r="G23" s="18" t="n">
        <v>8.7359983</v>
      </c>
      <c r="H23" s="20" t="n">
        <v>0.47223761</v>
      </c>
      <c r="I23" s="18" t="n">
        <v>5.9172054</v>
      </c>
      <c r="J23" s="20" t="n">
        <v>0.39217013</v>
      </c>
      <c r="K23" s="18" t="n">
        <v>67.70566128</v>
      </c>
      <c r="L23" s="20" t="n">
        <v>1.04287773</v>
      </c>
      <c r="M23" s="18" t="s">
        <v>327</v>
      </c>
      <c r="N23" s="20" t="s">
        <v>327</v>
      </c>
      <c r="O23" s="18" t="n">
        <v>0</v>
      </c>
      <c r="P23" s="20" t="n">
        <v>0</v>
      </c>
      <c r="Q23" s="18" t="n">
        <v>0</v>
      </c>
      <c r="R23" s="20" t="n">
        <v>0</v>
      </c>
      <c r="S23" s="18" t="n">
        <v>5.17088777</v>
      </c>
      <c r="T23" s="20" t="n">
        <v>0.30901055</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11.2674046</v>
      </c>
      <c r="F25" s="20" t="n">
        <v>0.55934396</v>
      </c>
      <c r="G25" s="18" t="n">
        <v>29.26959771</v>
      </c>
      <c r="H25" s="20" t="n">
        <v>1.2598335</v>
      </c>
      <c r="I25" s="18" t="n">
        <v>6.74391402</v>
      </c>
      <c r="J25" s="20" t="n">
        <v>0.4471154</v>
      </c>
      <c r="K25" s="18" t="n">
        <v>50.06906665</v>
      </c>
      <c r="L25" s="20" t="n">
        <v>1.39486104</v>
      </c>
      <c r="M25" s="18" t="s">
        <v>327</v>
      </c>
      <c r="N25" s="20" t="s">
        <v>327</v>
      </c>
      <c r="O25" s="18" t="n">
        <v>0</v>
      </c>
      <c r="P25" s="20" t="n">
        <v>0</v>
      </c>
      <c r="Q25" s="18" t="n">
        <v>0</v>
      </c>
      <c r="R25" s="20" t="n">
        <v>0</v>
      </c>
      <c r="S25" s="18" t="n">
        <v>2.65001702</v>
      </c>
      <c r="T25" s="20" t="n">
        <v>0.22763414</v>
      </c>
    </row>
    <row r="26" spans="1:20">
      <c r="A26" s="15" t="s">
        <v>346</v>
      </c>
      <c r="B26" s="17" t="n">
        <v>4869</v>
      </c>
      <c r="C26" s="18">
        <f>(185.0/B26*100)</f>
        <v/>
      </c>
      <c r="D26" s="19" t="n">
        <v>4684</v>
      </c>
      <c r="E26" s="18" t="n">
        <v>11.71746823</v>
      </c>
      <c r="F26" s="20" t="n">
        <v>0.59714695</v>
      </c>
      <c r="G26" s="18" t="n">
        <v>18.56768567</v>
      </c>
      <c r="H26" s="20" t="n">
        <v>0.60768399</v>
      </c>
      <c r="I26" s="18" t="n">
        <v>6.45522085</v>
      </c>
      <c r="J26" s="20" t="n">
        <v>0.43420457</v>
      </c>
      <c r="K26" s="18" t="n">
        <v>60.08809356</v>
      </c>
      <c r="L26" s="20" t="n">
        <v>0.956747</v>
      </c>
      <c r="M26" s="18" t="s">
        <v>327</v>
      </c>
      <c r="N26" s="20" t="s">
        <v>327</v>
      </c>
      <c r="O26" s="18" t="n">
        <v>0</v>
      </c>
      <c r="P26" s="20" t="n">
        <v>0</v>
      </c>
      <c r="Q26" s="18" t="n">
        <v>0</v>
      </c>
      <c r="R26" s="20" t="n">
        <v>0</v>
      </c>
      <c r="S26" s="18" t="n">
        <v>3.17153169</v>
      </c>
      <c r="T26" s="20" t="n">
        <v>0.29682456</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(34.0/B32*100)</f>
        <v/>
      </c>
      <c r="D32" s="19" t="n">
        <v>4444</v>
      </c>
      <c r="E32" s="18" t="n">
        <v>13.29839343</v>
      </c>
      <c r="F32" s="20" t="n">
        <v>0.55864573</v>
      </c>
      <c r="G32" s="18" t="n">
        <v>20.11990393</v>
      </c>
      <c r="H32" s="20" t="n">
        <v>0.7375972200000001</v>
      </c>
      <c r="I32" s="18" t="n">
        <v>12.07831315</v>
      </c>
      <c r="J32" s="20" t="n">
        <v>0.63755023</v>
      </c>
      <c r="K32" s="18" t="n">
        <v>51.73947954</v>
      </c>
      <c r="L32" s="20" t="n">
        <v>1.09910146</v>
      </c>
      <c r="M32" s="18" t="s">
        <v>327</v>
      </c>
      <c r="N32" s="20" t="s">
        <v>327</v>
      </c>
      <c r="O32" s="18" t="n">
        <v>0</v>
      </c>
      <c r="P32" s="20" t="n">
        <v>0</v>
      </c>
      <c r="Q32" s="18" t="n">
        <v>0</v>
      </c>
      <c r="R32" s="20" t="n">
        <v>0</v>
      </c>
      <c r="S32" s="18" t="n">
        <v>2.76390994</v>
      </c>
      <c r="T32" s="20" t="n">
        <v>0.28262811</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(133.0/B34*100)</f>
        <v/>
      </c>
      <c r="D34" s="19" t="n">
        <v>6217</v>
      </c>
      <c r="E34" s="18" t="n">
        <v>14.80104004</v>
      </c>
      <c r="F34" s="20" t="n">
        <v>0.64054684</v>
      </c>
      <c r="G34" s="18" t="n">
        <v>13.49183739</v>
      </c>
      <c r="H34" s="20" t="n">
        <v>0.53723437</v>
      </c>
      <c r="I34" s="18" t="n">
        <v>5.51979088</v>
      </c>
      <c r="J34" s="20" t="n">
        <v>0.31037242</v>
      </c>
      <c r="K34" s="18" t="n">
        <v>56.90676027</v>
      </c>
      <c r="L34" s="20" t="n">
        <v>0.9522461800000001</v>
      </c>
      <c r="M34" s="18" t="s">
        <v>327</v>
      </c>
      <c r="N34" s="20" t="s">
        <v>327</v>
      </c>
      <c r="O34" s="18" t="n">
        <v>2.59976718</v>
      </c>
      <c r="P34" s="20" t="n">
        <v>0.5395491100000001</v>
      </c>
      <c r="Q34" s="18" t="n">
        <v>0</v>
      </c>
      <c r="R34" s="20" t="n">
        <v>0</v>
      </c>
      <c r="S34" s="18" t="n">
        <v>6.68080423</v>
      </c>
      <c r="T34" s="20" t="n">
        <v>0.37029123</v>
      </c>
    </row>
    <row r="35" spans="1:20">
      <c r="A35" s="15" t="s">
        <v>355</v>
      </c>
      <c r="B35" s="17" t="n">
        <v>6406</v>
      </c>
      <c r="C35" s="18">
        <f>(98.0/B35*100)</f>
        <v/>
      </c>
      <c r="D35" s="19" t="n">
        <v>6308</v>
      </c>
      <c r="E35" s="18" t="n">
        <v>14.95059315</v>
      </c>
      <c r="F35" s="20" t="n">
        <v>0.5817057</v>
      </c>
      <c r="G35" s="18" t="n">
        <v>15.62193591</v>
      </c>
      <c r="H35" s="20" t="n">
        <v>0.58333712</v>
      </c>
      <c r="I35" s="18" t="n">
        <v>12.67085887</v>
      </c>
      <c r="J35" s="20" t="n">
        <v>0.5194116</v>
      </c>
      <c r="K35" s="18" t="n">
        <v>48.23833269</v>
      </c>
      <c r="L35" s="20" t="n">
        <v>0.82212051</v>
      </c>
      <c r="M35" s="18" t="s">
        <v>327</v>
      </c>
      <c r="N35" s="20" t="s">
        <v>327</v>
      </c>
      <c r="O35" s="18" t="n">
        <v>1.04686874</v>
      </c>
      <c r="P35" s="20" t="n">
        <v>0.05731073</v>
      </c>
      <c r="Q35" s="18" t="n">
        <v>0</v>
      </c>
      <c r="R35" s="20" t="n">
        <v>0</v>
      </c>
      <c r="S35" s="18" t="n">
        <v>7.47141063</v>
      </c>
      <c r="T35" s="20" t="n">
        <v>0.40266932</v>
      </c>
    </row>
    <row r="36" spans="1:20">
      <c r="A36" s="15" t="s">
        <v>356</v>
      </c>
      <c r="B36" s="17" t="n">
        <v>6736</v>
      </c>
      <c r="C36" s="18">
        <f>(122.0/B36*100)</f>
        <v/>
      </c>
      <c r="D36" s="19" t="n">
        <v>6614</v>
      </c>
      <c r="E36" s="18" t="n">
        <v>7.0475767</v>
      </c>
      <c r="F36" s="20" t="n">
        <v>0.40492543</v>
      </c>
      <c r="G36" s="18" t="n">
        <v>7.88015258</v>
      </c>
      <c r="H36" s="20" t="n">
        <v>0.37859103</v>
      </c>
      <c r="I36" s="18" t="n">
        <v>10.57614651</v>
      </c>
      <c r="J36" s="20" t="n">
        <v>0.43801172</v>
      </c>
      <c r="K36" s="18" t="n">
        <v>69.37577345</v>
      </c>
      <c r="L36" s="20" t="n">
        <v>0.75438846</v>
      </c>
      <c r="M36" s="18" t="s">
        <v>327</v>
      </c>
      <c r="N36" s="20" t="s">
        <v>327</v>
      </c>
      <c r="O36" s="18" t="n">
        <v>0</v>
      </c>
      <c r="P36" s="20" t="n">
        <v>0</v>
      </c>
      <c r="Q36" s="18" t="n">
        <v>0</v>
      </c>
      <c r="R36" s="20" t="n">
        <v>0</v>
      </c>
      <c r="S36" s="18" t="n">
        <v>5.12035077</v>
      </c>
      <c r="T36" s="20" t="n">
        <v>0.34073329</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(5810.0/B40*100)</f>
        <v/>
      </c>
      <c r="D40" s="19" t="n">
        <v>8347</v>
      </c>
      <c r="E40" s="18" t="n">
        <v>16.46399088</v>
      </c>
      <c r="F40" s="20" t="n">
        <v>0.56204938</v>
      </c>
      <c r="G40" s="18" t="n">
        <v>20.01467824</v>
      </c>
      <c r="H40" s="20" t="n">
        <v>0.62694026</v>
      </c>
      <c r="I40" s="18" t="n">
        <v>9.5471834</v>
      </c>
      <c r="J40" s="20" t="n">
        <v>0.46159303</v>
      </c>
      <c r="K40" s="18" t="n">
        <v>39.89052536</v>
      </c>
      <c r="L40" s="20" t="n">
        <v>0.9855623999999999</v>
      </c>
      <c r="M40" s="18" t="s">
        <v>327</v>
      </c>
      <c r="N40" s="20" t="s">
        <v>327</v>
      </c>
      <c r="O40" s="18" t="n">
        <v>9.21651359</v>
      </c>
      <c r="P40" s="20" t="n">
        <v>0.20995347</v>
      </c>
      <c r="Q40" s="18" t="n">
        <v>0</v>
      </c>
      <c r="R40" s="20" t="n">
        <v>0</v>
      </c>
      <c r="S40" s="18" t="n">
        <v>4.86710853</v>
      </c>
      <c r="T40" s="20" t="n">
        <v>0.35895256</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(204.0/B47*100)</f>
        <v/>
      </c>
      <c r="D47" s="19" t="n">
        <v>5724</v>
      </c>
      <c r="E47" s="18" t="n">
        <v>23.91984589</v>
      </c>
      <c r="F47" s="20" t="n">
        <v>0.67991</v>
      </c>
      <c r="G47" s="18" t="n">
        <v>16.70656633</v>
      </c>
      <c r="H47" s="20" t="n">
        <v>0.66479342</v>
      </c>
      <c r="I47" s="18" t="n">
        <v>9.91981824</v>
      </c>
      <c r="J47" s="20" t="n">
        <v>0.48892861</v>
      </c>
      <c r="K47" s="18" t="n">
        <v>38.20696242</v>
      </c>
      <c r="L47" s="20" t="n">
        <v>1.00830097</v>
      </c>
      <c r="M47" s="18" t="s">
        <v>327</v>
      </c>
      <c r="N47" s="20" t="s">
        <v>327</v>
      </c>
      <c r="O47" s="18" t="n">
        <v>0</v>
      </c>
      <c r="P47" s="20" t="n">
        <v>0</v>
      </c>
      <c r="Q47" s="18" t="n">
        <v>0</v>
      </c>
      <c r="R47" s="20" t="n">
        <v>0</v>
      </c>
      <c r="S47" s="18" t="n">
        <v>11.24680713</v>
      </c>
      <c r="T47" s="20" t="n">
        <v>0.57790025</v>
      </c>
    </row>
    <row r="48" spans="1:20">
      <c r="A48" s="15" t="s">
        <v>368</v>
      </c>
      <c r="B48" s="17" t="n">
        <v>9841</v>
      </c>
      <c r="C48" s="18">
        <f>(30.0/B48*100)</f>
        <v/>
      </c>
      <c r="D48" s="19" t="n">
        <v>9811</v>
      </c>
      <c r="E48" s="18" t="n">
        <v>25.39487815</v>
      </c>
      <c r="F48" s="20" t="n">
        <v>0.79363259</v>
      </c>
      <c r="G48" s="18" t="n">
        <v>14.29582202</v>
      </c>
      <c r="H48" s="20" t="n">
        <v>0.50867456</v>
      </c>
      <c r="I48" s="18" t="n">
        <v>8.356861909999999</v>
      </c>
      <c r="J48" s="20" t="n">
        <v>0.40727315</v>
      </c>
      <c r="K48" s="18" t="n">
        <v>50.94129843</v>
      </c>
      <c r="L48" s="20" t="n">
        <v>1.1287951</v>
      </c>
      <c r="M48" s="18" t="s">
        <v>327</v>
      </c>
      <c r="N48" s="20" t="s">
        <v>327</v>
      </c>
      <c r="O48" s="18" t="n">
        <v>0</v>
      </c>
      <c r="P48" s="20" t="n">
        <v>0</v>
      </c>
      <c r="Q48" s="18" t="n">
        <v>0</v>
      </c>
      <c r="R48" s="20" t="n">
        <v>0</v>
      </c>
      <c r="S48" s="18" t="n">
        <v>1.01113949</v>
      </c>
      <c r="T48" s="20" t="n">
        <v>0.14972982</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(153.0/B52*100)</f>
        <v/>
      </c>
      <c r="D52" s="19" t="n">
        <v>5656</v>
      </c>
      <c r="E52" s="18" t="n">
        <v>9.25176914</v>
      </c>
      <c r="F52" s="20" t="n">
        <v>0.40643349</v>
      </c>
      <c r="G52" s="18" t="n">
        <v>10.0698362</v>
      </c>
      <c r="H52" s="20" t="n">
        <v>0.46130356</v>
      </c>
      <c r="I52" s="18" t="n">
        <v>6.16195639</v>
      </c>
      <c r="J52" s="20" t="n">
        <v>0.33847014</v>
      </c>
      <c r="K52" s="18" t="n">
        <v>71.12463925</v>
      </c>
      <c r="L52" s="20" t="n">
        <v>0.7494647800000001</v>
      </c>
      <c r="M52" s="18" t="s">
        <v>327</v>
      </c>
      <c r="N52" s="20" t="s">
        <v>327</v>
      </c>
      <c r="O52" s="18" t="n">
        <v>0</v>
      </c>
      <c r="P52" s="20" t="n">
        <v>0</v>
      </c>
      <c r="Q52" s="18" t="n">
        <v>0</v>
      </c>
      <c r="R52" s="20" t="n">
        <v>0</v>
      </c>
      <c r="S52" s="18" t="n">
        <v>3.39179902</v>
      </c>
      <c r="T52" s="20" t="n">
        <v>0.29546464</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(96.0/B56*100)</f>
        <v/>
      </c>
      <c r="D56" s="19" t="n">
        <v>5263</v>
      </c>
      <c r="E56" s="18" t="n">
        <v>13.83134812</v>
      </c>
      <c r="F56" s="20" t="n">
        <v>0.5018923199999999</v>
      </c>
      <c r="G56" s="18" t="n">
        <v>17.41373366</v>
      </c>
      <c r="H56" s="20" t="n">
        <v>0.66977398</v>
      </c>
      <c r="I56" s="18" t="n">
        <v>7.44083848</v>
      </c>
      <c r="J56" s="20" t="n">
        <v>0.46641023</v>
      </c>
      <c r="K56" s="18" t="n">
        <v>59.90030801</v>
      </c>
      <c r="L56" s="20" t="n">
        <v>0.92335125</v>
      </c>
      <c r="M56" s="18" t="s">
        <v>327</v>
      </c>
      <c r="N56" s="20" t="s">
        <v>327</v>
      </c>
      <c r="O56" s="18" t="n">
        <v>0</v>
      </c>
      <c r="P56" s="20" t="n">
        <v>0</v>
      </c>
      <c r="Q56" s="18" t="n">
        <v>0</v>
      </c>
      <c r="R56" s="20" t="n">
        <v>0</v>
      </c>
      <c r="S56" s="18" t="n">
        <v>1.41377173</v>
      </c>
      <c r="T56" s="20" t="n">
        <v>0.17042603</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(334.0/B61*100)</f>
        <v/>
      </c>
      <c r="D61" s="19" t="n">
        <v>6191</v>
      </c>
      <c r="E61" s="18" t="n">
        <v>15.14267533</v>
      </c>
      <c r="F61" s="20" t="n">
        <v>0.52398604</v>
      </c>
      <c r="G61" s="18" t="n">
        <v>14.10481874</v>
      </c>
      <c r="H61" s="20" t="n">
        <v>0.51186021</v>
      </c>
      <c r="I61" s="18" t="n">
        <v>6.99363093</v>
      </c>
      <c r="J61" s="20" t="n">
        <v>0.31479219</v>
      </c>
      <c r="K61" s="18" t="n">
        <v>58.33511833</v>
      </c>
      <c r="L61" s="20" t="n">
        <v>0.69561078</v>
      </c>
      <c r="M61" s="18" t="s">
        <v>327</v>
      </c>
      <c r="N61" s="20" t="s">
        <v>327</v>
      </c>
      <c r="O61" s="18" t="n">
        <v>0</v>
      </c>
      <c r="P61" s="20" t="n">
        <v>0</v>
      </c>
      <c r="Q61" s="18" t="n">
        <v>0</v>
      </c>
      <c r="R61" s="20" t="n">
        <v>0</v>
      </c>
      <c r="S61" s="18" t="n">
        <v>5.42375668</v>
      </c>
      <c r="T61" s="20" t="n">
        <v>0.38574736</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(29.0/B67*100)</f>
        <v/>
      </c>
      <c r="D67" s="19" t="n">
        <v>6942</v>
      </c>
      <c r="E67" s="18" t="n">
        <v>34.97646195</v>
      </c>
      <c r="F67" s="20" t="n">
        <v>0.7094336999999999</v>
      </c>
      <c r="G67" s="18" t="n">
        <v>10.19560032</v>
      </c>
      <c r="H67" s="20" t="n">
        <v>0.44005195</v>
      </c>
      <c r="I67" s="18" t="n">
        <v>6.14412119</v>
      </c>
      <c r="J67" s="20" t="n">
        <v>0.35552925</v>
      </c>
      <c r="K67" s="18" t="n">
        <v>47.68361164</v>
      </c>
      <c r="L67" s="20" t="n">
        <v>0.87528241</v>
      </c>
      <c r="M67" s="18" t="s">
        <v>327</v>
      </c>
      <c r="N67" s="20" t="s">
        <v>327</v>
      </c>
      <c r="O67" s="18" t="n">
        <v>0</v>
      </c>
      <c r="P67" s="20" t="n">
        <v>0</v>
      </c>
      <c r="Q67" s="18" t="n">
        <v>0</v>
      </c>
      <c r="R67" s="20" t="n">
        <v>0</v>
      </c>
      <c r="S67" s="18" t="n">
        <v>1.00020491</v>
      </c>
      <c r="T67" s="20" t="n">
        <v>0.14330973</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(388.0/B73*100)</f>
        <v/>
      </c>
      <c r="D73" s="19" t="n">
        <v>7861</v>
      </c>
      <c r="E73" s="18" t="n">
        <v>33.50433336</v>
      </c>
      <c r="F73" s="20" t="n">
        <v>0.79112822</v>
      </c>
      <c r="G73" s="18" t="n">
        <v>27.16558315</v>
      </c>
      <c r="H73" s="20" t="n">
        <v>0.5895189</v>
      </c>
      <c r="I73" s="18" t="n">
        <v>12.74721643</v>
      </c>
      <c r="J73" s="20" t="n">
        <v>0.43114984</v>
      </c>
      <c r="K73" s="18" t="n">
        <v>25.13575983</v>
      </c>
      <c r="L73" s="20" t="n">
        <v>0.91598623</v>
      </c>
      <c r="M73" s="18" t="s">
        <v>327</v>
      </c>
      <c r="N73" s="20" t="s">
        <v>327</v>
      </c>
      <c r="O73" s="18" t="n">
        <v>0</v>
      </c>
      <c r="P73" s="20" t="n">
        <v>0</v>
      </c>
      <c r="Q73" s="18" t="n">
        <v>0</v>
      </c>
      <c r="R73" s="20" t="n">
        <v>0</v>
      </c>
      <c r="S73" s="18" t="n">
        <v>1.44710723</v>
      </c>
      <c r="T73" s="20" t="n">
        <v>0.13564633</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443</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12.13395134</v>
      </c>
      <c r="F7" s="20" t="n">
        <v>0.43254791</v>
      </c>
      <c r="G7" s="18" t="n">
        <v>13.75608322</v>
      </c>
      <c r="H7" s="20" t="n">
        <v>0.40105607</v>
      </c>
      <c r="I7" s="18" t="n">
        <v>2.71891017</v>
      </c>
      <c r="J7" s="20" t="n">
        <v>0.16502362</v>
      </c>
      <c r="K7" s="18" t="n">
        <v>64.99624434</v>
      </c>
      <c r="L7" s="20" t="n">
        <v>0.63783394</v>
      </c>
      <c r="M7" s="18" t="s">
        <v>327</v>
      </c>
      <c r="N7" s="20" t="s">
        <v>327</v>
      </c>
      <c r="O7" s="18" t="n">
        <v>0</v>
      </c>
      <c r="P7" s="20" t="n">
        <v>0</v>
      </c>
      <c r="Q7" s="18" t="n">
        <v>0</v>
      </c>
      <c r="R7" s="20" t="n">
        <v>0</v>
      </c>
      <c r="S7" s="18" t="n">
        <v>6.39481092</v>
      </c>
      <c r="T7" s="20" t="n">
        <v>0.28202076</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(8433.0/B9*100)</f>
        <v/>
      </c>
      <c r="D9" s="19" t="n">
        <v>1218</v>
      </c>
      <c r="E9" s="18" t="n">
        <v>18.74765529</v>
      </c>
      <c r="F9" s="20" t="n">
        <v>1.36083927</v>
      </c>
      <c r="G9" s="18" t="n">
        <v>27.4309584</v>
      </c>
      <c r="H9" s="20" t="n">
        <v>1.71406794</v>
      </c>
      <c r="I9" s="18" t="n">
        <v>8.95881187</v>
      </c>
      <c r="J9" s="20" t="n">
        <v>0.88563272</v>
      </c>
      <c r="K9" s="18" t="n">
        <v>0</v>
      </c>
      <c r="L9" s="20" t="n">
        <v>0</v>
      </c>
      <c r="M9" s="18" t="s">
        <v>327</v>
      </c>
      <c r="N9" s="20" t="s">
        <v>327</v>
      </c>
      <c r="O9" s="18" t="n">
        <v>19.68525159</v>
      </c>
      <c r="P9" s="20" t="n">
        <v>3.07114188</v>
      </c>
      <c r="Q9" s="18" t="n">
        <v>0</v>
      </c>
      <c r="R9" s="20" t="n">
        <v>0</v>
      </c>
      <c r="S9" s="18" t="n">
        <v>25.17732285</v>
      </c>
      <c r="T9" s="20" t="n">
        <v>1.7014293</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(192.0/B13*100)</f>
        <v/>
      </c>
      <c r="D13" s="19" t="n">
        <v>6969</v>
      </c>
      <c r="E13" s="18" t="n">
        <v>3.27979095</v>
      </c>
      <c r="F13" s="20" t="n">
        <v>0.26000708</v>
      </c>
      <c r="G13" s="18" t="n">
        <v>2.78253019</v>
      </c>
      <c r="H13" s="20" t="n">
        <v>0.25617474</v>
      </c>
      <c r="I13" s="18" t="n">
        <v>0.64809219</v>
      </c>
      <c r="J13" s="20" t="n">
        <v>0.10271381</v>
      </c>
      <c r="K13" s="18" t="n">
        <v>86.21318622</v>
      </c>
      <c r="L13" s="20" t="n">
        <v>0.64137996</v>
      </c>
      <c r="M13" s="18" t="s">
        <v>327</v>
      </c>
      <c r="N13" s="20" t="s">
        <v>327</v>
      </c>
      <c r="O13" s="18" t="n">
        <v>4.1169685</v>
      </c>
      <c r="P13" s="20" t="n">
        <v>0.47262249</v>
      </c>
      <c r="Q13" s="18" t="n">
        <v>0</v>
      </c>
      <c r="R13" s="20" t="n">
        <v>0</v>
      </c>
      <c r="S13" s="18" t="n">
        <v>2.95943194</v>
      </c>
      <c r="T13" s="20" t="n">
        <v>0.2706195</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(47.0/B18*100)</f>
        <v/>
      </c>
      <c r="D18" s="19" t="n">
        <v>5485</v>
      </c>
      <c r="E18" s="18" t="n">
        <v>13.03784128</v>
      </c>
      <c r="F18" s="20" t="n">
        <v>0.65373047</v>
      </c>
      <c r="G18" s="18" t="n">
        <v>25.21178738</v>
      </c>
      <c r="H18" s="20" t="n">
        <v>0.68826391</v>
      </c>
      <c r="I18" s="18" t="n">
        <v>20.24212558</v>
      </c>
      <c r="J18" s="20" t="n">
        <v>0.9855098799999999</v>
      </c>
      <c r="K18" s="18" t="n">
        <v>35.1416906</v>
      </c>
      <c r="L18" s="20" t="n">
        <v>0.94480794</v>
      </c>
      <c r="M18" s="18" t="s">
        <v>327</v>
      </c>
      <c r="N18" s="20" t="s">
        <v>327</v>
      </c>
      <c r="O18" s="18" t="n">
        <v>0</v>
      </c>
      <c r="P18" s="20" t="n">
        <v>0</v>
      </c>
      <c r="Q18" s="18" t="n">
        <v>0</v>
      </c>
      <c r="R18" s="20" t="n">
        <v>0</v>
      </c>
      <c r="S18" s="18" t="n">
        <v>6.36655516</v>
      </c>
      <c r="T18" s="20" t="n">
        <v>0.41920821</v>
      </c>
    </row>
    <row r="19" spans="1:20">
      <c r="A19" s="15" t="s">
        <v>339</v>
      </c>
      <c r="B19" s="17" t="n">
        <v>5658</v>
      </c>
      <c r="C19" s="18">
        <f>(257.0/B19*100)</f>
        <v/>
      </c>
      <c r="D19" s="19" t="n">
        <v>5401</v>
      </c>
      <c r="E19" s="18" t="n">
        <v>5.5430992</v>
      </c>
      <c r="F19" s="20" t="n">
        <v>0.46119979</v>
      </c>
      <c r="G19" s="18" t="n">
        <v>12.61904833</v>
      </c>
      <c r="H19" s="20" t="n">
        <v>0.60774632</v>
      </c>
      <c r="I19" s="18" t="n">
        <v>3.86692137</v>
      </c>
      <c r="J19" s="20" t="n">
        <v>0.29004061</v>
      </c>
      <c r="K19" s="18" t="n">
        <v>72.22432832</v>
      </c>
      <c r="L19" s="20" t="n">
        <v>1.03527683</v>
      </c>
      <c r="M19" s="18" t="s">
        <v>327</v>
      </c>
      <c r="N19" s="20" t="s">
        <v>327</v>
      </c>
      <c r="O19" s="18" t="n">
        <v>0</v>
      </c>
      <c r="P19" s="20" t="n">
        <v>0</v>
      </c>
      <c r="Q19" s="18" t="n">
        <v>0</v>
      </c>
      <c r="R19" s="20" t="n">
        <v>0</v>
      </c>
      <c r="S19" s="18" t="n">
        <v>5.74660278</v>
      </c>
      <c r="T19" s="20" t="n">
        <v>0.42370014</v>
      </c>
    </row>
    <row r="20" spans="1:20">
      <c r="A20" s="15" t="s">
        <v>340</v>
      </c>
      <c r="B20" s="17" t="n">
        <v>3371</v>
      </c>
      <c r="C20" s="18">
        <f>(82.0/B20*100)</f>
        <v/>
      </c>
      <c r="D20" s="19" t="n">
        <v>3289</v>
      </c>
      <c r="E20" s="18" t="n">
        <v>4.95305445</v>
      </c>
      <c r="F20" s="20" t="n">
        <v>0.33310323</v>
      </c>
      <c r="G20" s="18" t="n">
        <v>6.03835742</v>
      </c>
      <c r="H20" s="20" t="n">
        <v>0.35972009</v>
      </c>
      <c r="I20" s="18" t="n">
        <v>0.90309133</v>
      </c>
      <c r="J20" s="20" t="n">
        <v>0.14735794</v>
      </c>
      <c r="K20" s="18" t="n">
        <v>83.70613551</v>
      </c>
      <c r="L20" s="20" t="n">
        <v>0.55765239</v>
      </c>
      <c r="M20" s="18" t="s">
        <v>327</v>
      </c>
      <c r="N20" s="20" t="s">
        <v>327</v>
      </c>
      <c r="O20" s="18" t="n">
        <v>0</v>
      </c>
      <c r="P20" s="20" t="n">
        <v>0</v>
      </c>
      <c r="Q20" s="18" t="n">
        <v>0</v>
      </c>
      <c r="R20" s="20" t="n">
        <v>0</v>
      </c>
      <c r="S20" s="18" t="n">
        <v>4.39936129</v>
      </c>
      <c r="T20" s="20" t="n">
        <v>0.38179993</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(683.0/B23*100)</f>
        <v/>
      </c>
      <c r="D23" s="19" t="n">
        <v>10900</v>
      </c>
      <c r="E23" s="18" t="n">
        <v>10.23468202</v>
      </c>
      <c r="F23" s="20" t="n">
        <v>0.60739499</v>
      </c>
      <c r="G23" s="18" t="n">
        <v>12.24515919</v>
      </c>
      <c r="H23" s="20" t="n">
        <v>0.64309277</v>
      </c>
      <c r="I23" s="18" t="n">
        <v>3.65273799</v>
      </c>
      <c r="J23" s="20" t="n">
        <v>0.22889929</v>
      </c>
      <c r="K23" s="18" t="n">
        <v>67.70566128</v>
      </c>
      <c r="L23" s="20" t="n">
        <v>1.04287773</v>
      </c>
      <c r="M23" s="18" t="s">
        <v>327</v>
      </c>
      <c r="N23" s="20" t="s">
        <v>327</v>
      </c>
      <c r="O23" s="18" t="n">
        <v>0</v>
      </c>
      <c r="P23" s="20" t="n">
        <v>0</v>
      </c>
      <c r="Q23" s="18" t="n">
        <v>0</v>
      </c>
      <c r="R23" s="20" t="n">
        <v>0</v>
      </c>
      <c r="S23" s="18" t="n">
        <v>6.16175952</v>
      </c>
      <c r="T23" s="20" t="n">
        <v>0.34273972</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9.57113322</v>
      </c>
      <c r="F25" s="20" t="n">
        <v>0.50669008</v>
      </c>
      <c r="G25" s="18" t="n">
        <v>32.34259604</v>
      </c>
      <c r="H25" s="20" t="n">
        <v>1.27816586</v>
      </c>
      <c r="I25" s="18" t="n">
        <v>5.27885706</v>
      </c>
      <c r="J25" s="20" t="n">
        <v>0.4170105</v>
      </c>
      <c r="K25" s="18" t="n">
        <v>50.06906665</v>
      </c>
      <c r="L25" s="20" t="n">
        <v>1.39486104</v>
      </c>
      <c r="M25" s="18" t="s">
        <v>327</v>
      </c>
      <c r="N25" s="20" t="s">
        <v>327</v>
      </c>
      <c r="O25" s="18" t="n">
        <v>0</v>
      </c>
      <c r="P25" s="20" t="n">
        <v>0</v>
      </c>
      <c r="Q25" s="18" t="n">
        <v>0</v>
      </c>
      <c r="R25" s="20" t="n">
        <v>0</v>
      </c>
      <c r="S25" s="18" t="n">
        <v>2.73834703</v>
      </c>
      <c r="T25" s="20" t="n">
        <v>0.24060426</v>
      </c>
    </row>
    <row r="26" spans="1:20">
      <c r="A26" s="15" t="s">
        <v>346</v>
      </c>
      <c r="B26" s="17" t="n">
        <v>4869</v>
      </c>
      <c r="C26" s="18">
        <f>(185.0/B26*100)</f>
        <v/>
      </c>
      <c r="D26" s="19" t="n">
        <v>4684</v>
      </c>
      <c r="E26" s="18" t="n">
        <v>9.27919767</v>
      </c>
      <c r="F26" s="20" t="n">
        <v>0.54703739</v>
      </c>
      <c r="G26" s="18" t="n">
        <v>20.85230328</v>
      </c>
      <c r="H26" s="20" t="n">
        <v>0.62118859</v>
      </c>
      <c r="I26" s="18" t="n">
        <v>5.87792591</v>
      </c>
      <c r="J26" s="20" t="n">
        <v>0.4462162</v>
      </c>
      <c r="K26" s="18" t="n">
        <v>60.08809356</v>
      </c>
      <c r="L26" s="20" t="n">
        <v>0.956747</v>
      </c>
      <c r="M26" s="18" t="s">
        <v>327</v>
      </c>
      <c r="N26" s="20" t="s">
        <v>327</v>
      </c>
      <c r="O26" s="18" t="n">
        <v>0</v>
      </c>
      <c r="P26" s="20" t="n">
        <v>0</v>
      </c>
      <c r="Q26" s="18" t="n">
        <v>0</v>
      </c>
      <c r="R26" s="20" t="n">
        <v>0</v>
      </c>
      <c r="S26" s="18" t="n">
        <v>3.90247958</v>
      </c>
      <c r="T26" s="20" t="n">
        <v>0.31105039</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(34.0/B32*100)</f>
        <v/>
      </c>
      <c r="D32" s="19" t="n">
        <v>4444</v>
      </c>
      <c r="E32" s="18" t="n">
        <v>11.62491576</v>
      </c>
      <c r="F32" s="20" t="n">
        <v>0.49823334</v>
      </c>
      <c r="G32" s="18" t="n">
        <v>24.95849345</v>
      </c>
      <c r="H32" s="20" t="n">
        <v>0.78366513</v>
      </c>
      <c r="I32" s="18" t="n">
        <v>8.508533630000001</v>
      </c>
      <c r="J32" s="20" t="n">
        <v>0.49510148</v>
      </c>
      <c r="K32" s="18" t="n">
        <v>51.73947954</v>
      </c>
      <c r="L32" s="20" t="n">
        <v>1.09910146</v>
      </c>
      <c r="M32" s="18" t="s">
        <v>327</v>
      </c>
      <c r="N32" s="20" t="s">
        <v>327</v>
      </c>
      <c r="O32" s="18" t="n">
        <v>0</v>
      </c>
      <c r="P32" s="20" t="n">
        <v>0</v>
      </c>
      <c r="Q32" s="18" t="n">
        <v>0</v>
      </c>
      <c r="R32" s="20" t="n">
        <v>0</v>
      </c>
      <c r="S32" s="18" t="n">
        <v>3.16857762</v>
      </c>
      <c r="T32" s="20" t="n">
        <v>0.24225347</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(133.0/B34*100)</f>
        <v/>
      </c>
      <c r="D34" s="19" t="n">
        <v>6217</v>
      </c>
      <c r="E34" s="18" t="n">
        <v>11.51845456</v>
      </c>
      <c r="F34" s="20" t="n">
        <v>0.52268469</v>
      </c>
      <c r="G34" s="18" t="n">
        <v>16.27714361</v>
      </c>
      <c r="H34" s="20" t="n">
        <v>0.5778544</v>
      </c>
      <c r="I34" s="18" t="n">
        <v>4.49587408</v>
      </c>
      <c r="J34" s="20" t="n">
        <v>0.31047733</v>
      </c>
      <c r="K34" s="18" t="n">
        <v>56.90676027</v>
      </c>
      <c r="L34" s="20" t="n">
        <v>0.9522461800000001</v>
      </c>
      <c r="M34" s="18" t="s">
        <v>327</v>
      </c>
      <c r="N34" s="20" t="s">
        <v>327</v>
      </c>
      <c r="O34" s="18" t="n">
        <v>2.59976718</v>
      </c>
      <c r="P34" s="20" t="n">
        <v>0.5395491100000001</v>
      </c>
      <c r="Q34" s="18" t="n">
        <v>0</v>
      </c>
      <c r="R34" s="20" t="n">
        <v>0</v>
      </c>
      <c r="S34" s="18" t="n">
        <v>8.2020003</v>
      </c>
      <c r="T34" s="20" t="n">
        <v>0.40948991</v>
      </c>
    </row>
    <row r="35" spans="1:20">
      <c r="A35" s="15" t="s">
        <v>355</v>
      </c>
      <c r="B35" s="17" t="n">
        <v>6406</v>
      </c>
      <c r="C35" s="18">
        <f>(98.0/B35*100)</f>
        <v/>
      </c>
      <c r="D35" s="19" t="n">
        <v>6308</v>
      </c>
      <c r="E35" s="18" t="n">
        <v>14.48528257</v>
      </c>
      <c r="F35" s="20" t="n">
        <v>0.62626554</v>
      </c>
      <c r="G35" s="18" t="n">
        <v>20.70954947</v>
      </c>
      <c r="H35" s="20" t="n">
        <v>0.68103753</v>
      </c>
      <c r="I35" s="18" t="n">
        <v>7.35219501</v>
      </c>
      <c r="J35" s="20" t="n">
        <v>0.40414355</v>
      </c>
      <c r="K35" s="18" t="n">
        <v>48.23833269</v>
      </c>
      <c r="L35" s="20" t="n">
        <v>0.82212051</v>
      </c>
      <c r="M35" s="18" t="s">
        <v>327</v>
      </c>
      <c r="N35" s="20" t="s">
        <v>327</v>
      </c>
      <c r="O35" s="18" t="n">
        <v>1.04686874</v>
      </c>
      <c r="P35" s="20" t="n">
        <v>0.05731073</v>
      </c>
      <c r="Q35" s="18" t="n">
        <v>0</v>
      </c>
      <c r="R35" s="20" t="n">
        <v>0</v>
      </c>
      <c r="S35" s="18" t="n">
        <v>8.167771520000001</v>
      </c>
      <c r="T35" s="20" t="n">
        <v>0.37789846</v>
      </c>
    </row>
    <row r="36" spans="1:20">
      <c r="A36" s="15" t="s">
        <v>356</v>
      </c>
      <c r="B36" s="17" t="n">
        <v>6736</v>
      </c>
      <c r="C36" s="18">
        <f>(122.0/B36*100)</f>
        <v/>
      </c>
      <c r="D36" s="19" t="n">
        <v>6614</v>
      </c>
      <c r="E36" s="18" t="n">
        <v>5.81906056</v>
      </c>
      <c r="F36" s="20" t="n">
        <v>0.32130025</v>
      </c>
      <c r="G36" s="18" t="n">
        <v>10.36652795</v>
      </c>
      <c r="H36" s="20" t="n">
        <v>0.47425236</v>
      </c>
      <c r="I36" s="18" t="n">
        <v>8.84977963</v>
      </c>
      <c r="J36" s="20" t="n">
        <v>0.42405954</v>
      </c>
      <c r="K36" s="18" t="n">
        <v>69.37577345</v>
      </c>
      <c r="L36" s="20" t="n">
        <v>0.75438846</v>
      </c>
      <c r="M36" s="18" t="s">
        <v>327</v>
      </c>
      <c r="N36" s="20" t="s">
        <v>327</v>
      </c>
      <c r="O36" s="18" t="n">
        <v>0</v>
      </c>
      <c r="P36" s="20" t="n">
        <v>0</v>
      </c>
      <c r="Q36" s="18" t="n">
        <v>0</v>
      </c>
      <c r="R36" s="20" t="n">
        <v>0</v>
      </c>
      <c r="S36" s="18" t="n">
        <v>5.5888584</v>
      </c>
      <c r="T36" s="20" t="n">
        <v>0.35546503</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(5810.0/B40*100)</f>
        <v/>
      </c>
      <c r="D40" s="19" t="n">
        <v>8347</v>
      </c>
      <c r="E40" s="18" t="n">
        <v>14.67142441</v>
      </c>
      <c r="F40" s="20" t="n">
        <v>0.53201423</v>
      </c>
      <c r="G40" s="18" t="n">
        <v>24.87506521</v>
      </c>
      <c r="H40" s="20" t="n">
        <v>0.66268357</v>
      </c>
      <c r="I40" s="18" t="n">
        <v>5.40815972</v>
      </c>
      <c r="J40" s="20" t="n">
        <v>0.36056039</v>
      </c>
      <c r="K40" s="18" t="n">
        <v>39.89052536</v>
      </c>
      <c r="L40" s="20" t="n">
        <v>0.9855623999999999</v>
      </c>
      <c r="M40" s="18" t="s">
        <v>327</v>
      </c>
      <c r="N40" s="20" t="s">
        <v>327</v>
      </c>
      <c r="O40" s="18" t="n">
        <v>9.21651359</v>
      </c>
      <c r="P40" s="20" t="n">
        <v>0.20995347</v>
      </c>
      <c r="Q40" s="18" t="n">
        <v>0</v>
      </c>
      <c r="R40" s="20" t="n">
        <v>0</v>
      </c>
      <c r="S40" s="18" t="n">
        <v>5.93831171</v>
      </c>
      <c r="T40" s="20" t="n">
        <v>0.41088619</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(204.0/B47*100)</f>
        <v/>
      </c>
      <c r="D47" s="19" t="n">
        <v>5724</v>
      </c>
      <c r="E47" s="18" t="n">
        <v>20.74189509</v>
      </c>
      <c r="F47" s="20" t="n">
        <v>0.61961381</v>
      </c>
      <c r="G47" s="18" t="n">
        <v>20.85888766</v>
      </c>
      <c r="H47" s="20" t="n">
        <v>0.64023286</v>
      </c>
      <c r="I47" s="18" t="n">
        <v>7.59530558</v>
      </c>
      <c r="J47" s="20" t="n">
        <v>0.38151972</v>
      </c>
      <c r="K47" s="18" t="n">
        <v>38.20696242</v>
      </c>
      <c r="L47" s="20" t="n">
        <v>1.00830097</v>
      </c>
      <c r="M47" s="18" t="s">
        <v>327</v>
      </c>
      <c r="N47" s="20" t="s">
        <v>327</v>
      </c>
      <c r="O47" s="18" t="n">
        <v>0</v>
      </c>
      <c r="P47" s="20" t="n">
        <v>0</v>
      </c>
      <c r="Q47" s="18" t="n">
        <v>0</v>
      </c>
      <c r="R47" s="20" t="n">
        <v>0</v>
      </c>
      <c r="S47" s="18" t="n">
        <v>12.59694925</v>
      </c>
      <c r="T47" s="20" t="n">
        <v>0.56741207</v>
      </c>
    </row>
    <row r="48" spans="1:20">
      <c r="A48" s="15" t="s">
        <v>368</v>
      </c>
      <c r="B48" s="17" t="n">
        <v>9841</v>
      </c>
      <c r="C48" s="18">
        <f>(30.0/B48*100)</f>
        <v/>
      </c>
      <c r="D48" s="19" t="n">
        <v>9811</v>
      </c>
      <c r="E48" s="18" t="n">
        <v>24.12632171</v>
      </c>
      <c r="F48" s="20" t="n">
        <v>0.83109871</v>
      </c>
      <c r="G48" s="18" t="n">
        <v>16.67295467</v>
      </c>
      <c r="H48" s="20" t="n">
        <v>0.57891843</v>
      </c>
      <c r="I48" s="18" t="n">
        <v>6.96331287</v>
      </c>
      <c r="J48" s="20" t="n">
        <v>0.41651246</v>
      </c>
      <c r="K48" s="18" t="n">
        <v>50.94129843</v>
      </c>
      <c r="L48" s="20" t="n">
        <v>1.1287951</v>
      </c>
      <c r="M48" s="18" t="s">
        <v>327</v>
      </c>
      <c r="N48" s="20" t="s">
        <v>327</v>
      </c>
      <c r="O48" s="18" t="n">
        <v>0</v>
      </c>
      <c r="P48" s="20" t="n">
        <v>0</v>
      </c>
      <c r="Q48" s="18" t="n">
        <v>0</v>
      </c>
      <c r="R48" s="20" t="n">
        <v>0</v>
      </c>
      <c r="S48" s="18" t="n">
        <v>1.29611232</v>
      </c>
      <c r="T48" s="20" t="n">
        <v>0.17277849</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(153.0/B52*100)</f>
        <v/>
      </c>
      <c r="D52" s="19" t="n">
        <v>5656</v>
      </c>
      <c r="E52" s="18" t="n">
        <v>8.75774517</v>
      </c>
      <c r="F52" s="20" t="n">
        <v>0.39594452</v>
      </c>
      <c r="G52" s="18" t="n">
        <v>10.86509767</v>
      </c>
      <c r="H52" s="20" t="n">
        <v>0.48423902</v>
      </c>
      <c r="I52" s="18" t="n">
        <v>5.10381494</v>
      </c>
      <c r="J52" s="20" t="n">
        <v>0.30843559</v>
      </c>
      <c r="K52" s="18" t="n">
        <v>71.12463925</v>
      </c>
      <c r="L52" s="20" t="n">
        <v>0.7494647800000001</v>
      </c>
      <c r="M52" s="18" t="s">
        <v>327</v>
      </c>
      <c r="N52" s="20" t="s">
        <v>327</v>
      </c>
      <c r="O52" s="18" t="n">
        <v>0</v>
      </c>
      <c r="P52" s="20" t="n">
        <v>0</v>
      </c>
      <c r="Q52" s="18" t="n">
        <v>0</v>
      </c>
      <c r="R52" s="20" t="n">
        <v>0</v>
      </c>
      <c r="S52" s="18" t="n">
        <v>4.14870296</v>
      </c>
      <c r="T52" s="20" t="n">
        <v>0.31432048</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(96.0/B56*100)</f>
        <v/>
      </c>
      <c r="D56" s="19" t="n">
        <v>5263</v>
      </c>
      <c r="E56" s="18" t="n">
        <v>12.85664188</v>
      </c>
      <c r="F56" s="20" t="n">
        <v>0.49874914</v>
      </c>
      <c r="G56" s="18" t="n">
        <v>19.59462948</v>
      </c>
      <c r="H56" s="20" t="n">
        <v>0.6264697299999999</v>
      </c>
      <c r="I56" s="18" t="n">
        <v>6.14501351</v>
      </c>
      <c r="J56" s="20" t="n">
        <v>0.37910245</v>
      </c>
      <c r="K56" s="18" t="n">
        <v>59.90030801</v>
      </c>
      <c r="L56" s="20" t="n">
        <v>0.92335125</v>
      </c>
      <c r="M56" s="18" t="s">
        <v>327</v>
      </c>
      <c r="N56" s="20" t="s">
        <v>327</v>
      </c>
      <c r="O56" s="18" t="n">
        <v>0</v>
      </c>
      <c r="P56" s="20" t="n">
        <v>0</v>
      </c>
      <c r="Q56" s="18" t="n">
        <v>0</v>
      </c>
      <c r="R56" s="20" t="n">
        <v>0</v>
      </c>
      <c r="S56" s="18" t="n">
        <v>1.50340713</v>
      </c>
      <c r="T56" s="20" t="n">
        <v>0.16716881</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(334.0/B61*100)</f>
        <v/>
      </c>
      <c r="D61" s="19" t="n">
        <v>6191</v>
      </c>
      <c r="E61" s="18" t="n">
        <v>12.17711965</v>
      </c>
      <c r="F61" s="20" t="n">
        <v>0.43637298</v>
      </c>
      <c r="G61" s="18" t="n">
        <v>18.56332437</v>
      </c>
      <c r="H61" s="20" t="n">
        <v>0.56677629</v>
      </c>
      <c r="I61" s="18" t="n">
        <v>4.92072098</v>
      </c>
      <c r="J61" s="20" t="n">
        <v>0.33325755</v>
      </c>
      <c r="K61" s="18" t="n">
        <v>58.33511833</v>
      </c>
      <c r="L61" s="20" t="n">
        <v>0.69561078</v>
      </c>
      <c r="M61" s="18" t="s">
        <v>327</v>
      </c>
      <c r="N61" s="20" t="s">
        <v>327</v>
      </c>
      <c r="O61" s="18" t="n">
        <v>0</v>
      </c>
      <c r="P61" s="20" t="n">
        <v>0</v>
      </c>
      <c r="Q61" s="18" t="n">
        <v>0</v>
      </c>
      <c r="R61" s="20" t="n">
        <v>0</v>
      </c>
      <c r="S61" s="18" t="n">
        <v>6.00371667</v>
      </c>
      <c r="T61" s="20" t="n">
        <v>0.38827501</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(29.0/B67*100)</f>
        <v/>
      </c>
      <c r="D67" s="19" t="n">
        <v>6942</v>
      </c>
      <c r="E67" s="18" t="n">
        <v>33.93568665</v>
      </c>
      <c r="F67" s="20" t="n">
        <v>0.75883947</v>
      </c>
      <c r="G67" s="18" t="n">
        <v>11.70151775</v>
      </c>
      <c r="H67" s="20" t="n">
        <v>0.47504533</v>
      </c>
      <c r="I67" s="18" t="n">
        <v>4.93572696</v>
      </c>
      <c r="J67" s="20" t="n">
        <v>0.27546498</v>
      </c>
      <c r="K67" s="18" t="n">
        <v>47.68361164</v>
      </c>
      <c r="L67" s="20" t="n">
        <v>0.87528241</v>
      </c>
      <c r="M67" s="18" t="s">
        <v>327</v>
      </c>
      <c r="N67" s="20" t="s">
        <v>327</v>
      </c>
      <c r="O67" s="18" t="n">
        <v>0</v>
      </c>
      <c r="P67" s="20" t="n">
        <v>0</v>
      </c>
      <c r="Q67" s="18" t="n">
        <v>0</v>
      </c>
      <c r="R67" s="20" t="n">
        <v>0</v>
      </c>
      <c r="S67" s="18" t="n">
        <v>1.743457</v>
      </c>
      <c r="T67" s="20" t="n">
        <v>0.17142453</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(388.0/B73*100)</f>
        <v/>
      </c>
      <c r="D73" s="19" t="n">
        <v>7861</v>
      </c>
      <c r="E73" s="18" t="n">
        <v>32.98729898</v>
      </c>
      <c r="F73" s="20" t="n">
        <v>0.79538732</v>
      </c>
      <c r="G73" s="18" t="n">
        <v>27.52158479</v>
      </c>
      <c r="H73" s="20" t="n">
        <v>0.73090782</v>
      </c>
      <c r="I73" s="18" t="n">
        <v>12.35560323</v>
      </c>
      <c r="J73" s="20" t="n">
        <v>0.52200534</v>
      </c>
      <c r="K73" s="18" t="n">
        <v>25.13575983</v>
      </c>
      <c r="L73" s="20" t="n">
        <v>0.91598623</v>
      </c>
      <c r="M73" s="18" t="s">
        <v>327</v>
      </c>
      <c r="N73" s="20" t="s">
        <v>327</v>
      </c>
      <c r="O73" s="18" t="n">
        <v>0</v>
      </c>
      <c r="P73" s="20" t="n">
        <v>0</v>
      </c>
      <c r="Q73" s="18" t="n">
        <v>0</v>
      </c>
      <c r="R73" s="20" t="n">
        <v>0</v>
      </c>
      <c r="S73" s="18" t="n">
        <v>1.99975317</v>
      </c>
      <c r="T73" s="20" t="n">
        <v>0.18804034</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444</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12.5785436</v>
      </c>
      <c r="F7" s="20" t="n">
        <v>0.44275935</v>
      </c>
      <c r="G7" s="18" t="n">
        <v>12.02490212</v>
      </c>
      <c r="H7" s="20" t="n">
        <v>0.39079719</v>
      </c>
      <c r="I7" s="18" t="n">
        <v>3.89707969</v>
      </c>
      <c r="J7" s="20" t="n">
        <v>0.23953777</v>
      </c>
      <c r="K7" s="18" t="n">
        <v>64.99624434</v>
      </c>
      <c r="L7" s="20" t="n">
        <v>0.63783394</v>
      </c>
      <c r="M7" s="18" t="s">
        <v>327</v>
      </c>
      <c r="N7" s="20" t="s">
        <v>327</v>
      </c>
      <c r="O7" s="18" t="n">
        <v>0</v>
      </c>
      <c r="P7" s="20" t="n">
        <v>0</v>
      </c>
      <c r="Q7" s="18" t="n">
        <v>0</v>
      </c>
      <c r="R7" s="20" t="n">
        <v>0</v>
      </c>
      <c r="S7" s="18" t="n">
        <v>6.50323024</v>
      </c>
      <c r="T7" s="20" t="n">
        <v>0.30308121</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(8433.0/B9*100)</f>
        <v/>
      </c>
      <c r="D9" s="19" t="n">
        <v>1218</v>
      </c>
      <c r="E9" s="18" t="n">
        <v>19.71302882</v>
      </c>
      <c r="F9" s="20" t="n">
        <v>1.56460916</v>
      </c>
      <c r="G9" s="18" t="n">
        <v>23.70351706</v>
      </c>
      <c r="H9" s="20" t="n">
        <v>1.5094598</v>
      </c>
      <c r="I9" s="18" t="n">
        <v>11.19982032</v>
      </c>
      <c r="J9" s="20" t="n">
        <v>1.11195487</v>
      </c>
      <c r="K9" s="18" t="n">
        <v>0</v>
      </c>
      <c r="L9" s="20" t="n">
        <v>0</v>
      </c>
      <c r="M9" s="18" t="s">
        <v>327</v>
      </c>
      <c r="N9" s="20" t="s">
        <v>327</v>
      </c>
      <c r="O9" s="18" t="n">
        <v>19.68525159</v>
      </c>
      <c r="P9" s="20" t="n">
        <v>3.07114188</v>
      </c>
      <c r="Q9" s="18" t="n">
        <v>0</v>
      </c>
      <c r="R9" s="20" t="n">
        <v>0</v>
      </c>
      <c r="S9" s="18" t="n">
        <v>25.69838221</v>
      </c>
      <c r="T9" s="20" t="n">
        <v>1.75595747</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(192.0/B13*100)</f>
        <v/>
      </c>
      <c r="D13" s="19" t="n">
        <v>6969</v>
      </c>
      <c r="E13" s="18" t="n">
        <v>3.10974282</v>
      </c>
      <c r="F13" s="20" t="n">
        <v>0.2475263</v>
      </c>
      <c r="G13" s="18" t="n">
        <v>2.64418043</v>
      </c>
      <c r="H13" s="20" t="n">
        <v>0.22609978</v>
      </c>
      <c r="I13" s="18" t="n">
        <v>1.03286315</v>
      </c>
      <c r="J13" s="20" t="n">
        <v>0.16377413</v>
      </c>
      <c r="K13" s="18" t="n">
        <v>86.21318622</v>
      </c>
      <c r="L13" s="20" t="n">
        <v>0.64137996</v>
      </c>
      <c r="M13" s="18" t="s">
        <v>327</v>
      </c>
      <c r="N13" s="20" t="s">
        <v>327</v>
      </c>
      <c r="O13" s="18" t="n">
        <v>4.1169685</v>
      </c>
      <c r="P13" s="20" t="n">
        <v>0.47262249</v>
      </c>
      <c r="Q13" s="18" t="n">
        <v>0</v>
      </c>
      <c r="R13" s="20" t="n">
        <v>0</v>
      </c>
      <c r="S13" s="18" t="n">
        <v>2.88305889</v>
      </c>
      <c r="T13" s="20" t="n">
        <v>0.26720057</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(47.0/B18*100)</f>
        <v/>
      </c>
      <c r="D18" s="19" t="n">
        <v>5485</v>
      </c>
      <c r="E18" s="18" t="n">
        <v>11.72632488</v>
      </c>
      <c r="F18" s="20" t="n">
        <v>0.51090243</v>
      </c>
      <c r="G18" s="18" t="n">
        <v>18.04741627</v>
      </c>
      <c r="H18" s="20" t="n">
        <v>0.57538201</v>
      </c>
      <c r="I18" s="18" t="n">
        <v>28.81638548</v>
      </c>
      <c r="J18" s="20" t="n">
        <v>1.0685743</v>
      </c>
      <c r="K18" s="18" t="n">
        <v>35.1416906</v>
      </c>
      <c r="L18" s="20" t="n">
        <v>0.94480794</v>
      </c>
      <c r="M18" s="18" t="s">
        <v>327</v>
      </c>
      <c r="N18" s="20" t="s">
        <v>327</v>
      </c>
      <c r="O18" s="18" t="n">
        <v>0</v>
      </c>
      <c r="P18" s="20" t="n">
        <v>0</v>
      </c>
      <c r="Q18" s="18" t="n">
        <v>0</v>
      </c>
      <c r="R18" s="20" t="n">
        <v>0</v>
      </c>
      <c r="S18" s="18" t="n">
        <v>6.26818277</v>
      </c>
      <c r="T18" s="20" t="n">
        <v>0.41194625</v>
      </c>
    </row>
    <row r="19" spans="1:20">
      <c r="A19" s="15" t="s">
        <v>339</v>
      </c>
      <c r="B19" s="17" t="n">
        <v>5658</v>
      </c>
      <c r="C19" s="18">
        <f>(257.0/B19*100)</f>
        <v/>
      </c>
      <c r="D19" s="19" t="n">
        <v>5401</v>
      </c>
      <c r="E19" s="18" t="n">
        <v>5.70451089</v>
      </c>
      <c r="F19" s="20" t="n">
        <v>0.41458295</v>
      </c>
      <c r="G19" s="18" t="n">
        <v>11.28779633</v>
      </c>
      <c r="H19" s="20" t="n">
        <v>0.62559002</v>
      </c>
      <c r="I19" s="18" t="n">
        <v>5.44181733</v>
      </c>
      <c r="J19" s="20" t="n">
        <v>0.32894192</v>
      </c>
      <c r="K19" s="18" t="n">
        <v>72.22432832</v>
      </c>
      <c r="L19" s="20" t="n">
        <v>1.03527683</v>
      </c>
      <c r="M19" s="18" t="s">
        <v>327</v>
      </c>
      <c r="N19" s="20" t="s">
        <v>327</v>
      </c>
      <c r="O19" s="18" t="n">
        <v>0</v>
      </c>
      <c r="P19" s="20" t="n">
        <v>0</v>
      </c>
      <c r="Q19" s="18" t="n">
        <v>0</v>
      </c>
      <c r="R19" s="20" t="n">
        <v>0</v>
      </c>
      <c r="S19" s="18" t="n">
        <v>5.34154713</v>
      </c>
      <c r="T19" s="20" t="n">
        <v>0.37967987</v>
      </c>
    </row>
    <row r="20" spans="1:20">
      <c r="A20" s="15" t="s">
        <v>340</v>
      </c>
      <c r="B20" s="17" t="n">
        <v>3371</v>
      </c>
      <c r="C20" s="18">
        <f>(82.0/B20*100)</f>
        <v/>
      </c>
      <c r="D20" s="19" t="n">
        <v>3289</v>
      </c>
      <c r="E20" s="18" t="n">
        <v>5.03558177</v>
      </c>
      <c r="F20" s="20" t="n">
        <v>0.32209346</v>
      </c>
      <c r="G20" s="18" t="n">
        <v>5.77227962</v>
      </c>
      <c r="H20" s="20" t="n">
        <v>0.35463308</v>
      </c>
      <c r="I20" s="18" t="n">
        <v>0.93771395</v>
      </c>
      <c r="J20" s="20" t="n">
        <v>0.15156106</v>
      </c>
      <c r="K20" s="18" t="n">
        <v>83.70613551</v>
      </c>
      <c r="L20" s="20" t="n">
        <v>0.55765239</v>
      </c>
      <c r="M20" s="18" t="s">
        <v>327</v>
      </c>
      <c r="N20" s="20" t="s">
        <v>327</v>
      </c>
      <c r="O20" s="18" t="n">
        <v>0</v>
      </c>
      <c r="P20" s="20" t="n">
        <v>0</v>
      </c>
      <c r="Q20" s="18" t="n">
        <v>0</v>
      </c>
      <c r="R20" s="20" t="n">
        <v>0</v>
      </c>
      <c r="S20" s="18" t="n">
        <v>4.54828915</v>
      </c>
      <c r="T20" s="20" t="n">
        <v>0.39196422</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(683.0/B23*100)</f>
        <v/>
      </c>
      <c r="D23" s="19" t="n">
        <v>10900</v>
      </c>
      <c r="E23" s="18" t="n">
        <v>8.610681019999999</v>
      </c>
      <c r="F23" s="20" t="n">
        <v>0.51446837</v>
      </c>
      <c r="G23" s="18" t="n">
        <v>10.87748549</v>
      </c>
      <c r="H23" s="20" t="n">
        <v>0.56292865</v>
      </c>
      <c r="I23" s="18" t="n">
        <v>6.6264862</v>
      </c>
      <c r="J23" s="20" t="n">
        <v>0.42518478</v>
      </c>
      <c r="K23" s="18" t="n">
        <v>67.70566128</v>
      </c>
      <c r="L23" s="20" t="n">
        <v>1.04287773</v>
      </c>
      <c r="M23" s="18" t="s">
        <v>327</v>
      </c>
      <c r="N23" s="20" t="s">
        <v>327</v>
      </c>
      <c r="O23" s="18" t="n">
        <v>0</v>
      </c>
      <c r="P23" s="20" t="n">
        <v>0</v>
      </c>
      <c r="Q23" s="18" t="n">
        <v>0</v>
      </c>
      <c r="R23" s="20" t="n">
        <v>0</v>
      </c>
      <c r="S23" s="18" t="n">
        <v>6.179686</v>
      </c>
      <c r="T23" s="20" t="n">
        <v>0.34939752</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9.62306137</v>
      </c>
      <c r="F25" s="20" t="n">
        <v>0.48404609</v>
      </c>
      <c r="G25" s="18" t="n">
        <v>30.04315247</v>
      </c>
      <c r="H25" s="20" t="n">
        <v>1.23857903</v>
      </c>
      <c r="I25" s="18" t="n">
        <v>7.37899529</v>
      </c>
      <c r="J25" s="20" t="n">
        <v>0.4585147</v>
      </c>
      <c r="K25" s="18" t="n">
        <v>50.06906665</v>
      </c>
      <c r="L25" s="20" t="n">
        <v>1.39486104</v>
      </c>
      <c r="M25" s="18" t="s">
        <v>327</v>
      </c>
      <c r="N25" s="20" t="s">
        <v>327</v>
      </c>
      <c r="O25" s="18" t="n">
        <v>0</v>
      </c>
      <c r="P25" s="20" t="n">
        <v>0</v>
      </c>
      <c r="Q25" s="18" t="n">
        <v>0</v>
      </c>
      <c r="R25" s="20" t="n">
        <v>0</v>
      </c>
      <c r="S25" s="18" t="n">
        <v>2.88572421</v>
      </c>
      <c r="T25" s="20" t="n">
        <v>0.24929013</v>
      </c>
    </row>
    <row r="26" spans="1:20">
      <c r="A26" s="15" t="s">
        <v>346</v>
      </c>
      <c r="B26" s="17" t="n">
        <v>4869</v>
      </c>
      <c r="C26" s="18">
        <f>(185.0/B26*100)</f>
        <v/>
      </c>
      <c r="D26" s="19" t="n">
        <v>4684</v>
      </c>
      <c r="E26" s="18" t="n">
        <v>9.36933509</v>
      </c>
      <c r="F26" s="20" t="n">
        <v>0.49799125</v>
      </c>
      <c r="G26" s="18" t="n">
        <v>19.79984098</v>
      </c>
      <c r="H26" s="20" t="n">
        <v>0.6683317</v>
      </c>
      <c r="I26" s="18" t="n">
        <v>7.2505804</v>
      </c>
      <c r="J26" s="20" t="n">
        <v>0.4842796</v>
      </c>
      <c r="K26" s="18" t="n">
        <v>60.08809356</v>
      </c>
      <c r="L26" s="20" t="n">
        <v>0.956747</v>
      </c>
      <c r="M26" s="18" t="s">
        <v>327</v>
      </c>
      <c r="N26" s="20" t="s">
        <v>327</v>
      </c>
      <c r="O26" s="18" t="n">
        <v>0</v>
      </c>
      <c r="P26" s="20" t="n">
        <v>0</v>
      </c>
      <c r="Q26" s="18" t="n">
        <v>0</v>
      </c>
      <c r="R26" s="20" t="n">
        <v>0</v>
      </c>
      <c r="S26" s="18" t="n">
        <v>3.49214997</v>
      </c>
      <c r="T26" s="20" t="n">
        <v>0.31939634</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(34.0/B32*100)</f>
        <v/>
      </c>
      <c r="D32" s="19" t="n">
        <v>4444</v>
      </c>
      <c r="E32" s="18" t="n">
        <v>12.14530712</v>
      </c>
      <c r="F32" s="20" t="n">
        <v>0.49395238</v>
      </c>
      <c r="G32" s="18" t="n">
        <v>21.92408873</v>
      </c>
      <c r="H32" s="20" t="n">
        <v>0.69379386</v>
      </c>
      <c r="I32" s="18" t="n">
        <v>10.90919966</v>
      </c>
      <c r="J32" s="20" t="n">
        <v>0.59849765</v>
      </c>
      <c r="K32" s="18" t="n">
        <v>51.73947954</v>
      </c>
      <c r="L32" s="20" t="n">
        <v>1.09910146</v>
      </c>
      <c r="M32" s="18" t="s">
        <v>327</v>
      </c>
      <c r="N32" s="20" t="s">
        <v>327</v>
      </c>
      <c r="O32" s="18" t="n">
        <v>0</v>
      </c>
      <c r="P32" s="20" t="n">
        <v>0</v>
      </c>
      <c r="Q32" s="18" t="n">
        <v>0</v>
      </c>
      <c r="R32" s="20" t="n">
        <v>0</v>
      </c>
      <c r="S32" s="18" t="n">
        <v>3.28192495</v>
      </c>
      <c r="T32" s="20" t="n">
        <v>0.30438626</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(133.0/B34*100)</f>
        <v/>
      </c>
      <c r="D34" s="19" t="n">
        <v>6217</v>
      </c>
      <c r="E34" s="18" t="n">
        <v>11.16170891</v>
      </c>
      <c r="F34" s="20" t="n">
        <v>0.53211746</v>
      </c>
      <c r="G34" s="18" t="n">
        <v>15.18220766</v>
      </c>
      <c r="H34" s="20" t="n">
        <v>0.52877951</v>
      </c>
      <c r="I34" s="18" t="n">
        <v>6.29790544</v>
      </c>
      <c r="J34" s="20" t="n">
        <v>0.38944671</v>
      </c>
      <c r="K34" s="18" t="n">
        <v>56.90676027</v>
      </c>
      <c r="L34" s="20" t="n">
        <v>0.9522461800000001</v>
      </c>
      <c r="M34" s="18" t="s">
        <v>327</v>
      </c>
      <c r="N34" s="20" t="s">
        <v>327</v>
      </c>
      <c r="O34" s="18" t="n">
        <v>2.59976718</v>
      </c>
      <c r="P34" s="20" t="n">
        <v>0.5395491100000001</v>
      </c>
      <c r="Q34" s="18" t="n">
        <v>0</v>
      </c>
      <c r="R34" s="20" t="n">
        <v>0</v>
      </c>
      <c r="S34" s="18" t="n">
        <v>7.85165054</v>
      </c>
      <c r="T34" s="20" t="n">
        <v>0.37608861</v>
      </c>
    </row>
    <row r="35" spans="1:20">
      <c r="A35" s="15" t="s">
        <v>355</v>
      </c>
      <c r="B35" s="17" t="n">
        <v>6406</v>
      </c>
      <c r="C35" s="18">
        <f>(98.0/B35*100)</f>
        <v/>
      </c>
      <c r="D35" s="19" t="n">
        <v>6308</v>
      </c>
      <c r="E35" s="18" t="n">
        <v>13.08232224</v>
      </c>
      <c r="F35" s="20" t="n">
        <v>0.50388071</v>
      </c>
      <c r="G35" s="18" t="n">
        <v>18.07527615</v>
      </c>
      <c r="H35" s="20" t="n">
        <v>0.57565716</v>
      </c>
      <c r="I35" s="18" t="n">
        <v>11.1871751</v>
      </c>
      <c r="J35" s="20" t="n">
        <v>0.46946307</v>
      </c>
      <c r="K35" s="18" t="n">
        <v>48.23833269</v>
      </c>
      <c r="L35" s="20" t="n">
        <v>0.82212051</v>
      </c>
      <c r="M35" s="18" t="s">
        <v>327</v>
      </c>
      <c r="N35" s="20" t="s">
        <v>327</v>
      </c>
      <c r="O35" s="18" t="n">
        <v>1.04686874</v>
      </c>
      <c r="P35" s="20" t="n">
        <v>0.05731073</v>
      </c>
      <c r="Q35" s="18" t="n">
        <v>0</v>
      </c>
      <c r="R35" s="20" t="n">
        <v>0</v>
      </c>
      <c r="S35" s="18" t="n">
        <v>8.37002508</v>
      </c>
      <c r="T35" s="20" t="n">
        <v>0.41181339</v>
      </c>
    </row>
    <row r="36" spans="1:20">
      <c r="A36" s="15" t="s">
        <v>356</v>
      </c>
      <c r="B36" s="17" t="n">
        <v>6736</v>
      </c>
      <c r="C36" s="18">
        <f>(122.0/B36*100)</f>
        <v/>
      </c>
      <c r="D36" s="19" t="n">
        <v>6614</v>
      </c>
      <c r="E36" s="18" t="n">
        <v>5.39961545</v>
      </c>
      <c r="F36" s="20" t="n">
        <v>0.32629079</v>
      </c>
      <c r="G36" s="18" t="n">
        <v>8.712790890000001</v>
      </c>
      <c r="H36" s="20" t="n">
        <v>0.43248981</v>
      </c>
      <c r="I36" s="18" t="n">
        <v>11.05351999</v>
      </c>
      <c r="J36" s="20" t="n">
        <v>0.45641732</v>
      </c>
      <c r="K36" s="18" t="n">
        <v>69.37577345</v>
      </c>
      <c r="L36" s="20" t="n">
        <v>0.75438846</v>
      </c>
      <c r="M36" s="18" t="s">
        <v>327</v>
      </c>
      <c r="N36" s="20" t="s">
        <v>327</v>
      </c>
      <c r="O36" s="18" t="n">
        <v>0</v>
      </c>
      <c r="P36" s="20" t="n">
        <v>0</v>
      </c>
      <c r="Q36" s="18" t="n">
        <v>0</v>
      </c>
      <c r="R36" s="20" t="n">
        <v>0</v>
      </c>
      <c r="S36" s="18" t="n">
        <v>5.45830021</v>
      </c>
      <c r="T36" s="20" t="n">
        <v>0.33755837</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(5810.0/B40*100)</f>
        <v/>
      </c>
      <c r="D40" s="19" t="n">
        <v>8347</v>
      </c>
      <c r="E40" s="18" t="n">
        <v>14.87893053</v>
      </c>
      <c r="F40" s="20" t="n">
        <v>0.5262898</v>
      </c>
      <c r="G40" s="18" t="n">
        <v>21.75058108</v>
      </c>
      <c r="H40" s="20" t="n">
        <v>0.6920014</v>
      </c>
      <c r="I40" s="18" t="n">
        <v>8.36792097</v>
      </c>
      <c r="J40" s="20" t="n">
        <v>0.43965041</v>
      </c>
      <c r="K40" s="18" t="n">
        <v>39.89052536</v>
      </c>
      <c r="L40" s="20" t="n">
        <v>0.9855623999999999</v>
      </c>
      <c r="M40" s="18" t="s">
        <v>327</v>
      </c>
      <c r="N40" s="20" t="s">
        <v>327</v>
      </c>
      <c r="O40" s="18" t="n">
        <v>9.21651359</v>
      </c>
      <c r="P40" s="20" t="n">
        <v>0.20995347</v>
      </c>
      <c r="Q40" s="18" t="n">
        <v>0</v>
      </c>
      <c r="R40" s="20" t="n">
        <v>0</v>
      </c>
      <c r="S40" s="18" t="n">
        <v>5.89552847</v>
      </c>
      <c r="T40" s="20" t="n">
        <v>0.39109696</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(204.0/B47*100)</f>
        <v/>
      </c>
      <c r="D47" s="19" t="n">
        <v>5724</v>
      </c>
      <c r="E47" s="18" t="n">
        <v>19.35439744</v>
      </c>
      <c r="F47" s="20" t="n">
        <v>0.6056131</v>
      </c>
      <c r="G47" s="18" t="n">
        <v>19.52308501</v>
      </c>
      <c r="H47" s="20" t="n">
        <v>0.78224287</v>
      </c>
      <c r="I47" s="18" t="n">
        <v>10.16273853</v>
      </c>
      <c r="J47" s="20" t="n">
        <v>0.42011727</v>
      </c>
      <c r="K47" s="18" t="n">
        <v>38.20696242</v>
      </c>
      <c r="L47" s="20" t="n">
        <v>1.00830097</v>
      </c>
      <c r="M47" s="18" t="s">
        <v>327</v>
      </c>
      <c r="N47" s="20" t="s">
        <v>327</v>
      </c>
      <c r="O47" s="18" t="n">
        <v>0</v>
      </c>
      <c r="P47" s="20" t="n">
        <v>0</v>
      </c>
      <c r="Q47" s="18" t="n">
        <v>0</v>
      </c>
      <c r="R47" s="20" t="n">
        <v>0</v>
      </c>
      <c r="S47" s="18" t="n">
        <v>12.7528166</v>
      </c>
      <c r="T47" s="20" t="n">
        <v>0.57663858</v>
      </c>
    </row>
    <row r="48" spans="1:20">
      <c r="A48" s="15" t="s">
        <v>368</v>
      </c>
      <c r="B48" s="17" t="n">
        <v>9841</v>
      </c>
      <c r="C48" s="18">
        <f>(30.0/B48*100)</f>
        <v/>
      </c>
      <c r="D48" s="19" t="n">
        <v>9811</v>
      </c>
      <c r="E48" s="18" t="n">
        <v>25.20120546</v>
      </c>
      <c r="F48" s="20" t="n">
        <v>0.8668860900000001</v>
      </c>
      <c r="G48" s="18" t="n">
        <v>14.92328622</v>
      </c>
      <c r="H48" s="20" t="n">
        <v>0.59621943</v>
      </c>
      <c r="I48" s="18" t="n">
        <v>7.65122357</v>
      </c>
      <c r="J48" s="20" t="n">
        <v>0.41563868</v>
      </c>
      <c r="K48" s="18" t="n">
        <v>50.94129843</v>
      </c>
      <c r="L48" s="20" t="n">
        <v>1.1287951</v>
      </c>
      <c r="M48" s="18" t="s">
        <v>327</v>
      </c>
      <c r="N48" s="20" t="s">
        <v>327</v>
      </c>
      <c r="O48" s="18" t="n">
        <v>0</v>
      </c>
      <c r="P48" s="20" t="n">
        <v>0</v>
      </c>
      <c r="Q48" s="18" t="n">
        <v>0</v>
      </c>
      <c r="R48" s="20" t="n">
        <v>0</v>
      </c>
      <c r="S48" s="18" t="n">
        <v>1.28298633</v>
      </c>
      <c r="T48" s="20" t="n">
        <v>0.16371802</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(153.0/B52*100)</f>
        <v/>
      </c>
      <c r="D52" s="19" t="n">
        <v>5656</v>
      </c>
      <c r="E52" s="18" t="n">
        <v>8.36956284</v>
      </c>
      <c r="F52" s="20" t="n">
        <v>0.41484955</v>
      </c>
      <c r="G52" s="18" t="n">
        <v>10.42546168</v>
      </c>
      <c r="H52" s="20" t="n">
        <v>0.45100966</v>
      </c>
      <c r="I52" s="18" t="n">
        <v>6.04472065</v>
      </c>
      <c r="J52" s="20" t="n">
        <v>0.31155942</v>
      </c>
      <c r="K52" s="18" t="n">
        <v>71.12463925</v>
      </c>
      <c r="L52" s="20" t="n">
        <v>0.7494647800000001</v>
      </c>
      <c r="M52" s="18" t="s">
        <v>327</v>
      </c>
      <c r="N52" s="20" t="s">
        <v>327</v>
      </c>
      <c r="O52" s="18" t="n">
        <v>0</v>
      </c>
      <c r="P52" s="20" t="n">
        <v>0</v>
      </c>
      <c r="Q52" s="18" t="n">
        <v>0</v>
      </c>
      <c r="R52" s="20" t="n">
        <v>0</v>
      </c>
      <c r="S52" s="18" t="n">
        <v>4.03561559</v>
      </c>
      <c r="T52" s="20" t="n">
        <v>0.30960899</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(96.0/B56*100)</f>
        <v/>
      </c>
      <c r="D56" s="19" t="n">
        <v>5263</v>
      </c>
      <c r="E56" s="18" t="n">
        <v>13.7436157</v>
      </c>
      <c r="F56" s="20" t="n">
        <v>0.51733016</v>
      </c>
      <c r="G56" s="18" t="n">
        <v>16.47796757</v>
      </c>
      <c r="H56" s="20" t="n">
        <v>0.67140272</v>
      </c>
      <c r="I56" s="18" t="n">
        <v>8.361209240000001</v>
      </c>
      <c r="J56" s="20" t="n">
        <v>0.44260645</v>
      </c>
      <c r="K56" s="18" t="n">
        <v>59.90030801</v>
      </c>
      <c r="L56" s="20" t="n">
        <v>0.92335125</v>
      </c>
      <c r="M56" s="18" t="s">
        <v>327</v>
      </c>
      <c r="N56" s="20" t="s">
        <v>327</v>
      </c>
      <c r="O56" s="18" t="n">
        <v>0</v>
      </c>
      <c r="P56" s="20" t="n">
        <v>0</v>
      </c>
      <c r="Q56" s="18" t="n">
        <v>0</v>
      </c>
      <c r="R56" s="20" t="n">
        <v>0</v>
      </c>
      <c r="S56" s="18" t="n">
        <v>1.51689948</v>
      </c>
      <c r="T56" s="20" t="n">
        <v>0.17582083</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(334.0/B61*100)</f>
        <v/>
      </c>
      <c r="D61" s="19" t="n">
        <v>6191</v>
      </c>
      <c r="E61" s="18" t="n">
        <v>12.15268096</v>
      </c>
      <c r="F61" s="20" t="n">
        <v>0.40349723</v>
      </c>
      <c r="G61" s="18" t="n">
        <v>16.81455225</v>
      </c>
      <c r="H61" s="20" t="n">
        <v>0.58441842</v>
      </c>
      <c r="I61" s="18" t="n">
        <v>6.93879828</v>
      </c>
      <c r="J61" s="20" t="n">
        <v>0.37577821</v>
      </c>
      <c r="K61" s="18" t="n">
        <v>58.33511833</v>
      </c>
      <c r="L61" s="20" t="n">
        <v>0.69561078</v>
      </c>
      <c r="M61" s="18" t="s">
        <v>327</v>
      </c>
      <c r="N61" s="20" t="s">
        <v>327</v>
      </c>
      <c r="O61" s="18" t="n">
        <v>0</v>
      </c>
      <c r="P61" s="20" t="n">
        <v>0</v>
      </c>
      <c r="Q61" s="18" t="n">
        <v>0</v>
      </c>
      <c r="R61" s="20" t="n">
        <v>0</v>
      </c>
      <c r="S61" s="18" t="n">
        <v>5.75885018</v>
      </c>
      <c r="T61" s="20" t="n">
        <v>0.38473972</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(29.0/B67*100)</f>
        <v/>
      </c>
      <c r="D67" s="19" t="n">
        <v>6942</v>
      </c>
      <c r="E67" s="18" t="n">
        <v>30.62108417</v>
      </c>
      <c r="F67" s="20" t="n">
        <v>0.74906647</v>
      </c>
      <c r="G67" s="18" t="n">
        <v>11.60085154</v>
      </c>
      <c r="H67" s="20" t="n">
        <v>0.47108141</v>
      </c>
      <c r="I67" s="18" t="n">
        <v>8.162780420000001</v>
      </c>
      <c r="J67" s="20" t="n">
        <v>0.42203478</v>
      </c>
      <c r="K67" s="18" t="n">
        <v>47.68361164</v>
      </c>
      <c r="L67" s="20" t="n">
        <v>0.87528241</v>
      </c>
      <c r="M67" s="18" t="s">
        <v>327</v>
      </c>
      <c r="N67" s="20" t="s">
        <v>327</v>
      </c>
      <c r="O67" s="18" t="n">
        <v>0</v>
      </c>
      <c r="P67" s="20" t="n">
        <v>0</v>
      </c>
      <c r="Q67" s="18" t="n">
        <v>0</v>
      </c>
      <c r="R67" s="20" t="n">
        <v>0</v>
      </c>
      <c r="S67" s="18" t="n">
        <v>1.93167224</v>
      </c>
      <c r="T67" s="20" t="n">
        <v>0.17462923</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(388.0/B73*100)</f>
        <v/>
      </c>
      <c r="D73" s="19" t="n">
        <v>7861</v>
      </c>
      <c r="E73" s="18" t="n">
        <v>32.05325212</v>
      </c>
      <c r="F73" s="20" t="n">
        <v>0.88611967</v>
      </c>
      <c r="G73" s="18" t="n">
        <v>27.76592203</v>
      </c>
      <c r="H73" s="20" t="n">
        <v>0.58073332</v>
      </c>
      <c r="I73" s="18" t="n">
        <v>12.80116457</v>
      </c>
      <c r="J73" s="20" t="n">
        <v>0.44496562</v>
      </c>
      <c r="K73" s="18" t="n">
        <v>25.13575983</v>
      </c>
      <c r="L73" s="20" t="n">
        <v>0.91598623</v>
      </c>
      <c r="M73" s="18" t="s">
        <v>327</v>
      </c>
      <c r="N73" s="20" t="s">
        <v>327</v>
      </c>
      <c r="O73" s="18" t="n">
        <v>0</v>
      </c>
      <c r="P73" s="20" t="n">
        <v>0</v>
      </c>
      <c r="Q73" s="18" t="n">
        <v>0</v>
      </c>
      <c r="R73" s="20" t="n">
        <v>0</v>
      </c>
      <c r="S73" s="18" t="n">
        <v>2.24390145</v>
      </c>
      <c r="T73" s="20" t="n">
        <v>0.17162166</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445</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12.52577701</v>
      </c>
      <c r="F7" s="20" t="n">
        <v>0.42461145</v>
      </c>
      <c r="G7" s="18" t="n">
        <v>12.08929596</v>
      </c>
      <c r="H7" s="20" t="n">
        <v>0.37640922</v>
      </c>
      <c r="I7" s="18" t="n">
        <v>3.65236484</v>
      </c>
      <c r="J7" s="20" t="n">
        <v>0.23539899</v>
      </c>
      <c r="K7" s="18" t="n">
        <v>64.99624434</v>
      </c>
      <c r="L7" s="20" t="n">
        <v>0.63783394</v>
      </c>
      <c r="M7" s="18" t="s">
        <v>327</v>
      </c>
      <c r="N7" s="20" t="s">
        <v>327</v>
      </c>
      <c r="O7" s="18" t="n">
        <v>0</v>
      </c>
      <c r="P7" s="20" t="n">
        <v>0</v>
      </c>
      <c r="Q7" s="18" t="n">
        <v>0</v>
      </c>
      <c r="R7" s="20" t="n">
        <v>0</v>
      </c>
      <c r="S7" s="18" t="n">
        <v>6.73631785</v>
      </c>
      <c r="T7" s="20" t="n">
        <v>0.30125355</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(8433.0/B9*100)</f>
        <v/>
      </c>
      <c r="D9" s="19" t="n">
        <v>1218</v>
      </c>
      <c r="E9" s="18" t="n">
        <v>18.44705868</v>
      </c>
      <c r="F9" s="20" t="n">
        <v>1.33602049</v>
      </c>
      <c r="G9" s="18" t="n">
        <v>25.00692071</v>
      </c>
      <c r="H9" s="20" t="n">
        <v>1.74734907</v>
      </c>
      <c r="I9" s="18" t="n">
        <v>11.05055924</v>
      </c>
      <c r="J9" s="20" t="n">
        <v>0.89421764</v>
      </c>
      <c r="K9" s="18" t="n">
        <v>0</v>
      </c>
      <c r="L9" s="20" t="n">
        <v>0</v>
      </c>
      <c r="M9" s="18" t="s">
        <v>327</v>
      </c>
      <c r="N9" s="20" t="s">
        <v>327</v>
      </c>
      <c r="O9" s="18" t="n">
        <v>19.68525159</v>
      </c>
      <c r="P9" s="20" t="n">
        <v>3.07114188</v>
      </c>
      <c r="Q9" s="18" t="n">
        <v>0</v>
      </c>
      <c r="R9" s="20" t="n">
        <v>0</v>
      </c>
      <c r="S9" s="18" t="n">
        <v>25.81020979</v>
      </c>
      <c r="T9" s="20" t="n">
        <v>1.69192122</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(192.0/B13*100)</f>
        <v/>
      </c>
      <c r="D13" s="19" t="n">
        <v>6969</v>
      </c>
      <c r="E13" s="18" t="n">
        <v>3.14683355</v>
      </c>
      <c r="F13" s="20" t="n">
        <v>0.23730273</v>
      </c>
      <c r="G13" s="18" t="n">
        <v>2.55946824</v>
      </c>
      <c r="H13" s="20" t="n">
        <v>0.22922734</v>
      </c>
      <c r="I13" s="18" t="n">
        <v>1.00766537</v>
      </c>
      <c r="J13" s="20" t="n">
        <v>0.16334044</v>
      </c>
      <c r="K13" s="18" t="n">
        <v>86.21318622</v>
      </c>
      <c r="L13" s="20" t="n">
        <v>0.64137996</v>
      </c>
      <c r="M13" s="18" t="s">
        <v>327</v>
      </c>
      <c r="N13" s="20" t="s">
        <v>327</v>
      </c>
      <c r="O13" s="18" t="n">
        <v>4.1169685</v>
      </c>
      <c r="P13" s="20" t="n">
        <v>0.47262249</v>
      </c>
      <c r="Q13" s="18" t="n">
        <v>0</v>
      </c>
      <c r="R13" s="20" t="n">
        <v>0</v>
      </c>
      <c r="S13" s="18" t="n">
        <v>2.95587813</v>
      </c>
      <c r="T13" s="20" t="n">
        <v>0.25860798</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(47.0/B18*100)</f>
        <v/>
      </c>
      <c r="D18" s="19" t="n">
        <v>5485</v>
      </c>
      <c r="E18" s="18" t="n">
        <v>12.71454101</v>
      </c>
      <c r="F18" s="20" t="n">
        <v>0.62803414</v>
      </c>
      <c r="G18" s="18" t="n">
        <v>20.4524889</v>
      </c>
      <c r="H18" s="20" t="n">
        <v>0.68145197</v>
      </c>
      <c r="I18" s="18" t="n">
        <v>25.64902142</v>
      </c>
      <c r="J18" s="20" t="n">
        <v>1.02525158</v>
      </c>
      <c r="K18" s="18" t="n">
        <v>35.1416906</v>
      </c>
      <c r="L18" s="20" t="n">
        <v>0.94480794</v>
      </c>
      <c r="M18" s="18" t="s">
        <v>327</v>
      </c>
      <c r="N18" s="20" t="s">
        <v>327</v>
      </c>
      <c r="O18" s="18" t="n">
        <v>0</v>
      </c>
      <c r="P18" s="20" t="n">
        <v>0</v>
      </c>
      <c r="Q18" s="18" t="n">
        <v>0</v>
      </c>
      <c r="R18" s="20" t="n">
        <v>0</v>
      </c>
      <c r="S18" s="18" t="n">
        <v>6.04225808</v>
      </c>
      <c r="T18" s="20" t="n">
        <v>0.41392691</v>
      </c>
    </row>
    <row r="19" spans="1:20">
      <c r="A19" s="15" t="s">
        <v>339</v>
      </c>
      <c r="B19" s="17" t="n">
        <v>5658</v>
      </c>
      <c r="C19" s="18">
        <f>(257.0/B19*100)</f>
        <v/>
      </c>
      <c r="D19" s="19" t="n">
        <v>5401</v>
      </c>
      <c r="E19" s="18" t="n">
        <v>5.56846544</v>
      </c>
      <c r="F19" s="20" t="n">
        <v>0.42830168</v>
      </c>
      <c r="G19" s="18" t="n">
        <v>11.15681005</v>
      </c>
      <c r="H19" s="20" t="n">
        <v>0.6829026500000001</v>
      </c>
      <c r="I19" s="18" t="n">
        <v>5.26085912</v>
      </c>
      <c r="J19" s="20" t="n">
        <v>0.37443307</v>
      </c>
      <c r="K19" s="18" t="n">
        <v>72.22432832</v>
      </c>
      <c r="L19" s="20" t="n">
        <v>1.03527683</v>
      </c>
      <c r="M19" s="18" t="s">
        <v>327</v>
      </c>
      <c r="N19" s="20" t="s">
        <v>327</v>
      </c>
      <c r="O19" s="18" t="n">
        <v>0</v>
      </c>
      <c r="P19" s="20" t="n">
        <v>0</v>
      </c>
      <c r="Q19" s="18" t="n">
        <v>0</v>
      </c>
      <c r="R19" s="20" t="n">
        <v>0</v>
      </c>
      <c r="S19" s="18" t="n">
        <v>5.78953708</v>
      </c>
      <c r="T19" s="20" t="n">
        <v>0.42571836</v>
      </c>
    </row>
    <row r="20" spans="1:20">
      <c r="A20" s="15" t="s">
        <v>340</v>
      </c>
      <c r="B20" s="17" t="n">
        <v>3371</v>
      </c>
      <c r="C20" s="18">
        <f>(82.0/B20*100)</f>
        <v/>
      </c>
      <c r="D20" s="19" t="n">
        <v>3289</v>
      </c>
      <c r="E20" s="18" t="n">
        <v>4.87160293</v>
      </c>
      <c r="F20" s="20" t="n">
        <v>0.31291903</v>
      </c>
      <c r="G20" s="18" t="n">
        <v>5.64186056</v>
      </c>
      <c r="H20" s="20" t="n">
        <v>0.37965919</v>
      </c>
      <c r="I20" s="18" t="n">
        <v>1.11096143</v>
      </c>
      <c r="J20" s="20" t="n">
        <v>0.17242092</v>
      </c>
      <c r="K20" s="18" t="n">
        <v>83.70613551</v>
      </c>
      <c r="L20" s="20" t="n">
        <v>0.55765239</v>
      </c>
      <c r="M20" s="18" t="s">
        <v>327</v>
      </c>
      <c r="N20" s="20" t="s">
        <v>327</v>
      </c>
      <c r="O20" s="18" t="n">
        <v>0</v>
      </c>
      <c r="P20" s="20" t="n">
        <v>0</v>
      </c>
      <c r="Q20" s="18" t="n">
        <v>0</v>
      </c>
      <c r="R20" s="20" t="n">
        <v>0</v>
      </c>
      <c r="S20" s="18" t="n">
        <v>4.66943958</v>
      </c>
      <c r="T20" s="20" t="n">
        <v>0.37663124</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(683.0/B23*100)</f>
        <v/>
      </c>
      <c r="D23" s="19" t="n">
        <v>10900</v>
      </c>
      <c r="E23" s="18" t="n">
        <v>8.85143884</v>
      </c>
      <c r="F23" s="20" t="n">
        <v>0.48620193</v>
      </c>
      <c r="G23" s="18" t="n">
        <v>11.62395266</v>
      </c>
      <c r="H23" s="20" t="n">
        <v>0.5897664</v>
      </c>
      <c r="I23" s="18" t="n">
        <v>5.50552976</v>
      </c>
      <c r="J23" s="20" t="n">
        <v>0.39312629</v>
      </c>
      <c r="K23" s="18" t="n">
        <v>67.70566128</v>
      </c>
      <c r="L23" s="20" t="n">
        <v>1.04287773</v>
      </c>
      <c r="M23" s="18" t="s">
        <v>327</v>
      </c>
      <c r="N23" s="20" t="s">
        <v>327</v>
      </c>
      <c r="O23" s="18" t="n">
        <v>0</v>
      </c>
      <c r="P23" s="20" t="n">
        <v>0</v>
      </c>
      <c r="Q23" s="18" t="n">
        <v>0</v>
      </c>
      <c r="R23" s="20" t="n">
        <v>0</v>
      </c>
      <c r="S23" s="18" t="n">
        <v>6.31341745</v>
      </c>
      <c r="T23" s="20" t="n">
        <v>0.37673939</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10.31432651</v>
      </c>
      <c r="F25" s="20" t="n">
        <v>0.49989607</v>
      </c>
      <c r="G25" s="18" t="n">
        <v>28.80719831</v>
      </c>
      <c r="H25" s="20" t="n">
        <v>1.21323473</v>
      </c>
      <c r="I25" s="18" t="n">
        <v>7.94042998</v>
      </c>
      <c r="J25" s="20" t="n">
        <v>0.4574266</v>
      </c>
      <c r="K25" s="18" t="n">
        <v>50.06906665</v>
      </c>
      <c r="L25" s="20" t="n">
        <v>1.39486104</v>
      </c>
      <c r="M25" s="18" t="s">
        <v>327</v>
      </c>
      <c r="N25" s="20" t="s">
        <v>327</v>
      </c>
      <c r="O25" s="18" t="n">
        <v>0</v>
      </c>
      <c r="P25" s="20" t="n">
        <v>0</v>
      </c>
      <c r="Q25" s="18" t="n">
        <v>0</v>
      </c>
      <c r="R25" s="20" t="n">
        <v>0</v>
      </c>
      <c r="S25" s="18" t="n">
        <v>2.86897855</v>
      </c>
      <c r="T25" s="20" t="n">
        <v>0.24528245</v>
      </c>
    </row>
    <row r="26" spans="1:20">
      <c r="A26" s="15" t="s">
        <v>346</v>
      </c>
      <c r="B26" s="17" t="n">
        <v>4869</v>
      </c>
      <c r="C26" s="18">
        <f>(185.0/B26*100)</f>
        <v/>
      </c>
      <c r="D26" s="19" t="n">
        <v>4684</v>
      </c>
      <c r="E26" s="18" t="n">
        <v>9.01688062</v>
      </c>
      <c r="F26" s="20" t="n">
        <v>0.55377945</v>
      </c>
      <c r="G26" s="18" t="n">
        <v>20.3481623</v>
      </c>
      <c r="H26" s="20" t="n">
        <v>0.5541545</v>
      </c>
      <c r="I26" s="18" t="n">
        <v>6.95812578</v>
      </c>
      <c r="J26" s="20" t="n">
        <v>0.45824463</v>
      </c>
      <c r="K26" s="18" t="n">
        <v>60.08809356</v>
      </c>
      <c r="L26" s="20" t="n">
        <v>0.956747</v>
      </c>
      <c r="M26" s="18" t="s">
        <v>327</v>
      </c>
      <c r="N26" s="20" t="s">
        <v>327</v>
      </c>
      <c r="O26" s="18" t="n">
        <v>0</v>
      </c>
      <c r="P26" s="20" t="n">
        <v>0</v>
      </c>
      <c r="Q26" s="18" t="n">
        <v>0</v>
      </c>
      <c r="R26" s="20" t="n">
        <v>0</v>
      </c>
      <c r="S26" s="18" t="n">
        <v>3.58873774</v>
      </c>
      <c r="T26" s="20" t="n">
        <v>0.26544361</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(34.0/B32*100)</f>
        <v/>
      </c>
      <c r="D32" s="19" t="n">
        <v>4444</v>
      </c>
      <c r="E32" s="18" t="n">
        <v>11.74627332</v>
      </c>
      <c r="F32" s="20" t="n">
        <v>0.51993338</v>
      </c>
      <c r="G32" s="18" t="n">
        <v>22.48907055</v>
      </c>
      <c r="H32" s="20" t="n">
        <v>0.69655179</v>
      </c>
      <c r="I32" s="18" t="n">
        <v>10.61745611</v>
      </c>
      <c r="J32" s="20" t="n">
        <v>0.5683201</v>
      </c>
      <c r="K32" s="18" t="n">
        <v>51.73947954</v>
      </c>
      <c r="L32" s="20" t="n">
        <v>1.09910146</v>
      </c>
      <c r="M32" s="18" t="s">
        <v>327</v>
      </c>
      <c r="N32" s="20" t="s">
        <v>327</v>
      </c>
      <c r="O32" s="18" t="n">
        <v>0</v>
      </c>
      <c r="P32" s="20" t="n">
        <v>0</v>
      </c>
      <c r="Q32" s="18" t="n">
        <v>0</v>
      </c>
      <c r="R32" s="20" t="n">
        <v>0</v>
      </c>
      <c r="S32" s="18" t="n">
        <v>3.40772047</v>
      </c>
      <c r="T32" s="20" t="n">
        <v>0.31901104</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(133.0/B34*100)</f>
        <v/>
      </c>
      <c r="D34" s="19" t="n">
        <v>6217</v>
      </c>
      <c r="E34" s="18" t="n">
        <v>10.90781403</v>
      </c>
      <c r="F34" s="20" t="n">
        <v>0.48375187</v>
      </c>
      <c r="G34" s="18" t="n">
        <v>15.85735666</v>
      </c>
      <c r="H34" s="20" t="n">
        <v>0.53735774</v>
      </c>
      <c r="I34" s="18" t="n">
        <v>5.74390001</v>
      </c>
      <c r="J34" s="20" t="n">
        <v>0.36311042</v>
      </c>
      <c r="K34" s="18" t="n">
        <v>56.90676027</v>
      </c>
      <c r="L34" s="20" t="n">
        <v>0.9522461800000001</v>
      </c>
      <c r="M34" s="18" t="s">
        <v>327</v>
      </c>
      <c r="N34" s="20" t="s">
        <v>327</v>
      </c>
      <c r="O34" s="18" t="n">
        <v>2.59976718</v>
      </c>
      <c r="P34" s="20" t="n">
        <v>0.5395491100000001</v>
      </c>
      <c r="Q34" s="18" t="n">
        <v>0</v>
      </c>
      <c r="R34" s="20" t="n">
        <v>0</v>
      </c>
      <c r="S34" s="18" t="n">
        <v>7.98440185</v>
      </c>
      <c r="T34" s="20" t="n">
        <v>0.38097207</v>
      </c>
    </row>
    <row r="35" spans="1:20">
      <c r="A35" s="15" t="s">
        <v>355</v>
      </c>
      <c r="B35" s="17" t="n">
        <v>6406</v>
      </c>
      <c r="C35" s="18">
        <f>(98.0/B35*100)</f>
        <v/>
      </c>
      <c r="D35" s="19" t="n">
        <v>6308</v>
      </c>
      <c r="E35" s="18" t="n">
        <v>12.03085735</v>
      </c>
      <c r="F35" s="20" t="n">
        <v>0.51808972</v>
      </c>
      <c r="G35" s="18" t="n">
        <v>19.0792259</v>
      </c>
      <c r="H35" s="20" t="n">
        <v>0.67065207</v>
      </c>
      <c r="I35" s="18" t="n">
        <v>11.15602312</v>
      </c>
      <c r="J35" s="20" t="n">
        <v>0.47758495</v>
      </c>
      <c r="K35" s="18" t="n">
        <v>48.23833269</v>
      </c>
      <c r="L35" s="20" t="n">
        <v>0.82212051</v>
      </c>
      <c r="M35" s="18" t="s">
        <v>327</v>
      </c>
      <c r="N35" s="20" t="s">
        <v>327</v>
      </c>
      <c r="O35" s="18" t="n">
        <v>1.04686874</v>
      </c>
      <c r="P35" s="20" t="n">
        <v>0.05731073</v>
      </c>
      <c r="Q35" s="18" t="n">
        <v>0</v>
      </c>
      <c r="R35" s="20" t="n">
        <v>0</v>
      </c>
      <c r="S35" s="18" t="n">
        <v>8.4486922</v>
      </c>
      <c r="T35" s="20" t="n">
        <v>0.40630739</v>
      </c>
    </row>
    <row r="36" spans="1:20">
      <c r="A36" s="15" t="s">
        <v>356</v>
      </c>
      <c r="B36" s="17" t="n">
        <v>6736</v>
      </c>
      <c r="C36" s="18">
        <f>(122.0/B36*100)</f>
        <v/>
      </c>
      <c r="D36" s="19" t="n">
        <v>6614</v>
      </c>
      <c r="E36" s="18" t="n">
        <v>5.49199159</v>
      </c>
      <c r="F36" s="20" t="n">
        <v>0.34893027</v>
      </c>
      <c r="G36" s="18" t="n">
        <v>9.989705470000001</v>
      </c>
      <c r="H36" s="20" t="n">
        <v>0.44343492</v>
      </c>
      <c r="I36" s="18" t="n">
        <v>9.503013879999999</v>
      </c>
      <c r="J36" s="20" t="n">
        <v>0.41390321</v>
      </c>
      <c r="K36" s="18" t="n">
        <v>69.37577345</v>
      </c>
      <c r="L36" s="20" t="n">
        <v>0.75438846</v>
      </c>
      <c r="M36" s="18" t="s">
        <v>327</v>
      </c>
      <c r="N36" s="20" t="s">
        <v>327</v>
      </c>
      <c r="O36" s="18" t="n">
        <v>0</v>
      </c>
      <c r="P36" s="20" t="n">
        <v>0</v>
      </c>
      <c r="Q36" s="18" t="n">
        <v>0</v>
      </c>
      <c r="R36" s="20" t="n">
        <v>0</v>
      </c>
      <c r="S36" s="18" t="n">
        <v>5.63951561</v>
      </c>
      <c r="T36" s="20" t="n">
        <v>0.35522233</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(5810.0/B40*100)</f>
        <v/>
      </c>
      <c r="D40" s="19" t="n">
        <v>8347</v>
      </c>
      <c r="E40" s="18" t="n">
        <v>14.23252078</v>
      </c>
      <c r="F40" s="20" t="n">
        <v>0.56693821</v>
      </c>
      <c r="G40" s="18" t="n">
        <v>22.77298528</v>
      </c>
      <c r="H40" s="20" t="n">
        <v>0.69605393</v>
      </c>
      <c r="I40" s="18" t="n">
        <v>7.62335343</v>
      </c>
      <c r="J40" s="20" t="n">
        <v>0.45109629</v>
      </c>
      <c r="K40" s="18" t="n">
        <v>39.89052536</v>
      </c>
      <c r="L40" s="20" t="n">
        <v>0.9855623999999999</v>
      </c>
      <c r="M40" s="18" t="s">
        <v>327</v>
      </c>
      <c r="N40" s="20" t="s">
        <v>327</v>
      </c>
      <c r="O40" s="18" t="n">
        <v>9.21651359</v>
      </c>
      <c r="P40" s="20" t="n">
        <v>0.20995347</v>
      </c>
      <c r="Q40" s="18" t="n">
        <v>0</v>
      </c>
      <c r="R40" s="20" t="n">
        <v>0</v>
      </c>
      <c r="S40" s="18" t="n">
        <v>6.26410155</v>
      </c>
      <c r="T40" s="20" t="n">
        <v>0.41460172</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(204.0/B47*100)</f>
        <v/>
      </c>
      <c r="D47" s="19" t="n">
        <v>5724</v>
      </c>
      <c r="E47" s="18" t="n">
        <v>19.93101835</v>
      </c>
      <c r="F47" s="20" t="n">
        <v>0.64326702</v>
      </c>
      <c r="G47" s="18" t="n">
        <v>20.17457593</v>
      </c>
      <c r="H47" s="20" t="n">
        <v>0.77467455</v>
      </c>
      <c r="I47" s="18" t="n">
        <v>8.949938939999999</v>
      </c>
      <c r="J47" s="20" t="n">
        <v>0.39714505</v>
      </c>
      <c r="K47" s="18" t="n">
        <v>38.20696242</v>
      </c>
      <c r="L47" s="20" t="n">
        <v>1.00830097</v>
      </c>
      <c r="M47" s="18" t="s">
        <v>327</v>
      </c>
      <c r="N47" s="20" t="s">
        <v>327</v>
      </c>
      <c r="O47" s="18" t="n">
        <v>0</v>
      </c>
      <c r="P47" s="20" t="n">
        <v>0</v>
      </c>
      <c r="Q47" s="18" t="n">
        <v>0</v>
      </c>
      <c r="R47" s="20" t="n">
        <v>0</v>
      </c>
      <c r="S47" s="18" t="n">
        <v>12.73750437</v>
      </c>
      <c r="T47" s="20" t="n">
        <v>0.58024084</v>
      </c>
    </row>
    <row r="48" spans="1:20">
      <c r="A48" s="15" t="s">
        <v>368</v>
      </c>
      <c r="B48" s="17" t="n">
        <v>9841</v>
      </c>
      <c r="C48" s="18">
        <f>(30.0/B48*100)</f>
        <v/>
      </c>
      <c r="D48" s="19" t="n">
        <v>9811</v>
      </c>
      <c r="E48" s="18" t="n">
        <v>25.26465884</v>
      </c>
      <c r="F48" s="20" t="n">
        <v>0.90030544</v>
      </c>
      <c r="G48" s="18" t="n">
        <v>14.6783032</v>
      </c>
      <c r="H48" s="20" t="n">
        <v>0.57257852</v>
      </c>
      <c r="I48" s="18" t="n">
        <v>7.62735792</v>
      </c>
      <c r="J48" s="20" t="n">
        <v>0.46738678</v>
      </c>
      <c r="K48" s="18" t="n">
        <v>50.94129843</v>
      </c>
      <c r="L48" s="20" t="n">
        <v>1.1287951</v>
      </c>
      <c r="M48" s="18" t="s">
        <v>327</v>
      </c>
      <c r="N48" s="20" t="s">
        <v>327</v>
      </c>
      <c r="O48" s="18" t="n">
        <v>0</v>
      </c>
      <c r="P48" s="20" t="n">
        <v>0</v>
      </c>
      <c r="Q48" s="18" t="n">
        <v>0</v>
      </c>
      <c r="R48" s="20" t="n">
        <v>0</v>
      </c>
      <c r="S48" s="18" t="n">
        <v>1.48838161</v>
      </c>
      <c r="T48" s="20" t="n">
        <v>0.18182531</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(153.0/B52*100)</f>
        <v/>
      </c>
      <c r="D52" s="19" t="n">
        <v>5656</v>
      </c>
      <c r="E52" s="18" t="n">
        <v>8.14580544</v>
      </c>
      <c r="F52" s="20" t="n">
        <v>0.37853689</v>
      </c>
      <c r="G52" s="18" t="n">
        <v>10.73958493</v>
      </c>
      <c r="H52" s="20" t="n">
        <v>0.4885945</v>
      </c>
      <c r="I52" s="18" t="n">
        <v>5.9269442</v>
      </c>
      <c r="J52" s="20" t="n">
        <v>0.33103454</v>
      </c>
      <c r="K52" s="18" t="n">
        <v>71.12463925</v>
      </c>
      <c r="L52" s="20" t="n">
        <v>0.7494647800000001</v>
      </c>
      <c r="M52" s="18" t="s">
        <v>327</v>
      </c>
      <c r="N52" s="20" t="s">
        <v>327</v>
      </c>
      <c r="O52" s="18" t="n">
        <v>0</v>
      </c>
      <c r="P52" s="20" t="n">
        <v>0</v>
      </c>
      <c r="Q52" s="18" t="n">
        <v>0</v>
      </c>
      <c r="R52" s="20" t="n">
        <v>0</v>
      </c>
      <c r="S52" s="18" t="n">
        <v>4.06302619</v>
      </c>
      <c r="T52" s="20" t="n">
        <v>0.31140269</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(96.0/B56*100)</f>
        <v/>
      </c>
      <c r="D56" s="19" t="n">
        <v>5263</v>
      </c>
      <c r="E56" s="18" t="n">
        <v>14.00674198</v>
      </c>
      <c r="F56" s="20" t="n">
        <v>0.5558172</v>
      </c>
      <c r="G56" s="18" t="n">
        <v>17.03151614</v>
      </c>
      <c r="H56" s="20" t="n">
        <v>0.56453883</v>
      </c>
      <c r="I56" s="18" t="n">
        <v>7.5316712</v>
      </c>
      <c r="J56" s="20" t="n">
        <v>0.39315057</v>
      </c>
      <c r="K56" s="18" t="n">
        <v>59.90030801</v>
      </c>
      <c r="L56" s="20" t="n">
        <v>0.92335125</v>
      </c>
      <c r="M56" s="18" t="s">
        <v>327</v>
      </c>
      <c r="N56" s="20" t="s">
        <v>327</v>
      </c>
      <c r="O56" s="18" t="n">
        <v>0</v>
      </c>
      <c r="P56" s="20" t="n">
        <v>0</v>
      </c>
      <c r="Q56" s="18" t="n">
        <v>0</v>
      </c>
      <c r="R56" s="20" t="n">
        <v>0</v>
      </c>
      <c r="S56" s="18" t="n">
        <v>1.52976267</v>
      </c>
      <c r="T56" s="20" t="n">
        <v>0.18845235</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(334.0/B61*100)</f>
        <v/>
      </c>
      <c r="D61" s="19" t="n">
        <v>6191</v>
      </c>
      <c r="E61" s="18" t="n">
        <v>12.98920644</v>
      </c>
      <c r="F61" s="20" t="n">
        <v>0.50361765</v>
      </c>
      <c r="G61" s="18" t="n">
        <v>16.38692506</v>
      </c>
      <c r="H61" s="20" t="n">
        <v>0.53477875</v>
      </c>
      <c r="I61" s="18" t="n">
        <v>6.25000073</v>
      </c>
      <c r="J61" s="20" t="n">
        <v>0.38223899</v>
      </c>
      <c r="K61" s="18" t="n">
        <v>58.33511833</v>
      </c>
      <c r="L61" s="20" t="n">
        <v>0.69561078</v>
      </c>
      <c r="M61" s="18" t="s">
        <v>327</v>
      </c>
      <c r="N61" s="20" t="s">
        <v>327</v>
      </c>
      <c r="O61" s="18" t="n">
        <v>0</v>
      </c>
      <c r="P61" s="20" t="n">
        <v>0</v>
      </c>
      <c r="Q61" s="18" t="n">
        <v>0</v>
      </c>
      <c r="R61" s="20" t="n">
        <v>0</v>
      </c>
      <c r="S61" s="18" t="n">
        <v>6.03874944</v>
      </c>
      <c r="T61" s="20" t="n">
        <v>0.3951927</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(29.0/B67*100)</f>
        <v/>
      </c>
      <c r="D67" s="19" t="n">
        <v>6942</v>
      </c>
      <c r="E67" s="18" t="n">
        <v>32.79803761</v>
      </c>
      <c r="F67" s="20" t="n">
        <v>0.75544172</v>
      </c>
      <c r="G67" s="18" t="n">
        <v>10.09311868</v>
      </c>
      <c r="H67" s="20" t="n">
        <v>0.46608933</v>
      </c>
      <c r="I67" s="18" t="n">
        <v>7.29540875</v>
      </c>
      <c r="J67" s="20" t="n">
        <v>0.35945839</v>
      </c>
      <c r="K67" s="18" t="n">
        <v>47.68361164</v>
      </c>
      <c r="L67" s="20" t="n">
        <v>0.87528241</v>
      </c>
      <c r="M67" s="18" t="s">
        <v>327</v>
      </c>
      <c r="N67" s="20" t="s">
        <v>327</v>
      </c>
      <c r="O67" s="18" t="n">
        <v>0</v>
      </c>
      <c r="P67" s="20" t="n">
        <v>0</v>
      </c>
      <c r="Q67" s="18" t="n">
        <v>0</v>
      </c>
      <c r="R67" s="20" t="n">
        <v>0</v>
      </c>
      <c r="S67" s="18" t="n">
        <v>2.12982333</v>
      </c>
      <c r="T67" s="20" t="n">
        <v>0.20287409</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(388.0/B73*100)</f>
        <v/>
      </c>
      <c r="D73" s="19" t="n">
        <v>7861</v>
      </c>
      <c r="E73" s="18" t="n">
        <v>32.36985687</v>
      </c>
      <c r="F73" s="20" t="n">
        <v>0.76756596</v>
      </c>
      <c r="G73" s="18" t="n">
        <v>27.68344174</v>
      </c>
      <c r="H73" s="20" t="n">
        <v>0.68034088</v>
      </c>
      <c r="I73" s="18" t="n">
        <v>12.87672013</v>
      </c>
      <c r="J73" s="20" t="n">
        <v>0.52580318</v>
      </c>
      <c r="K73" s="18" t="n">
        <v>25.13575983</v>
      </c>
      <c r="L73" s="20" t="n">
        <v>0.91598623</v>
      </c>
      <c r="M73" s="18" t="s">
        <v>327</v>
      </c>
      <c r="N73" s="20" t="s">
        <v>327</v>
      </c>
      <c r="O73" s="18" t="n">
        <v>0</v>
      </c>
      <c r="P73" s="20" t="n">
        <v>0</v>
      </c>
      <c r="Q73" s="18" t="n">
        <v>0</v>
      </c>
      <c r="R73" s="20" t="n">
        <v>0</v>
      </c>
      <c r="S73" s="18" t="n">
        <v>1.93422142</v>
      </c>
      <c r="T73" s="20" t="n">
        <v>0.17163701</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446</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12.09376793</v>
      </c>
      <c r="F7" s="20" t="n">
        <v>0.43573838</v>
      </c>
      <c r="G7" s="18" t="n">
        <v>12.64606934</v>
      </c>
      <c r="H7" s="20" t="n">
        <v>0.43580983</v>
      </c>
      <c r="I7" s="18" t="n">
        <v>3.51295667</v>
      </c>
      <c r="J7" s="20" t="n">
        <v>0.20864103</v>
      </c>
      <c r="K7" s="18" t="n">
        <v>64.99624434</v>
      </c>
      <c r="L7" s="20" t="n">
        <v>0.63783394</v>
      </c>
      <c r="M7" s="18" t="s">
        <v>327</v>
      </c>
      <c r="N7" s="20" t="s">
        <v>327</v>
      </c>
      <c r="O7" s="18" t="n">
        <v>0</v>
      </c>
      <c r="P7" s="20" t="n">
        <v>0</v>
      </c>
      <c r="Q7" s="18" t="n">
        <v>0</v>
      </c>
      <c r="R7" s="20" t="n">
        <v>0</v>
      </c>
      <c r="S7" s="18" t="n">
        <v>6.75096171</v>
      </c>
      <c r="T7" s="20" t="n">
        <v>0.30744656</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(8433.0/B9*100)</f>
        <v/>
      </c>
      <c r="D9" s="19" t="n">
        <v>1218</v>
      </c>
      <c r="E9" s="18" t="n">
        <v>17.48763123</v>
      </c>
      <c r="F9" s="20" t="n">
        <v>1.22037196</v>
      </c>
      <c r="G9" s="18" t="n">
        <v>24.33053153</v>
      </c>
      <c r="H9" s="20" t="n">
        <v>1.52730864</v>
      </c>
      <c r="I9" s="18" t="n">
        <v>11.61145692</v>
      </c>
      <c r="J9" s="20" t="n">
        <v>1.10239268</v>
      </c>
      <c r="K9" s="18" t="n">
        <v>0</v>
      </c>
      <c r="L9" s="20" t="n">
        <v>0</v>
      </c>
      <c r="M9" s="18" t="s">
        <v>327</v>
      </c>
      <c r="N9" s="20" t="s">
        <v>327</v>
      </c>
      <c r="O9" s="18" t="n">
        <v>19.68525159</v>
      </c>
      <c r="P9" s="20" t="n">
        <v>3.07114188</v>
      </c>
      <c r="Q9" s="18" t="n">
        <v>0</v>
      </c>
      <c r="R9" s="20" t="n">
        <v>0</v>
      </c>
      <c r="S9" s="18" t="n">
        <v>26.88512873</v>
      </c>
      <c r="T9" s="20" t="n">
        <v>1.76671821</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(192.0/B13*100)</f>
        <v/>
      </c>
      <c r="D13" s="19" t="n">
        <v>6969</v>
      </c>
      <c r="E13" s="18" t="n">
        <v>2.72557913</v>
      </c>
      <c r="F13" s="20" t="n">
        <v>0.2104135</v>
      </c>
      <c r="G13" s="18" t="n">
        <v>3.0694512</v>
      </c>
      <c r="H13" s="20" t="n">
        <v>0.26488294</v>
      </c>
      <c r="I13" s="18" t="n">
        <v>0.96661465</v>
      </c>
      <c r="J13" s="20" t="n">
        <v>0.13607409</v>
      </c>
      <c r="K13" s="18" t="n">
        <v>86.21318622</v>
      </c>
      <c r="L13" s="20" t="n">
        <v>0.64137996</v>
      </c>
      <c r="M13" s="18" t="s">
        <v>327</v>
      </c>
      <c r="N13" s="20" t="s">
        <v>327</v>
      </c>
      <c r="O13" s="18" t="n">
        <v>4.1169685</v>
      </c>
      <c r="P13" s="20" t="n">
        <v>0.47262249</v>
      </c>
      <c r="Q13" s="18" t="n">
        <v>0</v>
      </c>
      <c r="R13" s="20" t="n">
        <v>0</v>
      </c>
      <c r="S13" s="18" t="n">
        <v>2.9082003</v>
      </c>
      <c r="T13" s="20" t="n">
        <v>0.26253379</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(47.0/B18*100)</f>
        <v/>
      </c>
      <c r="D18" s="19" t="n">
        <v>5485</v>
      </c>
      <c r="E18" s="18" t="n">
        <v>12.26977285</v>
      </c>
      <c r="F18" s="20" t="n">
        <v>0.59103018</v>
      </c>
      <c r="G18" s="18" t="n">
        <v>17.77999355</v>
      </c>
      <c r="H18" s="20" t="n">
        <v>0.61717691</v>
      </c>
      <c r="I18" s="18" t="n">
        <v>28.47282036</v>
      </c>
      <c r="J18" s="20" t="n">
        <v>1.04654903</v>
      </c>
      <c r="K18" s="18" t="n">
        <v>35.1416906</v>
      </c>
      <c r="L18" s="20" t="n">
        <v>0.94480794</v>
      </c>
      <c r="M18" s="18" t="s">
        <v>327</v>
      </c>
      <c r="N18" s="20" t="s">
        <v>327</v>
      </c>
      <c r="O18" s="18" t="n">
        <v>0</v>
      </c>
      <c r="P18" s="20" t="n">
        <v>0</v>
      </c>
      <c r="Q18" s="18" t="n">
        <v>0</v>
      </c>
      <c r="R18" s="20" t="n">
        <v>0</v>
      </c>
      <c r="S18" s="18" t="n">
        <v>6.33572264</v>
      </c>
      <c r="T18" s="20" t="n">
        <v>0.44723847</v>
      </c>
    </row>
    <row r="19" spans="1:20">
      <c r="A19" s="15" t="s">
        <v>339</v>
      </c>
      <c r="B19" s="17" t="n">
        <v>5658</v>
      </c>
      <c r="C19" s="18">
        <f>(257.0/B19*100)</f>
        <v/>
      </c>
      <c r="D19" s="19" t="n">
        <v>5401</v>
      </c>
      <c r="E19" s="18" t="n">
        <v>5.9333152</v>
      </c>
      <c r="F19" s="20" t="n">
        <v>0.45297825</v>
      </c>
      <c r="G19" s="18" t="n">
        <v>11.51332295</v>
      </c>
      <c r="H19" s="20" t="n">
        <v>0.55519012</v>
      </c>
      <c r="I19" s="18" t="n">
        <v>4.83122952</v>
      </c>
      <c r="J19" s="20" t="n">
        <v>0.33303294</v>
      </c>
      <c r="K19" s="18" t="n">
        <v>72.22432832</v>
      </c>
      <c r="L19" s="20" t="n">
        <v>1.03527683</v>
      </c>
      <c r="M19" s="18" t="s">
        <v>327</v>
      </c>
      <c r="N19" s="20" t="s">
        <v>327</v>
      </c>
      <c r="O19" s="18" t="n">
        <v>0</v>
      </c>
      <c r="P19" s="20" t="n">
        <v>0</v>
      </c>
      <c r="Q19" s="18" t="n">
        <v>0</v>
      </c>
      <c r="R19" s="20" t="n">
        <v>0</v>
      </c>
      <c r="S19" s="18" t="n">
        <v>5.49780401</v>
      </c>
      <c r="T19" s="20" t="n">
        <v>0.40561146</v>
      </c>
    </row>
    <row r="20" spans="1:20">
      <c r="A20" s="15" t="s">
        <v>340</v>
      </c>
      <c r="B20" s="17" t="n">
        <v>3371</v>
      </c>
      <c r="C20" s="18">
        <f>(82.0/B20*100)</f>
        <v/>
      </c>
      <c r="D20" s="19" t="n">
        <v>3289</v>
      </c>
      <c r="E20" s="18" t="n">
        <v>4.90477174</v>
      </c>
      <c r="F20" s="20" t="n">
        <v>0.32784633</v>
      </c>
      <c r="G20" s="18" t="n">
        <v>5.90559672</v>
      </c>
      <c r="H20" s="20" t="n">
        <v>0.35657056</v>
      </c>
      <c r="I20" s="18" t="n">
        <v>0.9124210699999999</v>
      </c>
      <c r="J20" s="20" t="n">
        <v>0.17690469</v>
      </c>
      <c r="K20" s="18" t="n">
        <v>83.70613551</v>
      </c>
      <c r="L20" s="20" t="n">
        <v>0.55765239</v>
      </c>
      <c r="M20" s="18" t="s">
        <v>327</v>
      </c>
      <c r="N20" s="20" t="s">
        <v>327</v>
      </c>
      <c r="O20" s="18" t="n">
        <v>0</v>
      </c>
      <c r="P20" s="20" t="n">
        <v>0</v>
      </c>
      <c r="Q20" s="18" t="n">
        <v>0</v>
      </c>
      <c r="R20" s="20" t="n">
        <v>0</v>
      </c>
      <c r="S20" s="18" t="n">
        <v>4.57107495</v>
      </c>
      <c r="T20" s="20" t="n">
        <v>0.3789146</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(683.0/B23*100)</f>
        <v/>
      </c>
      <c r="D23" s="19" t="n">
        <v>10900</v>
      </c>
      <c r="E23" s="18" t="n">
        <v>9.19507767</v>
      </c>
      <c r="F23" s="20" t="n">
        <v>0.52083084</v>
      </c>
      <c r="G23" s="18" t="n">
        <v>11.01564531</v>
      </c>
      <c r="H23" s="20" t="n">
        <v>0.5643626899999999</v>
      </c>
      <c r="I23" s="18" t="n">
        <v>5.88427637</v>
      </c>
      <c r="J23" s="20" t="n">
        <v>0.38479908</v>
      </c>
      <c r="K23" s="18" t="n">
        <v>67.70566128</v>
      </c>
      <c r="L23" s="20" t="n">
        <v>1.04287773</v>
      </c>
      <c r="M23" s="18" t="s">
        <v>327</v>
      </c>
      <c r="N23" s="20" t="s">
        <v>327</v>
      </c>
      <c r="O23" s="18" t="n">
        <v>0</v>
      </c>
      <c r="P23" s="20" t="n">
        <v>0</v>
      </c>
      <c r="Q23" s="18" t="n">
        <v>0</v>
      </c>
      <c r="R23" s="20" t="n">
        <v>0</v>
      </c>
      <c r="S23" s="18" t="n">
        <v>6.19933937</v>
      </c>
      <c r="T23" s="20" t="n">
        <v>0.36186465</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10.0116834</v>
      </c>
      <c r="F25" s="20" t="n">
        <v>0.5140215</v>
      </c>
      <c r="G25" s="18" t="n">
        <v>29.47284164</v>
      </c>
      <c r="H25" s="20" t="n">
        <v>1.24471812</v>
      </c>
      <c r="I25" s="18" t="n">
        <v>7.65442649</v>
      </c>
      <c r="J25" s="20" t="n">
        <v>0.43945671</v>
      </c>
      <c r="K25" s="18" t="n">
        <v>50.06906665</v>
      </c>
      <c r="L25" s="20" t="n">
        <v>1.39486104</v>
      </c>
      <c r="M25" s="18" t="s">
        <v>327</v>
      </c>
      <c r="N25" s="20" t="s">
        <v>327</v>
      </c>
      <c r="O25" s="18" t="n">
        <v>0</v>
      </c>
      <c r="P25" s="20" t="n">
        <v>0</v>
      </c>
      <c r="Q25" s="18" t="n">
        <v>0</v>
      </c>
      <c r="R25" s="20" t="n">
        <v>0</v>
      </c>
      <c r="S25" s="18" t="n">
        <v>2.79198182</v>
      </c>
      <c r="T25" s="20" t="n">
        <v>0.2462385</v>
      </c>
    </row>
    <row r="26" spans="1:20">
      <c r="A26" s="15" t="s">
        <v>346</v>
      </c>
      <c r="B26" s="17" t="n">
        <v>4869</v>
      </c>
      <c r="C26" s="18">
        <f>(185.0/B26*100)</f>
        <v/>
      </c>
      <c r="D26" s="19" t="n">
        <v>4684</v>
      </c>
      <c r="E26" s="18" t="n">
        <v>8.65424411</v>
      </c>
      <c r="F26" s="20" t="n">
        <v>0.49633268</v>
      </c>
      <c r="G26" s="18" t="n">
        <v>19.76515127</v>
      </c>
      <c r="H26" s="20" t="n">
        <v>0.6176626200000001</v>
      </c>
      <c r="I26" s="18" t="n">
        <v>7.89951071</v>
      </c>
      <c r="J26" s="20" t="n">
        <v>0.53592423</v>
      </c>
      <c r="K26" s="18" t="n">
        <v>60.08809356</v>
      </c>
      <c r="L26" s="20" t="n">
        <v>0.956747</v>
      </c>
      <c r="M26" s="18" t="s">
        <v>327</v>
      </c>
      <c r="N26" s="20" t="s">
        <v>327</v>
      </c>
      <c r="O26" s="18" t="n">
        <v>0</v>
      </c>
      <c r="P26" s="20" t="n">
        <v>0</v>
      </c>
      <c r="Q26" s="18" t="n">
        <v>0</v>
      </c>
      <c r="R26" s="20" t="n">
        <v>0</v>
      </c>
      <c r="S26" s="18" t="n">
        <v>3.59300034</v>
      </c>
      <c r="T26" s="20" t="n">
        <v>0.30081296</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(34.0/B32*100)</f>
        <v/>
      </c>
      <c r="D32" s="19" t="n">
        <v>4444</v>
      </c>
      <c r="E32" s="18" t="n">
        <v>10.75968812</v>
      </c>
      <c r="F32" s="20" t="n">
        <v>0.45941478</v>
      </c>
      <c r="G32" s="18" t="n">
        <v>22.81992047</v>
      </c>
      <c r="H32" s="20" t="n">
        <v>0.70311703</v>
      </c>
      <c r="I32" s="18" t="n">
        <v>11.43308278</v>
      </c>
      <c r="J32" s="20" t="n">
        <v>0.56487667</v>
      </c>
      <c r="K32" s="18" t="n">
        <v>51.73947954</v>
      </c>
      <c r="L32" s="20" t="n">
        <v>1.09910146</v>
      </c>
      <c r="M32" s="18" t="s">
        <v>327</v>
      </c>
      <c r="N32" s="20" t="s">
        <v>327</v>
      </c>
      <c r="O32" s="18" t="n">
        <v>0</v>
      </c>
      <c r="P32" s="20" t="n">
        <v>0</v>
      </c>
      <c r="Q32" s="18" t="n">
        <v>0</v>
      </c>
      <c r="R32" s="20" t="n">
        <v>0</v>
      </c>
      <c r="S32" s="18" t="n">
        <v>3.24782908</v>
      </c>
      <c r="T32" s="20" t="n">
        <v>0.2886091</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(133.0/B34*100)</f>
        <v/>
      </c>
      <c r="D34" s="19" t="n">
        <v>6217</v>
      </c>
      <c r="E34" s="18" t="n">
        <v>11.43192727</v>
      </c>
      <c r="F34" s="20" t="n">
        <v>0.50280333</v>
      </c>
      <c r="G34" s="18" t="n">
        <v>15.59946757</v>
      </c>
      <c r="H34" s="20" t="n">
        <v>0.53222255</v>
      </c>
      <c r="I34" s="18" t="n">
        <v>5.702642</v>
      </c>
      <c r="J34" s="20" t="n">
        <v>0.30273772</v>
      </c>
      <c r="K34" s="18" t="n">
        <v>56.90676027</v>
      </c>
      <c r="L34" s="20" t="n">
        <v>0.9522461800000001</v>
      </c>
      <c r="M34" s="18" t="s">
        <v>327</v>
      </c>
      <c r="N34" s="20" t="s">
        <v>327</v>
      </c>
      <c r="O34" s="18" t="n">
        <v>2.59976718</v>
      </c>
      <c r="P34" s="20" t="n">
        <v>0.5395491100000001</v>
      </c>
      <c r="Q34" s="18" t="n">
        <v>0</v>
      </c>
      <c r="R34" s="20" t="n">
        <v>0</v>
      </c>
      <c r="S34" s="18" t="n">
        <v>7.7594357</v>
      </c>
      <c r="T34" s="20" t="n">
        <v>0.37109244</v>
      </c>
    </row>
    <row r="35" spans="1:20">
      <c r="A35" s="15" t="s">
        <v>355</v>
      </c>
      <c r="B35" s="17" t="n">
        <v>6406</v>
      </c>
      <c r="C35" s="18">
        <f>(98.0/B35*100)</f>
        <v/>
      </c>
      <c r="D35" s="19" t="n">
        <v>6308</v>
      </c>
      <c r="E35" s="18" t="n">
        <v>12.05877523</v>
      </c>
      <c r="F35" s="20" t="n">
        <v>0.48916098</v>
      </c>
      <c r="G35" s="18" t="n">
        <v>18.66392504</v>
      </c>
      <c r="H35" s="20" t="n">
        <v>0.6836182200000001</v>
      </c>
      <c r="I35" s="18" t="n">
        <v>11.40414566</v>
      </c>
      <c r="J35" s="20" t="n">
        <v>0.52030787</v>
      </c>
      <c r="K35" s="18" t="n">
        <v>48.23833269</v>
      </c>
      <c r="L35" s="20" t="n">
        <v>0.82212051</v>
      </c>
      <c r="M35" s="18" t="s">
        <v>327</v>
      </c>
      <c r="N35" s="20" t="s">
        <v>327</v>
      </c>
      <c r="O35" s="18" t="n">
        <v>1.04686874</v>
      </c>
      <c r="P35" s="20" t="n">
        <v>0.05731073</v>
      </c>
      <c r="Q35" s="18" t="n">
        <v>0</v>
      </c>
      <c r="R35" s="20" t="n">
        <v>0</v>
      </c>
      <c r="S35" s="18" t="n">
        <v>8.587952639999999</v>
      </c>
      <c r="T35" s="20" t="n">
        <v>0.42178725</v>
      </c>
    </row>
    <row r="36" spans="1:20">
      <c r="A36" s="15" t="s">
        <v>356</v>
      </c>
      <c r="B36" s="17" t="n">
        <v>6736</v>
      </c>
      <c r="C36" s="18">
        <f>(122.0/B36*100)</f>
        <v/>
      </c>
      <c r="D36" s="19" t="n">
        <v>6614</v>
      </c>
      <c r="E36" s="18" t="n">
        <v>5.41102065</v>
      </c>
      <c r="F36" s="20" t="n">
        <v>0.31992181</v>
      </c>
      <c r="G36" s="18" t="n">
        <v>9.40231109</v>
      </c>
      <c r="H36" s="20" t="n">
        <v>0.42746669</v>
      </c>
      <c r="I36" s="18" t="n">
        <v>10.25882912</v>
      </c>
      <c r="J36" s="20" t="n">
        <v>0.44241741</v>
      </c>
      <c r="K36" s="18" t="n">
        <v>69.37577345</v>
      </c>
      <c r="L36" s="20" t="n">
        <v>0.75438846</v>
      </c>
      <c r="M36" s="18" t="s">
        <v>327</v>
      </c>
      <c r="N36" s="20" t="s">
        <v>327</v>
      </c>
      <c r="O36" s="18" t="n">
        <v>0</v>
      </c>
      <c r="P36" s="20" t="n">
        <v>0</v>
      </c>
      <c r="Q36" s="18" t="n">
        <v>0</v>
      </c>
      <c r="R36" s="20" t="n">
        <v>0</v>
      </c>
      <c r="S36" s="18" t="n">
        <v>5.5520657</v>
      </c>
      <c r="T36" s="20" t="n">
        <v>0.36020287</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(5810.0/B40*100)</f>
        <v/>
      </c>
      <c r="D40" s="19" t="n">
        <v>8347</v>
      </c>
      <c r="E40" s="18" t="n">
        <v>13.78903254</v>
      </c>
      <c r="F40" s="20" t="n">
        <v>0.51796873</v>
      </c>
      <c r="G40" s="18" t="n">
        <v>22.74317367</v>
      </c>
      <c r="H40" s="20" t="n">
        <v>0.68845788</v>
      </c>
      <c r="I40" s="18" t="n">
        <v>8.102307010000001</v>
      </c>
      <c r="J40" s="20" t="n">
        <v>0.412349</v>
      </c>
      <c r="K40" s="18" t="n">
        <v>39.89052536</v>
      </c>
      <c r="L40" s="20" t="n">
        <v>0.9855623999999999</v>
      </c>
      <c r="M40" s="18" t="s">
        <v>327</v>
      </c>
      <c r="N40" s="20" t="s">
        <v>327</v>
      </c>
      <c r="O40" s="18" t="n">
        <v>9.21651359</v>
      </c>
      <c r="P40" s="20" t="n">
        <v>0.20995347</v>
      </c>
      <c r="Q40" s="18" t="n">
        <v>0</v>
      </c>
      <c r="R40" s="20" t="n">
        <v>0</v>
      </c>
      <c r="S40" s="18" t="n">
        <v>6.25844784</v>
      </c>
      <c r="T40" s="20" t="n">
        <v>0.4182516</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(204.0/B47*100)</f>
        <v/>
      </c>
      <c r="D47" s="19" t="n">
        <v>5724</v>
      </c>
      <c r="E47" s="18" t="n">
        <v>18.82026053</v>
      </c>
      <c r="F47" s="20" t="n">
        <v>0.64026427</v>
      </c>
      <c r="G47" s="18" t="n">
        <v>19.9296354</v>
      </c>
      <c r="H47" s="20" t="n">
        <v>0.76329738</v>
      </c>
      <c r="I47" s="18" t="n">
        <v>9.87240254</v>
      </c>
      <c r="J47" s="20" t="n">
        <v>0.43264964</v>
      </c>
      <c r="K47" s="18" t="n">
        <v>38.20696242</v>
      </c>
      <c r="L47" s="20" t="n">
        <v>1.00830097</v>
      </c>
      <c r="M47" s="18" t="s">
        <v>327</v>
      </c>
      <c r="N47" s="20" t="s">
        <v>327</v>
      </c>
      <c r="O47" s="18" t="n">
        <v>0</v>
      </c>
      <c r="P47" s="20" t="n">
        <v>0</v>
      </c>
      <c r="Q47" s="18" t="n">
        <v>0</v>
      </c>
      <c r="R47" s="20" t="n">
        <v>0</v>
      </c>
      <c r="S47" s="18" t="n">
        <v>13.17073912</v>
      </c>
      <c r="T47" s="20" t="n">
        <v>0.5964252</v>
      </c>
    </row>
    <row r="48" spans="1:20">
      <c r="A48" s="15" t="s">
        <v>368</v>
      </c>
      <c r="B48" s="17" t="n">
        <v>9841</v>
      </c>
      <c r="C48" s="18">
        <f>(30.0/B48*100)</f>
        <v/>
      </c>
      <c r="D48" s="19" t="n">
        <v>9811</v>
      </c>
      <c r="E48" s="18" t="n">
        <v>24.81671549</v>
      </c>
      <c r="F48" s="20" t="n">
        <v>0.90810727</v>
      </c>
      <c r="G48" s="18" t="n">
        <v>14.73678474</v>
      </c>
      <c r="H48" s="20" t="n">
        <v>0.53900398</v>
      </c>
      <c r="I48" s="18" t="n">
        <v>8.126112020000001</v>
      </c>
      <c r="J48" s="20" t="n">
        <v>0.56485145</v>
      </c>
      <c r="K48" s="18" t="n">
        <v>50.94129843</v>
      </c>
      <c r="L48" s="20" t="n">
        <v>1.1287951</v>
      </c>
      <c r="M48" s="18" t="s">
        <v>327</v>
      </c>
      <c r="N48" s="20" t="s">
        <v>327</v>
      </c>
      <c r="O48" s="18" t="n">
        <v>0</v>
      </c>
      <c r="P48" s="20" t="n">
        <v>0</v>
      </c>
      <c r="Q48" s="18" t="n">
        <v>0</v>
      </c>
      <c r="R48" s="20" t="n">
        <v>0</v>
      </c>
      <c r="S48" s="18" t="n">
        <v>1.37908933</v>
      </c>
      <c r="T48" s="20" t="n">
        <v>0.17398684</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(153.0/B52*100)</f>
        <v/>
      </c>
      <c r="D52" s="19" t="n">
        <v>5656</v>
      </c>
      <c r="E52" s="18" t="n">
        <v>7.86612353</v>
      </c>
      <c r="F52" s="20" t="n">
        <v>0.39746784</v>
      </c>
      <c r="G52" s="18" t="n">
        <v>10.94812815</v>
      </c>
      <c r="H52" s="20" t="n">
        <v>0.47138588</v>
      </c>
      <c r="I52" s="18" t="n">
        <v>5.80060503</v>
      </c>
      <c r="J52" s="20" t="n">
        <v>0.29574402</v>
      </c>
      <c r="K52" s="18" t="n">
        <v>71.12463925</v>
      </c>
      <c r="L52" s="20" t="n">
        <v>0.7494647800000001</v>
      </c>
      <c r="M52" s="18" t="s">
        <v>327</v>
      </c>
      <c r="N52" s="20" t="s">
        <v>327</v>
      </c>
      <c r="O52" s="18" t="n">
        <v>0</v>
      </c>
      <c r="P52" s="20" t="n">
        <v>0</v>
      </c>
      <c r="Q52" s="18" t="n">
        <v>0</v>
      </c>
      <c r="R52" s="20" t="n">
        <v>0</v>
      </c>
      <c r="S52" s="18" t="n">
        <v>4.26050404</v>
      </c>
      <c r="T52" s="20" t="n">
        <v>0.32521309</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(96.0/B56*100)</f>
        <v/>
      </c>
      <c r="D56" s="19" t="n">
        <v>5263</v>
      </c>
      <c r="E56" s="18" t="n">
        <v>13.41951581</v>
      </c>
      <c r="F56" s="20" t="n">
        <v>0.47127124</v>
      </c>
      <c r="G56" s="18" t="n">
        <v>18.05987082</v>
      </c>
      <c r="H56" s="20" t="n">
        <v>0.62345348</v>
      </c>
      <c r="I56" s="18" t="n">
        <v>7.17710249</v>
      </c>
      <c r="J56" s="20" t="n">
        <v>0.43098134</v>
      </c>
      <c r="K56" s="18" t="n">
        <v>59.90030801</v>
      </c>
      <c r="L56" s="20" t="n">
        <v>0.92335125</v>
      </c>
      <c r="M56" s="18" t="s">
        <v>327</v>
      </c>
      <c r="N56" s="20" t="s">
        <v>327</v>
      </c>
      <c r="O56" s="18" t="n">
        <v>0</v>
      </c>
      <c r="P56" s="20" t="n">
        <v>0</v>
      </c>
      <c r="Q56" s="18" t="n">
        <v>0</v>
      </c>
      <c r="R56" s="20" t="n">
        <v>0</v>
      </c>
      <c r="S56" s="18" t="n">
        <v>1.44320287</v>
      </c>
      <c r="T56" s="20" t="n">
        <v>0.17937158</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(334.0/B61*100)</f>
        <v/>
      </c>
      <c r="D61" s="19" t="n">
        <v>6191</v>
      </c>
      <c r="E61" s="18" t="n">
        <v>10.7302386</v>
      </c>
      <c r="F61" s="20" t="n">
        <v>0.43528963</v>
      </c>
      <c r="G61" s="18" t="n">
        <v>18.31383597</v>
      </c>
      <c r="H61" s="20" t="n">
        <v>0.5811806</v>
      </c>
      <c r="I61" s="18" t="n">
        <v>6.60345938</v>
      </c>
      <c r="J61" s="20" t="n">
        <v>0.42632028</v>
      </c>
      <c r="K61" s="18" t="n">
        <v>58.33511833</v>
      </c>
      <c r="L61" s="20" t="n">
        <v>0.69561078</v>
      </c>
      <c r="M61" s="18" t="s">
        <v>327</v>
      </c>
      <c r="N61" s="20" t="s">
        <v>327</v>
      </c>
      <c r="O61" s="18" t="n">
        <v>0</v>
      </c>
      <c r="P61" s="20" t="n">
        <v>0</v>
      </c>
      <c r="Q61" s="18" t="n">
        <v>0</v>
      </c>
      <c r="R61" s="20" t="n">
        <v>0</v>
      </c>
      <c r="S61" s="18" t="n">
        <v>6.01734773</v>
      </c>
      <c r="T61" s="20" t="n">
        <v>0.38203363</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(29.0/B67*100)</f>
        <v/>
      </c>
      <c r="D67" s="19" t="n">
        <v>6942</v>
      </c>
      <c r="E67" s="18" t="n">
        <v>28.64586962</v>
      </c>
      <c r="F67" s="20" t="n">
        <v>0.71923643</v>
      </c>
      <c r="G67" s="18" t="n">
        <v>13.38320596</v>
      </c>
      <c r="H67" s="20" t="n">
        <v>0.50655005</v>
      </c>
      <c r="I67" s="18" t="n">
        <v>7.51894427</v>
      </c>
      <c r="J67" s="20" t="n">
        <v>0.36375842</v>
      </c>
      <c r="K67" s="18" t="n">
        <v>47.68361164</v>
      </c>
      <c r="L67" s="20" t="n">
        <v>0.87528241</v>
      </c>
      <c r="M67" s="18" t="s">
        <v>327</v>
      </c>
      <c r="N67" s="20" t="s">
        <v>327</v>
      </c>
      <c r="O67" s="18" t="n">
        <v>0</v>
      </c>
      <c r="P67" s="20" t="n">
        <v>0</v>
      </c>
      <c r="Q67" s="18" t="n">
        <v>0</v>
      </c>
      <c r="R67" s="20" t="n">
        <v>0</v>
      </c>
      <c r="S67" s="18" t="n">
        <v>2.76836851</v>
      </c>
      <c r="T67" s="20" t="n">
        <v>0.22808851</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(388.0/B73*100)</f>
        <v/>
      </c>
      <c r="D73" s="19" t="n">
        <v>7861</v>
      </c>
      <c r="E73" s="18" t="n">
        <v>31.48975159</v>
      </c>
      <c r="F73" s="20" t="n">
        <v>0.72333094</v>
      </c>
      <c r="G73" s="18" t="n">
        <v>27.80305235</v>
      </c>
      <c r="H73" s="20" t="n">
        <v>0.6385788999999999</v>
      </c>
      <c r="I73" s="18" t="n">
        <v>13.24179682</v>
      </c>
      <c r="J73" s="20" t="n">
        <v>0.47670507</v>
      </c>
      <c r="K73" s="18" t="n">
        <v>25.13575983</v>
      </c>
      <c r="L73" s="20" t="n">
        <v>0.91598623</v>
      </c>
      <c r="M73" s="18" t="s">
        <v>327</v>
      </c>
      <c r="N73" s="20" t="s">
        <v>327</v>
      </c>
      <c r="O73" s="18" t="n">
        <v>0</v>
      </c>
      <c r="P73" s="20" t="n">
        <v>0</v>
      </c>
      <c r="Q73" s="18" t="n">
        <v>0</v>
      </c>
      <c r="R73" s="20" t="n">
        <v>0</v>
      </c>
      <c r="S73" s="18" t="n">
        <v>2.32963941</v>
      </c>
      <c r="T73" s="20" t="n">
        <v>0.16030946</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447</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11.08183341</v>
      </c>
      <c r="F7" s="20" t="n">
        <v>0.38378449</v>
      </c>
      <c r="G7" s="18" t="n">
        <v>13.16679902</v>
      </c>
      <c r="H7" s="20" t="n">
        <v>0.39663613</v>
      </c>
      <c r="I7" s="18" t="n">
        <v>3.88451446</v>
      </c>
      <c r="J7" s="20" t="n">
        <v>0.20902627</v>
      </c>
      <c r="K7" s="18" t="n">
        <v>64.99624434</v>
      </c>
      <c r="L7" s="20" t="n">
        <v>0.63783394</v>
      </c>
      <c r="M7" s="18" t="s">
        <v>327</v>
      </c>
      <c r="N7" s="20" t="s">
        <v>327</v>
      </c>
      <c r="O7" s="18" t="n">
        <v>0</v>
      </c>
      <c r="P7" s="20" t="n">
        <v>0</v>
      </c>
      <c r="Q7" s="18" t="n">
        <v>0</v>
      </c>
      <c r="R7" s="20" t="n">
        <v>0</v>
      </c>
      <c r="S7" s="18" t="n">
        <v>6.87060876</v>
      </c>
      <c r="T7" s="20" t="n">
        <v>0.30597549</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(8433.0/B9*100)</f>
        <v/>
      </c>
      <c r="D9" s="19" t="n">
        <v>1218</v>
      </c>
      <c r="E9" s="18" t="n">
        <v>15.5121149</v>
      </c>
      <c r="F9" s="20" t="n">
        <v>1.26946746</v>
      </c>
      <c r="G9" s="18" t="n">
        <v>25.22439686</v>
      </c>
      <c r="H9" s="20" t="n">
        <v>1.76442805</v>
      </c>
      <c r="I9" s="18" t="n">
        <v>12.53936874</v>
      </c>
      <c r="J9" s="20" t="n">
        <v>1.2331689</v>
      </c>
      <c r="K9" s="18" t="n">
        <v>0</v>
      </c>
      <c r="L9" s="20" t="n">
        <v>0</v>
      </c>
      <c r="M9" s="18" t="s">
        <v>327</v>
      </c>
      <c r="N9" s="20" t="s">
        <v>327</v>
      </c>
      <c r="O9" s="18" t="n">
        <v>19.68525159</v>
      </c>
      <c r="P9" s="20" t="n">
        <v>3.07114188</v>
      </c>
      <c r="Q9" s="18" t="n">
        <v>0</v>
      </c>
      <c r="R9" s="20" t="n">
        <v>0</v>
      </c>
      <c r="S9" s="18" t="n">
        <v>27.03886792</v>
      </c>
      <c r="T9" s="20" t="n">
        <v>1.73879069</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(192.0/B13*100)</f>
        <v/>
      </c>
      <c r="D13" s="19" t="n">
        <v>6969</v>
      </c>
      <c r="E13" s="18" t="n">
        <v>2.60727103</v>
      </c>
      <c r="F13" s="20" t="n">
        <v>0.19896334</v>
      </c>
      <c r="G13" s="18" t="n">
        <v>2.93808697</v>
      </c>
      <c r="H13" s="20" t="n">
        <v>0.23521872</v>
      </c>
      <c r="I13" s="18" t="n">
        <v>1.05829576</v>
      </c>
      <c r="J13" s="20" t="n">
        <v>0.2128413</v>
      </c>
      <c r="K13" s="18" t="n">
        <v>86.21318622</v>
      </c>
      <c r="L13" s="20" t="n">
        <v>0.64137996</v>
      </c>
      <c r="M13" s="18" t="s">
        <v>327</v>
      </c>
      <c r="N13" s="20" t="s">
        <v>327</v>
      </c>
      <c r="O13" s="18" t="n">
        <v>4.1169685</v>
      </c>
      <c r="P13" s="20" t="n">
        <v>0.47262249</v>
      </c>
      <c r="Q13" s="18" t="n">
        <v>0</v>
      </c>
      <c r="R13" s="20" t="n">
        <v>0</v>
      </c>
      <c r="S13" s="18" t="n">
        <v>3.06619152</v>
      </c>
      <c r="T13" s="20" t="n">
        <v>0.26061924</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(47.0/B18*100)</f>
        <v/>
      </c>
      <c r="D18" s="19" t="n">
        <v>5485</v>
      </c>
      <c r="E18" s="18" t="n">
        <v>11.9668661</v>
      </c>
      <c r="F18" s="20" t="n">
        <v>0.56742473</v>
      </c>
      <c r="G18" s="18" t="n">
        <v>18.88366541</v>
      </c>
      <c r="H18" s="20" t="n">
        <v>0.61194498</v>
      </c>
      <c r="I18" s="18" t="n">
        <v>27.64915106</v>
      </c>
      <c r="J18" s="20" t="n">
        <v>1.05156349</v>
      </c>
      <c r="K18" s="18" t="n">
        <v>35.1416906</v>
      </c>
      <c r="L18" s="20" t="n">
        <v>0.94480794</v>
      </c>
      <c r="M18" s="18" t="s">
        <v>327</v>
      </c>
      <c r="N18" s="20" t="s">
        <v>327</v>
      </c>
      <c r="O18" s="18" t="n">
        <v>0</v>
      </c>
      <c r="P18" s="20" t="n">
        <v>0</v>
      </c>
      <c r="Q18" s="18" t="n">
        <v>0</v>
      </c>
      <c r="R18" s="20" t="n">
        <v>0</v>
      </c>
      <c r="S18" s="18" t="n">
        <v>6.35862683</v>
      </c>
      <c r="T18" s="20" t="n">
        <v>0.42711702</v>
      </c>
    </row>
    <row r="19" spans="1:20">
      <c r="A19" s="15" t="s">
        <v>339</v>
      </c>
      <c r="B19" s="17" t="n">
        <v>5658</v>
      </c>
      <c r="C19" s="18">
        <f>(257.0/B19*100)</f>
        <v/>
      </c>
      <c r="D19" s="19" t="n">
        <v>5401</v>
      </c>
      <c r="E19" s="18" t="n">
        <v>5.12418451</v>
      </c>
      <c r="F19" s="20" t="n">
        <v>0.41091287</v>
      </c>
      <c r="G19" s="18" t="n">
        <v>10.9936675</v>
      </c>
      <c r="H19" s="20" t="n">
        <v>0.61459346</v>
      </c>
      <c r="I19" s="18" t="n">
        <v>6.02714822</v>
      </c>
      <c r="J19" s="20" t="n">
        <v>0.34007151</v>
      </c>
      <c r="K19" s="18" t="n">
        <v>72.22432832</v>
      </c>
      <c r="L19" s="20" t="n">
        <v>1.03527683</v>
      </c>
      <c r="M19" s="18" t="s">
        <v>327</v>
      </c>
      <c r="N19" s="20" t="s">
        <v>327</v>
      </c>
      <c r="O19" s="18" t="n">
        <v>0</v>
      </c>
      <c r="P19" s="20" t="n">
        <v>0</v>
      </c>
      <c r="Q19" s="18" t="n">
        <v>0</v>
      </c>
      <c r="R19" s="20" t="n">
        <v>0</v>
      </c>
      <c r="S19" s="18" t="n">
        <v>5.63067145</v>
      </c>
      <c r="T19" s="20" t="n">
        <v>0.40926911</v>
      </c>
    </row>
    <row r="20" spans="1:20">
      <c r="A20" s="15" t="s">
        <v>340</v>
      </c>
      <c r="B20" s="17" t="n">
        <v>3371</v>
      </c>
      <c r="C20" s="18">
        <f>(82.0/B20*100)</f>
        <v/>
      </c>
      <c r="D20" s="19" t="n">
        <v>3289</v>
      </c>
      <c r="E20" s="18" t="n">
        <v>4.65021437</v>
      </c>
      <c r="F20" s="20" t="n">
        <v>0.30384346</v>
      </c>
      <c r="G20" s="18" t="n">
        <v>5.9245814</v>
      </c>
      <c r="H20" s="20" t="n">
        <v>0.35949507</v>
      </c>
      <c r="I20" s="18" t="n">
        <v>1.0773201</v>
      </c>
      <c r="J20" s="20" t="n">
        <v>0.18672144</v>
      </c>
      <c r="K20" s="18" t="n">
        <v>83.70613551</v>
      </c>
      <c r="L20" s="20" t="n">
        <v>0.55765239</v>
      </c>
      <c r="M20" s="18" t="s">
        <v>327</v>
      </c>
      <c r="N20" s="20" t="s">
        <v>327</v>
      </c>
      <c r="O20" s="18" t="n">
        <v>0</v>
      </c>
      <c r="P20" s="20" t="n">
        <v>0</v>
      </c>
      <c r="Q20" s="18" t="n">
        <v>0</v>
      </c>
      <c r="R20" s="20" t="n">
        <v>0</v>
      </c>
      <c r="S20" s="18" t="n">
        <v>4.64174863</v>
      </c>
      <c r="T20" s="20" t="n">
        <v>0.38521334</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(683.0/B23*100)</f>
        <v/>
      </c>
      <c r="D23" s="19" t="n">
        <v>10900</v>
      </c>
      <c r="E23" s="18" t="n">
        <v>8.362597299999999</v>
      </c>
      <c r="F23" s="20" t="n">
        <v>0.48635082</v>
      </c>
      <c r="G23" s="18" t="n">
        <v>11.3429056</v>
      </c>
      <c r="H23" s="20" t="n">
        <v>0.54042243</v>
      </c>
      <c r="I23" s="18" t="n">
        <v>6.2485112</v>
      </c>
      <c r="J23" s="20" t="n">
        <v>0.38427133</v>
      </c>
      <c r="K23" s="18" t="n">
        <v>67.70566128</v>
      </c>
      <c r="L23" s="20" t="n">
        <v>1.04287773</v>
      </c>
      <c r="M23" s="18" t="s">
        <v>327</v>
      </c>
      <c r="N23" s="20" t="s">
        <v>327</v>
      </c>
      <c r="O23" s="18" t="n">
        <v>0</v>
      </c>
      <c r="P23" s="20" t="n">
        <v>0</v>
      </c>
      <c r="Q23" s="18" t="n">
        <v>0</v>
      </c>
      <c r="R23" s="20" t="n">
        <v>0</v>
      </c>
      <c r="S23" s="18" t="n">
        <v>6.34032462</v>
      </c>
      <c r="T23" s="20" t="n">
        <v>0.3299951</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10.01517986</v>
      </c>
      <c r="F25" s="20" t="n">
        <v>0.49530844</v>
      </c>
      <c r="G25" s="18" t="n">
        <v>29.94260053</v>
      </c>
      <c r="H25" s="20" t="n">
        <v>1.21546737</v>
      </c>
      <c r="I25" s="18" t="n">
        <v>7.13957178</v>
      </c>
      <c r="J25" s="20" t="n">
        <v>0.42531373</v>
      </c>
      <c r="K25" s="18" t="n">
        <v>50.06906665</v>
      </c>
      <c r="L25" s="20" t="n">
        <v>1.39486104</v>
      </c>
      <c r="M25" s="18" t="s">
        <v>327</v>
      </c>
      <c r="N25" s="20" t="s">
        <v>327</v>
      </c>
      <c r="O25" s="18" t="n">
        <v>0</v>
      </c>
      <c r="P25" s="20" t="n">
        <v>0</v>
      </c>
      <c r="Q25" s="18" t="n">
        <v>0</v>
      </c>
      <c r="R25" s="20" t="n">
        <v>0</v>
      </c>
      <c r="S25" s="18" t="n">
        <v>2.83358118</v>
      </c>
      <c r="T25" s="20" t="n">
        <v>0.23533137</v>
      </c>
    </row>
    <row r="26" spans="1:20">
      <c r="A26" s="15" t="s">
        <v>346</v>
      </c>
      <c r="B26" s="17" t="n">
        <v>4869</v>
      </c>
      <c r="C26" s="18">
        <f>(185.0/B26*100)</f>
        <v/>
      </c>
      <c r="D26" s="19" t="n">
        <v>4684</v>
      </c>
      <c r="E26" s="18" t="n">
        <v>8.277724539999999</v>
      </c>
      <c r="F26" s="20" t="n">
        <v>0.4769793</v>
      </c>
      <c r="G26" s="18" t="n">
        <v>20.67099336</v>
      </c>
      <c r="H26" s="20" t="n">
        <v>0.66006609</v>
      </c>
      <c r="I26" s="18" t="n">
        <v>7.20609061</v>
      </c>
      <c r="J26" s="20" t="n">
        <v>0.46274695</v>
      </c>
      <c r="K26" s="18" t="n">
        <v>60.08809356</v>
      </c>
      <c r="L26" s="20" t="n">
        <v>0.956747</v>
      </c>
      <c r="M26" s="18" t="s">
        <v>327</v>
      </c>
      <c r="N26" s="20" t="s">
        <v>327</v>
      </c>
      <c r="O26" s="18" t="n">
        <v>0</v>
      </c>
      <c r="P26" s="20" t="n">
        <v>0</v>
      </c>
      <c r="Q26" s="18" t="n">
        <v>0</v>
      </c>
      <c r="R26" s="20" t="n">
        <v>0</v>
      </c>
      <c r="S26" s="18" t="n">
        <v>3.75709793</v>
      </c>
      <c r="T26" s="20" t="n">
        <v>0.3352971</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(34.0/B32*100)</f>
        <v/>
      </c>
      <c r="D32" s="19" t="n">
        <v>4444</v>
      </c>
      <c r="E32" s="18" t="n">
        <v>9.39612462</v>
      </c>
      <c r="F32" s="20" t="n">
        <v>0.46203564</v>
      </c>
      <c r="G32" s="18" t="n">
        <v>22.72947255</v>
      </c>
      <c r="H32" s="20" t="n">
        <v>0.6945137300000001</v>
      </c>
      <c r="I32" s="18" t="n">
        <v>13.00189629</v>
      </c>
      <c r="J32" s="20" t="n">
        <v>0.62656762</v>
      </c>
      <c r="K32" s="18" t="n">
        <v>51.73947954</v>
      </c>
      <c r="L32" s="20" t="n">
        <v>1.09910146</v>
      </c>
      <c r="M32" s="18" t="s">
        <v>327</v>
      </c>
      <c r="N32" s="20" t="s">
        <v>327</v>
      </c>
      <c r="O32" s="18" t="n">
        <v>0</v>
      </c>
      <c r="P32" s="20" t="n">
        <v>0</v>
      </c>
      <c r="Q32" s="18" t="n">
        <v>0</v>
      </c>
      <c r="R32" s="20" t="n">
        <v>0</v>
      </c>
      <c r="S32" s="18" t="n">
        <v>3.13302699</v>
      </c>
      <c r="T32" s="20" t="n">
        <v>0.27604325</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(133.0/B34*100)</f>
        <v/>
      </c>
      <c r="D34" s="19" t="n">
        <v>6217</v>
      </c>
      <c r="E34" s="18" t="n">
        <v>10.25187467</v>
      </c>
      <c r="F34" s="20" t="n">
        <v>0.51182191</v>
      </c>
      <c r="G34" s="18" t="n">
        <v>15.28538789</v>
      </c>
      <c r="H34" s="20" t="n">
        <v>0.53030286</v>
      </c>
      <c r="I34" s="18" t="n">
        <v>7.02706073</v>
      </c>
      <c r="J34" s="20" t="n">
        <v>0.34186156</v>
      </c>
      <c r="K34" s="18" t="n">
        <v>56.90676027</v>
      </c>
      <c r="L34" s="20" t="n">
        <v>0.9522461800000001</v>
      </c>
      <c r="M34" s="18" t="s">
        <v>327</v>
      </c>
      <c r="N34" s="20" t="s">
        <v>327</v>
      </c>
      <c r="O34" s="18" t="n">
        <v>2.59976718</v>
      </c>
      <c r="P34" s="20" t="n">
        <v>0.5395491100000001</v>
      </c>
      <c r="Q34" s="18" t="n">
        <v>0</v>
      </c>
      <c r="R34" s="20" t="n">
        <v>0</v>
      </c>
      <c r="S34" s="18" t="n">
        <v>7.92914925</v>
      </c>
      <c r="T34" s="20" t="n">
        <v>0.38676061</v>
      </c>
    </row>
    <row r="35" spans="1:20">
      <c r="A35" s="15" t="s">
        <v>355</v>
      </c>
      <c r="B35" s="17" t="n">
        <v>6406</v>
      </c>
      <c r="C35" s="18">
        <f>(98.0/B35*100)</f>
        <v/>
      </c>
      <c r="D35" s="19" t="n">
        <v>6308</v>
      </c>
      <c r="E35" s="18" t="n">
        <v>10.55288304</v>
      </c>
      <c r="F35" s="20" t="n">
        <v>0.5041779</v>
      </c>
      <c r="G35" s="18" t="n">
        <v>18.22238909</v>
      </c>
      <c r="H35" s="20" t="n">
        <v>0.56166357</v>
      </c>
      <c r="I35" s="18" t="n">
        <v>13.20041889</v>
      </c>
      <c r="J35" s="20" t="n">
        <v>0.48071519</v>
      </c>
      <c r="K35" s="18" t="n">
        <v>48.23833269</v>
      </c>
      <c r="L35" s="20" t="n">
        <v>0.82212051</v>
      </c>
      <c r="M35" s="18" t="s">
        <v>327</v>
      </c>
      <c r="N35" s="20" t="s">
        <v>327</v>
      </c>
      <c r="O35" s="18" t="n">
        <v>1.04686874</v>
      </c>
      <c r="P35" s="20" t="n">
        <v>0.05731073</v>
      </c>
      <c r="Q35" s="18" t="n">
        <v>0</v>
      </c>
      <c r="R35" s="20" t="n">
        <v>0</v>
      </c>
      <c r="S35" s="18" t="n">
        <v>8.739107539999999</v>
      </c>
      <c r="T35" s="20" t="n">
        <v>0.45010931</v>
      </c>
    </row>
    <row r="36" spans="1:20">
      <c r="A36" s="15" t="s">
        <v>356</v>
      </c>
      <c r="B36" s="17" t="n">
        <v>6736</v>
      </c>
      <c r="C36" s="18">
        <f>(122.0/B36*100)</f>
        <v/>
      </c>
      <c r="D36" s="19" t="n">
        <v>6614</v>
      </c>
      <c r="E36" s="18" t="n">
        <v>5.39883535</v>
      </c>
      <c r="F36" s="20" t="n">
        <v>0.31895312</v>
      </c>
      <c r="G36" s="18" t="n">
        <v>9.8888664</v>
      </c>
      <c r="H36" s="20" t="n">
        <v>0.46919749</v>
      </c>
      <c r="I36" s="18" t="n">
        <v>9.79095884</v>
      </c>
      <c r="J36" s="20" t="n">
        <v>0.42444586</v>
      </c>
      <c r="K36" s="18" t="n">
        <v>69.37577345</v>
      </c>
      <c r="L36" s="20" t="n">
        <v>0.75438846</v>
      </c>
      <c r="M36" s="18" t="s">
        <v>327</v>
      </c>
      <c r="N36" s="20" t="s">
        <v>327</v>
      </c>
      <c r="O36" s="18" t="n">
        <v>0</v>
      </c>
      <c r="P36" s="20" t="n">
        <v>0</v>
      </c>
      <c r="Q36" s="18" t="n">
        <v>0</v>
      </c>
      <c r="R36" s="20" t="n">
        <v>0</v>
      </c>
      <c r="S36" s="18" t="n">
        <v>5.54556595</v>
      </c>
      <c r="T36" s="20" t="n">
        <v>0.34129581</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(5810.0/B40*100)</f>
        <v/>
      </c>
      <c r="D40" s="19" t="n">
        <v>8347</v>
      </c>
      <c r="E40" s="18" t="n">
        <v>12.60910321</v>
      </c>
      <c r="F40" s="20" t="n">
        <v>0.50480704</v>
      </c>
      <c r="G40" s="18" t="n">
        <v>21.4775376</v>
      </c>
      <c r="H40" s="20" t="n">
        <v>0.70772724</v>
      </c>
      <c r="I40" s="18" t="n">
        <v>10.36850984</v>
      </c>
      <c r="J40" s="20" t="n">
        <v>0.5154575</v>
      </c>
      <c r="K40" s="18" t="n">
        <v>39.89052536</v>
      </c>
      <c r="L40" s="20" t="n">
        <v>0.9855623999999999</v>
      </c>
      <c r="M40" s="18" t="s">
        <v>327</v>
      </c>
      <c r="N40" s="20" t="s">
        <v>327</v>
      </c>
      <c r="O40" s="18" t="n">
        <v>9.21651359</v>
      </c>
      <c r="P40" s="20" t="n">
        <v>0.20995347</v>
      </c>
      <c r="Q40" s="18" t="n">
        <v>0</v>
      </c>
      <c r="R40" s="20" t="n">
        <v>0</v>
      </c>
      <c r="S40" s="18" t="n">
        <v>6.43781039</v>
      </c>
      <c r="T40" s="20" t="n">
        <v>0.43238626</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(204.0/B47*100)</f>
        <v/>
      </c>
      <c r="D47" s="19" t="n">
        <v>5724</v>
      </c>
      <c r="E47" s="18" t="n">
        <v>18.48465305</v>
      </c>
      <c r="F47" s="20" t="n">
        <v>0.6252425700000001</v>
      </c>
      <c r="G47" s="18" t="n">
        <v>20.12690825</v>
      </c>
      <c r="H47" s="20" t="n">
        <v>0.76688893</v>
      </c>
      <c r="I47" s="18" t="n">
        <v>9.949242829999999</v>
      </c>
      <c r="J47" s="20" t="n">
        <v>0.46455228</v>
      </c>
      <c r="K47" s="18" t="n">
        <v>38.20696242</v>
      </c>
      <c r="L47" s="20" t="n">
        <v>1.00830097</v>
      </c>
      <c r="M47" s="18" t="s">
        <v>327</v>
      </c>
      <c r="N47" s="20" t="s">
        <v>327</v>
      </c>
      <c r="O47" s="18" t="n">
        <v>0</v>
      </c>
      <c r="P47" s="20" t="n">
        <v>0</v>
      </c>
      <c r="Q47" s="18" t="n">
        <v>0</v>
      </c>
      <c r="R47" s="20" t="n">
        <v>0</v>
      </c>
      <c r="S47" s="18" t="n">
        <v>13.23223345</v>
      </c>
      <c r="T47" s="20" t="n">
        <v>0.58619485</v>
      </c>
    </row>
    <row r="48" spans="1:20">
      <c r="A48" s="15" t="s">
        <v>368</v>
      </c>
      <c r="B48" s="17" t="n">
        <v>9841</v>
      </c>
      <c r="C48" s="18">
        <f>(30.0/B48*100)</f>
        <v/>
      </c>
      <c r="D48" s="19" t="n">
        <v>9811</v>
      </c>
      <c r="E48" s="18" t="n">
        <v>22.04257067</v>
      </c>
      <c r="F48" s="20" t="n">
        <v>0.83672522</v>
      </c>
      <c r="G48" s="18" t="n">
        <v>15.27128831</v>
      </c>
      <c r="H48" s="20" t="n">
        <v>0.5628033099999999</v>
      </c>
      <c r="I48" s="18" t="n">
        <v>10.32710534</v>
      </c>
      <c r="J48" s="20" t="n">
        <v>0.6599537599999999</v>
      </c>
      <c r="K48" s="18" t="n">
        <v>50.94129843</v>
      </c>
      <c r="L48" s="20" t="n">
        <v>1.1287951</v>
      </c>
      <c r="M48" s="18" t="s">
        <v>327</v>
      </c>
      <c r="N48" s="20" t="s">
        <v>327</v>
      </c>
      <c r="O48" s="18" t="n">
        <v>0</v>
      </c>
      <c r="P48" s="20" t="n">
        <v>0</v>
      </c>
      <c r="Q48" s="18" t="n">
        <v>0</v>
      </c>
      <c r="R48" s="20" t="n">
        <v>0</v>
      </c>
      <c r="S48" s="18" t="n">
        <v>1.41773726</v>
      </c>
      <c r="T48" s="20" t="n">
        <v>0.18578651</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(153.0/B52*100)</f>
        <v/>
      </c>
      <c r="D52" s="19" t="n">
        <v>5656</v>
      </c>
      <c r="E52" s="18" t="n">
        <v>6.70726323</v>
      </c>
      <c r="F52" s="20" t="n">
        <v>0.35998408</v>
      </c>
      <c r="G52" s="18" t="n">
        <v>11.82560866</v>
      </c>
      <c r="H52" s="20" t="n">
        <v>0.5353981</v>
      </c>
      <c r="I52" s="18" t="n">
        <v>6.18048734</v>
      </c>
      <c r="J52" s="20" t="n">
        <v>0.31079509</v>
      </c>
      <c r="K52" s="18" t="n">
        <v>71.12463925</v>
      </c>
      <c r="L52" s="20" t="n">
        <v>0.7494647800000001</v>
      </c>
      <c r="M52" s="18" t="s">
        <v>327</v>
      </c>
      <c r="N52" s="20" t="s">
        <v>327</v>
      </c>
      <c r="O52" s="18" t="n">
        <v>0</v>
      </c>
      <c r="P52" s="20" t="n">
        <v>0</v>
      </c>
      <c r="Q52" s="18" t="n">
        <v>0</v>
      </c>
      <c r="R52" s="20" t="n">
        <v>0</v>
      </c>
      <c r="S52" s="18" t="n">
        <v>4.16200153</v>
      </c>
      <c r="T52" s="20" t="n">
        <v>0.3046321</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(96.0/B56*100)</f>
        <v/>
      </c>
      <c r="D56" s="19" t="n">
        <v>5263</v>
      </c>
      <c r="E56" s="18" t="n">
        <v>12.39357711</v>
      </c>
      <c r="F56" s="20" t="n">
        <v>0.52099354</v>
      </c>
      <c r="G56" s="18" t="n">
        <v>17.81416345</v>
      </c>
      <c r="H56" s="20" t="n">
        <v>0.71347938</v>
      </c>
      <c r="I56" s="18" t="n">
        <v>8.32309766</v>
      </c>
      <c r="J56" s="20" t="n">
        <v>0.53284652</v>
      </c>
      <c r="K56" s="18" t="n">
        <v>59.90030801</v>
      </c>
      <c r="L56" s="20" t="n">
        <v>0.92335125</v>
      </c>
      <c r="M56" s="18" t="s">
        <v>327</v>
      </c>
      <c r="N56" s="20" t="s">
        <v>327</v>
      </c>
      <c r="O56" s="18" t="n">
        <v>0</v>
      </c>
      <c r="P56" s="20" t="n">
        <v>0</v>
      </c>
      <c r="Q56" s="18" t="n">
        <v>0</v>
      </c>
      <c r="R56" s="20" t="n">
        <v>0</v>
      </c>
      <c r="S56" s="18" t="n">
        <v>1.56885376</v>
      </c>
      <c r="T56" s="20" t="n">
        <v>0.18931056</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(334.0/B61*100)</f>
        <v/>
      </c>
      <c r="D61" s="19" t="n">
        <v>6191</v>
      </c>
      <c r="E61" s="18" t="n">
        <v>10.34592587</v>
      </c>
      <c r="F61" s="20" t="n">
        <v>0.40061359</v>
      </c>
      <c r="G61" s="18" t="n">
        <v>18.205939</v>
      </c>
      <c r="H61" s="20" t="n">
        <v>0.58332943</v>
      </c>
      <c r="I61" s="18" t="n">
        <v>6.97343574</v>
      </c>
      <c r="J61" s="20" t="n">
        <v>0.36611001</v>
      </c>
      <c r="K61" s="18" t="n">
        <v>58.33511833</v>
      </c>
      <c r="L61" s="20" t="n">
        <v>0.69561078</v>
      </c>
      <c r="M61" s="18" t="s">
        <v>327</v>
      </c>
      <c r="N61" s="20" t="s">
        <v>327</v>
      </c>
      <c r="O61" s="18" t="n">
        <v>0</v>
      </c>
      <c r="P61" s="20" t="n">
        <v>0</v>
      </c>
      <c r="Q61" s="18" t="n">
        <v>0</v>
      </c>
      <c r="R61" s="20" t="n">
        <v>0</v>
      </c>
      <c r="S61" s="18" t="n">
        <v>6.13958107</v>
      </c>
      <c r="T61" s="20" t="n">
        <v>0.3942291</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(29.0/B67*100)</f>
        <v/>
      </c>
      <c r="D67" s="19" t="n">
        <v>6942</v>
      </c>
      <c r="E67" s="18" t="n">
        <v>30.54798495</v>
      </c>
      <c r="F67" s="20" t="n">
        <v>0.74251689</v>
      </c>
      <c r="G67" s="18" t="n">
        <v>12.23938246</v>
      </c>
      <c r="H67" s="20" t="n">
        <v>0.43243164</v>
      </c>
      <c r="I67" s="18" t="n">
        <v>6.56048883</v>
      </c>
      <c r="J67" s="20" t="n">
        <v>0.37421422</v>
      </c>
      <c r="K67" s="18" t="n">
        <v>47.68361164</v>
      </c>
      <c r="L67" s="20" t="n">
        <v>0.87528241</v>
      </c>
      <c r="M67" s="18" t="s">
        <v>327</v>
      </c>
      <c r="N67" s="20" t="s">
        <v>327</v>
      </c>
      <c r="O67" s="18" t="n">
        <v>0</v>
      </c>
      <c r="P67" s="20" t="n">
        <v>0</v>
      </c>
      <c r="Q67" s="18" t="n">
        <v>0</v>
      </c>
      <c r="R67" s="20" t="n">
        <v>0</v>
      </c>
      <c r="S67" s="18" t="n">
        <v>2.96853212</v>
      </c>
      <c r="T67" s="20" t="n">
        <v>0.25180144</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(388.0/B73*100)</f>
        <v/>
      </c>
      <c r="D73" s="19" t="n">
        <v>7861</v>
      </c>
      <c r="E73" s="18" t="n">
        <v>30.08248861</v>
      </c>
      <c r="F73" s="20" t="n">
        <v>0.70679655</v>
      </c>
      <c r="G73" s="18" t="n">
        <v>27.29686985</v>
      </c>
      <c r="H73" s="20" t="n">
        <v>0.64220555</v>
      </c>
      <c r="I73" s="18" t="n">
        <v>15.45251409</v>
      </c>
      <c r="J73" s="20" t="n">
        <v>0.5778507000000001</v>
      </c>
      <c r="K73" s="18" t="n">
        <v>25.13575983</v>
      </c>
      <c r="L73" s="20" t="n">
        <v>0.91598623</v>
      </c>
      <c r="M73" s="18" t="s">
        <v>327</v>
      </c>
      <c r="N73" s="20" t="s">
        <v>327</v>
      </c>
      <c r="O73" s="18" t="n">
        <v>0</v>
      </c>
      <c r="P73" s="20" t="n">
        <v>0</v>
      </c>
      <c r="Q73" s="18" t="n">
        <v>0</v>
      </c>
      <c r="R73" s="20" t="n">
        <v>0</v>
      </c>
      <c r="S73" s="18" t="n">
        <v>2.03236762</v>
      </c>
      <c r="T73" s="20" t="n">
        <v>0.18553776</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448</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9.052347859999999</v>
      </c>
      <c r="F7" s="20" t="n">
        <v>0.36165049</v>
      </c>
      <c r="G7" s="18" t="n">
        <v>16.95706958</v>
      </c>
      <c r="H7" s="20" t="n">
        <v>0.47302222</v>
      </c>
      <c r="I7" s="18" t="n">
        <v>1.73929213</v>
      </c>
      <c r="J7" s="20" t="n">
        <v>0.13340758</v>
      </c>
      <c r="K7" s="18" t="n">
        <v>65.14989378999999</v>
      </c>
      <c r="L7" s="20" t="n">
        <v>0.6331949</v>
      </c>
      <c r="M7" s="18" t="s">
        <v>327</v>
      </c>
      <c r="N7" s="20" t="s">
        <v>327</v>
      </c>
      <c r="O7" s="18" t="n">
        <v>0</v>
      </c>
      <c r="P7" s="20" t="n">
        <v>0</v>
      </c>
      <c r="Q7" s="18" t="n">
        <v>0</v>
      </c>
      <c r="R7" s="20" t="n">
        <v>0</v>
      </c>
      <c r="S7" s="18" t="n">
        <v>7.10139665</v>
      </c>
      <c r="T7" s="20" t="n">
        <v>0.32044515</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(8440.0/B9*100)</f>
        <v/>
      </c>
      <c r="D9" s="19" t="n">
        <v>1211</v>
      </c>
      <c r="E9" s="18" t="n">
        <v>19.18004674</v>
      </c>
      <c r="F9" s="20" t="n">
        <v>1.38107011</v>
      </c>
      <c r="G9" s="18" t="n">
        <v>29.23597421</v>
      </c>
      <c r="H9" s="20" t="n">
        <v>1.61293571</v>
      </c>
      <c r="I9" s="18" t="n">
        <v>4.70351183</v>
      </c>
      <c r="J9" s="20" t="n">
        <v>0.6903703</v>
      </c>
      <c r="K9" s="18" t="n">
        <v>0</v>
      </c>
      <c r="L9" s="20" t="n">
        <v>0</v>
      </c>
      <c r="M9" s="18" t="s">
        <v>327</v>
      </c>
      <c r="N9" s="20" t="s">
        <v>327</v>
      </c>
      <c r="O9" s="18" t="n">
        <v>19.79545547</v>
      </c>
      <c r="P9" s="20" t="n">
        <v>3.0855337</v>
      </c>
      <c r="Q9" s="18" t="n">
        <v>0</v>
      </c>
      <c r="R9" s="20" t="n">
        <v>0</v>
      </c>
      <c r="S9" s="18" t="n">
        <v>27.08501175</v>
      </c>
      <c r="T9" s="20" t="n">
        <v>1.73309461</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(192.0/B13*100)</f>
        <v/>
      </c>
      <c r="D13" s="19" t="n">
        <v>6969</v>
      </c>
      <c r="E13" s="18" t="n">
        <v>2.44469178</v>
      </c>
      <c r="F13" s="20" t="n">
        <v>0.22080728</v>
      </c>
      <c r="G13" s="18" t="n">
        <v>3.80872095</v>
      </c>
      <c r="H13" s="20" t="n">
        <v>0.30203265</v>
      </c>
      <c r="I13" s="18" t="n">
        <v>0.35156532</v>
      </c>
      <c r="J13" s="20" t="n">
        <v>0.07650224999999999</v>
      </c>
      <c r="K13" s="18" t="n">
        <v>86.21318622</v>
      </c>
      <c r="L13" s="20" t="n">
        <v>0.64137996</v>
      </c>
      <c r="M13" s="18" t="s">
        <v>327</v>
      </c>
      <c r="N13" s="20" t="s">
        <v>327</v>
      </c>
      <c r="O13" s="18" t="n">
        <v>4.1169685</v>
      </c>
      <c r="P13" s="20" t="n">
        <v>0.47262249</v>
      </c>
      <c r="Q13" s="18" t="n">
        <v>0</v>
      </c>
      <c r="R13" s="20" t="n">
        <v>0</v>
      </c>
      <c r="S13" s="18" t="n">
        <v>3.06486723</v>
      </c>
      <c r="T13" s="20" t="n">
        <v>0.25244462</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(49.0/B18*100)</f>
        <v/>
      </c>
      <c r="D18" s="19" t="n">
        <v>5483</v>
      </c>
      <c r="E18" s="18" t="n">
        <v>21.98808235</v>
      </c>
      <c r="F18" s="20" t="n">
        <v>0.61623599</v>
      </c>
      <c r="G18" s="18" t="n">
        <v>27.97115874</v>
      </c>
      <c r="H18" s="20" t="n">
        <v>0.81369428</v>
      </c>
      <c r="I18" s="18" t="n">
        <v>8.885483900000001</v>
      </c>
      <c r="J18" s="20" t="n">
        <v>0.49858945</v>
      </c>
      <c r="K18" s="18" t="n">
        <v>35.15368954</v>
      </c>
      <c r="L18" s="20" t="n">
        <v>0.94456357</v>
      </c>
      <c r="M18" s="18" t="s">
        <v>327</v>
      </c>
      <c r="N18" s="20" t="s">
        <v>327</v>
      </c>
      <c r="O18" s="18" t="n">
        <v>0</v>
      </c>
      <c r="P18" s="20" t="n">
        <v>0</v>
      </c>
      <c r="Q18" s="18" t="n">
        <v>0</v>
      </c>
      <c r="R18" s="20" t="n">
        <v>0</v>
      </c>
      <c r="S18" s="18" t="n">
        <v>6.00158546</v>
      </c>
      <c r="T18" s="20" t="n">
        <v>0.42422549</v>
      </c>
    </row>
    <row r="19" spans="1:20">
      <c r="A19" s="15" t="s">
        <v>339</v>
      </c>
      <c r="B19" s="17" t="n">
        <v>5658</v>
      </c>
      <c r="C19" s="18">
        <f>(264.0/B19*100)</f>
        <v/>
      </c>
      <c r="D19" s="19" t="n">
        <v>5394</v>
      </c>
      <c r="E19" s="18" t="n">
        <v>8.93917092</v>
      </c>
      <c r="F19" s="20" t="n">
        <v>0.53032486</v>
      </c>
      <c r="G19" s="18" t="n">
        <v>11.54585762</v>
      </c>
      <c r="H19" s="20" t="n">
        <v>0.62700444</v>
      </c>
      <c r="I19" s="18" t="n">
        <v>1.88240082</v>
      </c>
      <c r="J19" s="20" t="n">
        <v>0.20239078</v>
      </c>
      <c r="K19" s="18" t="n">
        <v>72.31780066</v>
      </c>
      <c r="L19" s="20" t="n">
        <v>1.03278187</v>
      </c>
      <c r="M19" s="18" t="s">
        <v>327</v>
      </c>
      <c r="N19" s="20" t="s">
        <v>327</v>
      </c>
      <c r="O19" s="18" t="n">
        <v>0</v>
      </c>
      <c r="P19" s="20" t="n">
        <v>0</v>
      </c>
      <c r="Q19" s="18" t="n">
        <v>0</v>
      </c>
      <c r="R19" s="20" t="n">
        <v>0</v>
      </c>
      <c r="S19" s="18" t="n">
        <v>5.31476998</v>
      </c>
      <c r="T19" s="20" t="n">
        <v>0.40325423</v>
      </c>
    </row>
    <row r="20" spans="1:20">
      <c r="A20" s="15" t="s">
        <v>340</v>
      </c>
      <c r="B20" s="17" t="n">
        <v>3371</v>
      </c>
      <c r="C20" s="18">
        <f>(82.0/B20*100)</f>
        <v/>
      </c>
      <c r="D20" s="19" t="n">
        <v>3289</v>
      </c>
      <c r="E20" s="18" t="n">
        <v>4.3909204</v>
      </c>
      <c r="F20" s="20" t="n">
        <v>0.345096</v>
      </c>
      <c r="G20" s="18" t="n">
        <v>6.50872581</v>
      </c>
      <c r="H20" s="20" t="n">
        <v>0.39815873</v>
      </c>
      <c r="I20" s="18" t="n">
        <v>0.69007763</v>
      </c>
      <c r="J20" s="20" t="n">
        <v>0.15430114</v>
      </c>
      <c r="K20" s="18" t="n">
        <v>83.70613551</v>
      </c>
      <c r="L20" s="20" t="n">
        <v>0.55765239</v>
      </c>
      <c r="M20" s="18" t="s">
        <v>327</v>
      </c>
      <c r="N20" s="20" t="s">
        <v>327</v>
      </c>
      <c r="O20" s="18" t="n">
        <v>0</v>
      </c>
      <c r="P20" s="20" t="n">
        <v>0</v>
      </c>
      <c r="Q20" s="18" t="n">
        <v>0</v>
      </c>
      <c r="R20" s="20" t="n">
        <v>0</v>
      </c>
      <c r="S20" s="18" t="n">
        <v>4.70414065</v>
      </c>
      <c r="T20" s="20" t="n">
        <v>0.36230529</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(685.0/B23*100)</f>
        <v/>
      </c>
      <c r="D23" s="19" t="n">
        <v>10898</v>
      </c>
      <c r="E23" s="18" t="n">
        <v>11.37134401</v>
      </c>
      <c r="F23" s="20" t="n">
        <v>0.56958263</v>
      </c>
      <c r="G23" s="18" t="n">
        <v>12.00386117</v>
      </c>
      <c r="H23" s="20" t="n">
        <v>0.55763949</v>
      </c>
      <c r="I23" s="18" t="n">
        <v>2.77401226</v>
      </c>
      <c r="J23" s="20" t="n">
        <v>0.22429958</v>
      </c>
      <c r="K23" s="18" t="n">
        <v>67.72834695</v>
      </c>
      <c r="L23" s="20" t="n">
        <v>1.04310525</v>
      </c>
      <c r="M23" s="18" t="s">
        <v>327</v>
      </c>
      <c r="N23" s="20" t="s">
        <v>327</v>
      </c>
      <c r="O23" s="18" t="n">
        <v>0</v>
      </c>
      <c r="P23" s="20" t="n">
        <v>0</v>
      </c>
      <c r="Q23" s="18" t="n">
        <v>0</v>
      </c>
      <c r="R23" s="20" t="n">
        <v>0</v>
      </c>
      <c r="S23" s="18" t="n">
        <v>6.1224356</v>
      </c>
      <c r="T23" s="20" t="n">
        <v>0.37019115</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7.70696149</v>
      </c>
      <c r="F25" s="20" t="n">
        <v>0.4483175</v>
      </c>
      <c r="G25" s="18" t="n">
        <v>35.47313266</v>
      </c>
      <c r="H25" s="20" t="n">
        <v>1.29082117</v>
      </c>
      <c r="I25" s="18" t="n">
        <v>3.9979544</v>
      </c>
      <c r="J25" s="20" t="n">
        <v>0.32863868</v>
      </c>
      <c r="K25" s="18" t="n">
        <v>50.06906665</v>
      </c>
      <c r="L25" s="20" t="n">
        <v>1.39486104</v>
      </c>
      <c r="M25" s="18" t="s">
        <v>327</v>
      </c>
      <c r="N25" s="20" t="s">
        <v>327</v>
      </c>
      <c r="O25" s="18" t="n">
        <v>0</v>
      </c>
      <c r="P25" s="20" t="n">
        <v>0</v>
      </c>
      <c r="Q25" s="18" t="n">
        <v>0</v>
      </c>
      <c r="R25" s="20" t="n">
        <v>0</v>
      </c>
      <c r="S25" s="18" t="n">
        <v>2.7528848</v>
      </c>
      <c r="T25" s="20" t="n">
        <v>0.22459627</v>
      </c>
    </row>
    <row r="26" spans="1:20">
      <c r="A26" s="15" t="s">
        <v>346</v>
      </c>
      <c r="B26" s="17" t="n">
        <v>4869</v>
      </c>
      <c r="C26" s="18">
        <f>(186.0/B26*100)</f>
        <v/>
      </c>
      <c r="D26" s="19" t="n">
        <v>4683</v>
      </c>
      <c r="E26" s="18" t="n">
        <v>11.6306196</v>
      </c>
      <c r="F26" s="20" t="n">
        <v>0.58321109</v>
      </c>
      <c r="G26" s="18" t="n">
        <v>21.18240269</v>
      </c>
      <c r="H26" s="20" t="n">
        <v>0.75146333</v>
      </c>
      <c r="I26" s="18" t="n">
        <v>3.496803</v>
      </c>
      <c r="J26" s="20" t="n">
        <v>0.33272117</v>
      </c>
      <c r="K26" s="18" t="n">
        <v>60.10042901</v>
      </c>
      <c r="L26" s="20" t="n">
        <v>0.95812352</v>
      </c>
      <c r="M26" s="18" t="s">
        <v>327</v>
      </c>
      <c r="N26" s="20" t="s">
        <v>327</v>
      </c>
      <c r="O26" s="18" t="n">
        <v>0</v>
      </c>
      <c r="P26" s="20" t="n">
        <v>0</v>
      </c>
      <c r="Q26" s="18" t="n">
        <v>0</v>
      </c>
      <c r="R26" s="20" t="n">
        <v>0</v>
      </c>
      <c r="S26" s="18" t="n">
        <v>3.58974569</v>
      </c>
      <c r="T26" s="20" t="n">
        <v>0.3684516</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(35.0/B32*100)</f>
        <v/>
      </c>
      <c r="D32" s="19" t="n">
        <v>4443</v>
      </c>
      <c r="E32" s="18" t="n">
        <v>13.59071639</v>
      </c>
      <c r="F32" s="20" t="n">
        <v>0.5497667000000001</v>
      </c>
      <c r="G32" s="18" t="n">
        <v>27.10091657</v>
      </c>
      <c r="H32" s="20" t="n">
        <v>0.84476555</v>
      </c>
      <c r="I32" s="18" t="n">
        <v>4.21317174</v>
      </c>
      <c r="J32" s="20" t="n">
        <v>0.31933392</v>
      </c>
      <c r="K32" s="18" t="n">
        <v>51.74967752</v>
      </c>
      <c r="L32" s="20" t="n">
        <v>1.09753019</v>
      </c>
      <c r="M32" s="18" t="s">
        <v>327</v>
      </c>
      <c r="N32" s="20" t="s">
        <v>327</v>
      </c>
      <c r="O32" s="18" t="n">
        <v>0</v>
      </c>
      <c r="P32" s="20" t="n">
        <v>0</v>
      </c>
      <c r="Q32" s="18" t="n">
        <v>0</v>
      </c>
      <c r="R32" s="20" t="n">
        <v>0</v>
      </c>
      <c r="S32" s="18" t="n">
        <v>3.34551778</v>
      </c>
      <c r="T32" s="20" t="n">
        <v>0.30731652</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(134.0/B34*100)</f>
        <v/>
      </c>
      <c r="D34" s="19" t="n">
        <v>6216</v>
      </c>
      <c r="E34" s="18" t="n">
        <v>14.48034495</v>
      </c>
      <c r="F34" s="20" t="n">
        <v>0.61046013</v>
      </c>
      <c r="G34" s="18" t="n">
        <v>15.74037818</v>
      </c>
      <c r="H34" s="20" t="n">
        <v>0.60738304</v>
      </c>
      <c r="I34" s="18" t="n">
        <v>3.29424673</v>
      </c>
      <c r="J34" s="20" t="n">
        <v>0.24091431</v>
      </c>
      <c r="K34" s="18" t="n">
        <v>56.91303031</v>
      </c>
      <c r="L34" s="20" t="n">
        <v>0.95139149</v>
      </c>
      <c r="M34" s="18" t="s">
        <v>327</v>
      </c>
      <c r="N34" s="20" t="s">
        <v>327</v>
      </c>
      <c r="O34" s="18" t="n">
        <v>2.60005363</v>
      </c>
      <c r="P34" s="20" t="n">
        <v>0.53963178</v>
      </c>
      <c r="Q34" s="18" t="n">
        <v>0</v>
      </c>
      <c r="R34" s="20" t="n">
        <v>0</v>
      </c>
      <c r="S34" s="18" t="n">
        <v>6.9719462</v>
      </c>
      <c r="T34" s="20" t="n">
        <v>0.35306958</v>
      </c>
    </row>
    <row r="35" spans="1:20">
      <c r="A35" s="15" t="s">
        <v>355</v>
      </c>
      <c r="B35" s="17" t="n">
        <v>6406</v>
      </c>
      <c r="C35" s="18">
        <f>(103.0/B35*100)</f>
        <v/>
      </c>
      <c r="D35" s="19" t="n">
        <v>6303</v>
      </c>
      <c r="E35" s="18" t="n">
        <v>15.7254733</v>
      </c>
      <c r="F35" s="20" t="n">
        <v>0.5820116</v>
      </c>
      <c r="G35" s="18" t="n">
        <v>19.38300851</v>
      </c>
      <c r="H35" s="20" t="n">
        <v>0.60895582</v>
      </c>
      <c r="I35" s="18" t="n">
        <v>7.05799233</v>
      </c>
      <c r="J35" s="20" t="n">
        <v>0.42084796</v>
      </c>
      <c r="K35" s="18" t="n">
        <v>48.29724146</v>
      </c>
      <c r="L35" s="20" t="n">
        <v>0.81697948</v>
      </c>
      <c r="M35" s="18" t="s">
        <v>327</v>
      </c>
      <c r="N35" s="20" t="s">
        <v>327</v>
      </c>
      <c r="O35" s="18" t="n">
        <v>1.04814718</v>
      </c>
      <c r="P35" s="20" t="n">
        <v>0.05731191</v>
      </c>
      <c r="Q35" s="18" t="n">
        <v>0</v>
      </c>
      <c r="R35" s="20" t="n">
        <v>0</v>
      </c>
      <c r="S35" s="18" t="n">
        <v>8.48813722</v>
      </c>
      <c r="T35" s="20" t="n">
        <v>0.45405538</v>
      </c>
    </row>
    <row r="36" spans="1:20">
      <c r="A36" s="15" t="s">
        <v>356</v>
      </c>
      <c r="B36" s="17" t="n">
        <v>6736</v>
      </c>
      <c r="C36" s="18">
        <f>(124.0/B36*100)</f>
        <v/>
      </c>
      <c r="D36" s="19" t="n">
        <v>6612</v>
      </c>
      <c r="E36" s="18" t="n">
        <v>8.142672599999999</v>
      </c>
      <c r="F36" s="20" t="n">
        <v>0.43874973</v>
      </c>
      <c r="G36" s="18" t="n">
        <v>14.94122483</v>
      </c>
      <c r="H36" s="20" t="n">
        <v>0.49930598</v>
      </c>
      <c r="I36" s="18" t="n">
        <v>1.96061575</v>
      </c>
      <c r="J36" s="20" t="n">
        <v>0.18288193</v>
      </c>
      <c r="K36" s="18" t="n">
        <v>69.39365592999999</v>
      </c>
      <c r="L36" s="20" t="n">
        <v>0.75371526</v>
      </c>
      <c r="M36" s="18" t="s">
        <v>327</v>
      </c>
      <c r="N36" s="20" t="s">
        <v>327</v>
      </c>
      <c r="O36" s="18" t="n">
        <v>0</v>
      </c>
      <c r="P36" s="20" t="n">
        <v>0</v>
      </c>
      <c r="Q36" s="18" t="n">
        <v>0</v>
      </c>
      <c r="R36" s="20" t="n">
        <v>0</v>
      </c>
      <c r="S36" s="18" t="n">
        <v>5.56183088</v>
      </c>
      <c r="T36" s="20" t="n">
        <v>0.31912071</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(5811.0/B40*100)</f>
        <v/>
      </c>
      <c r="D40" s="19" t="n">
        <v>8346</v>
      </c>
      <c r="E40" s="18" t="n">
        <v>13.87577351</v>
      </c>
      <c r="F40" s="20" t="n">
        <v>0.56686198</v>
      </c>
      <c r="G40" s="18" t="n">
        <v>26.93107981</v>
      </c>
      <c r="H40" s="20" t="n">
        <v>0.82484313</v>
      </c>
      <c r="I40" s="18" t="n">
        <v>3.27465204</v>
      </c>
      <c r="J40" s="20" t="n">
        <v>0.25939735</v>
      </c>
      <c r="K40" s="18" t="n">
        <v>39.89178604</v>
      </c>
      <c r="L40" s="20" t="n">
        <v>0.98556423</v>
      </c>
      <c r="M40" s="18" t="s">
        <v>327</v>
      </c>
      <c r="N40" s="20" t="s">
        <v>327</v>
      </c>
      <c r="O40" s="18" t="n">
        <v>9.216804870000001</v>
      </c>
      <c r="P40" s="20" t="n">
        <v>0.20995711</v>
      </c>
      <c r="Q40" s="18" t="n">
        <v>0</v>
      </c>
      <c r="R40" s="20" t="n">
        <v>0</v>
      </c>
      <c r="S40" s="18" t="n">
        <v>6.80990374</v>
      </c>
      <c r="T40" s="20" t="n">
        <v>0.4834031</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(218.0/B47*100)</f>
        <v/>
      </c>
      <c r="D47" s="19" t="n">
        <v>5710</v>
      </c>
      <c r="E47" s="18" t="n">
        <v>20.68326599</v>
      </c>
      <c r="F47" s="20" t="n">
        <v>0.6389776700000001</v>
      </c>
      <c r="G47" s="18" t="n">
        <v>23.0064273</v>
      </c>
      <c r="H47" s="20" t="n">
        <v>0.78959535</v>
      </c>
      <c r="I47" s="18" t="n">
        <v>5.71937573</v>
      </c>
      <c r="J47" s="20" t="n">
        <v>0.33494985</v>
      </c>
      <c r="K47" s="18" t="n">
        <v>38.31339996</v>
      </c>
      <c r="L47" s="20" t="n">
        <v>1.01063032</v>
      </c>
      <c r="M47" s="18" t="s">
        <v>327</v>
      </c>
      <c r="N47" s="20" t="s">
        <v>327</v>
      </c>
      <c r="O47" s="18" t="n">
        <v>0</v>
      </c>
      <c r="P47" s="20" t="n">
        <v>0</v>
      </c>
      <c r="Q47" s="18" t="n">
        <v>0</v>
      </c>
      <c r="R47" s="20" t="n">
        <v>0</v>
      </c>
      <c r="S47" s="18" t="n">
        <v>12.27753103</v>
      </c>
      <c r="T47" s="20" t="n">
        <v>0.49817147</v>
      </c>
    </row>
    <row r="48" spans="1:20">
      <c r="A48" s="15" t="s">
        <v>368</v>
      </c>
      <c r="B48" s="17" t="n">
        <v>9841</v>
      </c>
      <c r="C48" s="18">
        <f>(31.0/B48*100)</f>
        <v/>
      </c>
      <c r="D48" s="19" t="n">
        <v>9810</v>
      </c>
      <c r="E48" s="18" t="n">
        <v>24.11594606</v>
      </c>
      <c r="F48" s="20" t="n">
        <v>0.7011416</v>
      </c>
      <c r="G48" s="18" t="n">
        <v>16.41526029</v>
      </c>
      <c r="H48" s="20" t="n">
        <v>0.59254914</v>
      </c>
      <c r="I48" s="18" t="n">
        <v>7.60615584</v>
      </c>
      <c r="J48" s="20" t="n">
        <v>0.47746777</v>
      </c>
      <c r="K48" s="18" t="n">
        <v>50.945357</v>
      </c>
      <c r="L48" s="20" t="n">
        <v>1.12967726</v>
      </c>
      <c r="M48" s="18" t="s">
        <v>327</v>
      </c>
      <c r="N48" s="20" t="s">
        <v>327</v>
      </c>
      <c r="O48" s="18" t="n">
        <v>0</v>
      </c>
      <c r="P48" s="20" t="n">
        <v>0</v>
      </c>
      <c r="Q48" s="18" t="n">
        <v>0</v>
      </c>
      <c r="R48" s="20" t="n">
        <v>0</v>
      </c>
      <c r="S48" s="18" t="n">
        <v>0.91728082</v>
      </c>
      <c r="T48" s="20" t="n">
        <v>0.12963455</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(156.0/B52*100)</f>
        <v/>
      </c>
      <c r="D52" s="19" t="n">
        <v>5653</v>
      </c>
      <c r="E52" s="18" t="n">
        <v>8.949620899999999</v>
      </c>
      <c r="F52" s="20" t="n">
        <v>0.43864846</v>
      </c>
      <c r="G52" s="18" t="n">
        <v>14.49207409</v>
      </c>
      <c r="H52" s="20" t="n">
        <v>0.48339049</v>
      </c>
      <c r="I52" s="18" t="n">
        <v>1.84484793</v>
      </c>
      <c r="J52" s="20" t="n">
        <v>0.18667059</v>
      </c>
      <c r="K52" s="18" t="n">
        <v>71.16720784</v>
      </c>
      <c r="L52" s="20" t="n">
        <v>0.74958726</v>
      </c>
      <c r="M52" s="18" t="s">
        <v>327</v>
      </c>
      <c r="N52" s="20" t="s">
        <v>327</v>
      </c>
      <c r="O52" s="18" t="n">
        <v>0</v>
      </c>
      <c r="P52" s="20" t="n">
        <v>0</v>
      </c>
      <c r="Q52" s="18" t="n">
        <v>0</v>
      </c>
      <c r="R52" s="20" t="n">
        <v>0</v>
      </c>
      <c r="S52" s="18" t="n">
        <v>3.54624924</v>
      </c>
      <c r="T52" s="20" t="n">
        <v>0.32338929</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(96.0/B56*100)</f>
        <v/>
      </c>
      <c r="D56" s="19" t="n">
        <v>5263</v>
      </c>
      <c r="E56" s="18" t="n">
        <v>9.858077740000001</v>
      </c>
      <c r="F56" s="20" t="n">
        <v>0.50551959</v>
      </c>
      <c r="G56" s="18" t="n">
        <v>25.57012998</v>
      </c>
      <c r="H56" s="20" t="n">
        <v>0.7200063799999999</v>
      </c>
      <c r="I56" s="18" t="n">
        <v>3.20530704</v>
      </c>
      <c r="J56" s="20" t="n">
        <v>0.26986345</v>
      </c>
      <c r="K56" s="18" t="n">
        <v>59.90030801</v>
      </c>
      <c r="L56" s="20" t="n">
        <v>0.92335125</v>
      </c>
      <c r="M56" s="18" t="s">
        <v>327</v>
      </c>
      <c r="N56" s="20" t="s">
        <v>327</v>
      </c>
      <c r="O56" s="18" t="n">
        <v>0</v>
      </c>
      <c r="P56" s="20" t="n">
        <v>0</v>
      </c>
      <c r="Q56" s="18" t="n">
        <v>0</v>
      </c>
      <c r="R56" s="20" t="n">
        <v>0</v>
      </c>
      <c r="S56" s="18" t="n">
        <v>1.46617723</v>
      </c>
      <c r="T56" s="20" t="n">
        <v>0.22249876</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(336.0/B61*100)</f>
        <v/>
      </c>
      <c r="D61" s="19" t="n">
        <v>6189</v>
      </c>
      <c r="E61" s="18" t="n">
        <v>13.06161402</v>
      </c>
      <c r="F61" s="20" t="n">
        <v>0.48583512</v>
      </c>
      <c r="G61" s="18" t="n">
        <v>19.68394389</v>
      </c>
      <c r="H61" s="20" t="n">
        <v>0.60079744</v>
      </c>
      <c r="I61" s="18" t="n">
        <v>3.03806901</v>
      </c>
      <c r="J61" s="20" t="n">
        <v>0.25882813</v>
      </c>
      <c r="K61" s="18" t="n">
        <v>58.34736807</v>
      </c>
      <c r="L61" s="20" t="n">
        <v>0.6957783</v>
      </c>
      <c r="M61" s="18" t="s">
        <v>327</v>
      </c>
      <c r="N61" s="20" t="s">
        <v>327</v>
      </c>
      <c r="O61" s="18" t="n">
        <v>0</v>
      </c>
      <c r="P61" s="20" t="n">
        <v>0</v>
      </c>
      <c r="Q61" s="18" t="n">
        <v>0</v>
      </c>
      <c r="R61" s="20" t="n">
        <v>0</v>
      </c>
      <c r="S61" s="18" t="n">
        <v>5.869005</v>
      </c>
      <c r="T61" s="20" t="n">
        <v>0.39776364</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(59.0/B67*100)</f>
        <v/>
      </c>
      <c r="D67" s="19" t="n">
        <v>6912</v>
      </c>
      <c r="E67" s="18" t="n">
        <v>24.26821972</v>
      </c>
      <c r="F67" s="20" t="n">
        <v>0.61250022</v>
      </c>
      <c r="G67" s="18" t="n">
        <v>20.2030801</v>
      </c>
      <c r="H67" s="20" t="n">
        <v>0.55923142</v>
      </c>
      <c r="I67" s="18" t="n">
        <v>5.81542192</v>
      </c>
      <c r="J67" s="20" t="n">
        <v>0.39990635</v>
      </c>
      <c r="K67" s="18" t="n">
        <v>47.90652383</v>
      </c>
      <c r="L67" s="20" t="n">
        <v>0.87065</v>
      </c>
      <c r="M67" s="18" t="s">
        <v>327</v>
      </c>
      <c r="N67" s="20" t="s">
        <v>327</v>
      </c>
      <c r="O67" s="18" t="n">
        <v>0</v>
      </c>
      <c r="P67" s="20" t="n">
        <v>0</v>
      </c>
      <c r="Q67" s="18" t="n">
        <v>0</v>
      </c>
      <c r="R67" s="20" t="n">
        <v>0</v>
      </c>
      <c r="S67" s="18" t="n">
        <v>1.80675443</v>
      </c>
      <c r="T67" s="20" t="n">
        <v>0.18784861</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(393.0/B73*100)</f>
        <v/>
      </c>
      <c r="D73" s="19" t="n">
        <v>7856</v>
      </c>
      <c r="E73" s="18" t="n">
        <v>29.89643428</v>
      </c>
      <c r="F73" s="20" t="n">
        <v>0.87122891</v>
      </c>
      <c r="G73" s="18" t="n">
        <v>34.3289802</v>
      </c>
      <c r="H73" s="20" t="n">
        <v>0.67943654</v>
      </c>
      <c r="I73" s="18" t="n">
        <v>8.93713906</v>
      </c>
      <c r="J73" s="20" t="n">
        <v>0.49174697</v>
      </c>
      <c r="K73" s="18" t="n">
        <v>25.15122274</v>
      </c>
      <c r="L73" s="20" t="n">
        <v>0.91741621</v>
      </c>
      <c r="M73" s="18" t="s">
        <v>327</v>
      </c>
      <c r="N73" s="20" t="s">
        <v>327</v>
      </c>
      <c r="O73" s="18" t="n">
        <v>0</v>
      </c>
      <c r="P73" s="20" t="n">
        <v>0</v>
      </c>
      <c r="Q73" s="18" t="n">
        <v>0</v>
      </c>
      <c r="R73" s="20" t="n">
        <v>0</v>
      </c>
      <c r="S73" s="18" t="n">
        <v>1.68622373</v>
      </c>
      <c r="T73" s="20" t="n">
        <v>0.1694411</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8.539638549999999</v>
      </c>
      <c r="F7" s="20" t="n">
        <v>0.3043535</v>
      </c>
      <c r="G7" s="18" t="n">
        <v>16.35540063</v>
      </c>
      <c r="H7" s="20" t="n">
        <v>0.49621645</v>
      </c>
      <c r="I7" s="18" t="n">
        <v>2.44663346</v>
      </c>
      <c r="J7" s="20" t="n">
        <v>0.18543978</v>
      </c>
      <c r="K7" s="18" t="n">
        <v>65.14989378999999</v>
      </c>
      <c r="L7" s="20" t="n">
        <v>0.6331949</v>
      </c>
      <c r="M7" s="18" t="s">
        <v>327</v>
      </c>
      <c r="N7" s="20" t="s">
        <v>327</v>
      </c>
      <c r="O7" s="18" t="n">
        <v>0</v>
      </c>
      <c r="P7" s="20" t="n">
        <v>0</v>
      </c>
      <c r="Q7" s="18" t="n">
        <v>0</v>
      </c>
      <c r="R7" s="20" t="n">
        <v>0</v>
      </c>
      <c r="S7" s="18" t="n">
        <v>7.50843357</v>
      </c>
      <c r="T7" s="20" t="n">
        <v>0.32507898</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(8440.0/B9*100)</f>
        <v/>
      </c>
      <c r="D9" s="19" t="n">
        <v>1211</v>
      </c>
      <c r="E9" s="18" t="n">
        <v>15.92352842</v>
      </c>
      <c r="F9" s="20" t="n">
        <v>1.48055501</v>
      </c>
      <c r="G9" s="18" t="n">
        <v>29.6848784</v>
      </c>
      <c r="H9" s="20" t="n">
        <v>1.54247456</v>
      </c>
      <c r="I9" s="18" t="n">
        <v>6.72869391</v>
      </c>
      <c r="J9" s="20" t="n">
        <v>0.9711939000000001</v>
      </c>
      <c r="K9" s="18" t="n">
        <v>0</v>
      </c>
      <c r="L9" s="20" t="n">
        <v>0</v>
      </c>
      <c r="M9" s="18" t="s">
        <v>327</v>
      </c>
      <c r="N9" s="20" t="s">
        <v>327</v>
      </c>
      <c r="O9" s="18" t="n">
        <v>19.79545547</v>
      </c>
      <c r="P9" s="20" t="n">
        <v>3.0855337</v>
      </c>
      <c r="Q9" s="18" t="n">
        <v>0</v>
      </c>
      <c r="R9" s="20" t="n">
        <v>0</v>
      </c>
      <c r="S9" s="18" t="n">
        <v>27.8674438</v>
      </c>
      <c r="T9" s="20" t="n">
        <v>1.72408439</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(192.0/B13*100)</f>
        <v/>
      </c>
      <c r="D13" s="19" t="n">
        <v>6969</v>
      </c>
      <c r="E13" s="18" t="n">
        <v>2.13894144</v>
      </c>
      <c r="F13" s="20" t="n">
        <v>0.21069197</v>
      </c>
      <c r="G13" s="18" t="n">
        <v>3.72829763</v>
      </c>
      <c r="H13" s="20" t="n">
        <v>0.27382631</v>
      </c>
      <c r="I13" s="18" t="n">
        <v>0.62734485</v>
      </c>
      <c r="J13" s="20" t="n">
        <v>0.11935512</v>
      </c>
      <c r="K13" s="18" t="n">
        <v>86.21318622</v>
      </c>
      <c r="L13" s="20" t="n">
        <v>0.64137996</v>
      </c>
      <c r="M13" s="18" t="s">
        <v>327</v>
      </c>
      <c r="N13" s="20" t="s">
        <v>327</v>
      </c>
      <c r="O13" s="18" t="n">
        <v>4.1169685</v>
      </c>
      <c r="P13" s="20" t="n">
        <v>0.47262249</v>
      </c>
      <c r="Q13" s="18" t="n">
        <v>0</v>
      </c>
      <c r="R13" s="20" t="n">
        <v>0</v>
      </c>
      <c r="S13" s="18" t="n">
        <v>3.17526136</v>
      </c>
      <c r="T13" s="20" t="n">
        <v>0.25056768</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(49.0/B18*100)</f>
        <v/>
      </c>
      <c r="D18" s="19" t="n">
        <v>5483</v>
      </c>
      <c r="E18" s="18" t="n">
        <v>18.40470234</v>
      </c>
      <c r="F18" s="20" t="n">
        <v>0.71026094</v>
      </c>
      <c r="G18" s="18" t="n">
        <v>27.12546813</v>
      </c>
      <c r="H18" s="20" t="n">
        <v>0.6742054</v>
      </c>
      <c r="I18" s="18" t="n">
        <v>12.51105958</v>
      </c>
      <c r="J18" s="20" t="n">
        <v>0.55214734</v>
      </c>
      <c r="K18" s="18" t="n">
        <v>35.15368954</v>
      </c>
      <c r="L18" s="20" t="n">
        <v>0.94456357</v>
      </c>
      <c r="M18" s="18" t="s">
        <v>327</v>
      </c>
      <c r="N18" s="20" t="s">
        <v>327</v>
      </c>
      <c r="O18" s="18" t="n">
        <v>0</v>
      </c>
      <c r="P18" s="20" t="n">
        <v>0</v>
      </c>
      <c r="Q18" s="18" t="n">
        <v>0</v>
      </c>
      <c r="R18" s="20" t="n">
        <v>0</v>
      </c>
      <c r="S18" s="18" t="n">
        <v>6.80508042</v>
      </c>
      <c r="T18" s="20" t="n">
        <v>0.50433235</v>
      </c>
    </row>
    <row r="19" spans="1:20">
      <c r="A19" s="15" t="s">
        <v>339</v>
      </c>
      <c r="B19" s="17" t="n">
        <v>5658</v>
      </c>
      <c r="C19" s="18">
        <f>(264.0/B19*100)</f>
        <v/>
      </c>
      <c r="D19" s="19" t="n">
        <v>5394</v>
      </c>
      <c r="E19" s="18" t="n">
        <v>5.70705915</v>
      </c>
      <c r="F19" s="20" t="n">
        <v>0.37891183</v>
      </c>
      <c r="G19" s="18" t="n">
        <v>13.43986105</v>
      </c>
      <c r="H19" s="20" t="n">
        <v>0.64077959</v>
      </c>
      <c r="I19" s="18" t="n">
        <v>2.71685384</v>
      </c>
      <c r="J19" s="20" t="n">
        <v>0.23255772</v>
      </c>
      <c r="K19" s="18" t="n">
        <v>72.31780066</v>
      </c>
      <c r="L19" s="20" t="n">
        <v>1.03278187</v>
      </c>
      <c r="M19" s="18" t="s">
        <v>327</v>
      </c>
      <c r="N19" s="20" t="s">
        <v>327</v>
      </c>
      <c r="O19" s="18" t="n">
        <v>0</v>
      </c>
      <c r="P19" s="20" t="n">
        <v>0</v>
      </c>
      <c r="Q19" s="18" t="n">
        <v>0</v>
      </c>
      <c r="R19" s="20" t="n">
        <v>0</v>
      </c>
      <c r="S19" s="18" t="n">
        <v>5.81842529</v>
      </c>
      <c r="T19" s="20" t="n">
        <v>0.43061854</v>
      </c>
    </row>
    <row r="20" spans="1:20">
      <c r="A20" s="15" t="s">
        <v>340</v>
      </c>
      <c r="B20" s="17" t="n">
        <v>3371</v>
      </c>
      <c r="C20" s="18">
        <f>(82.0/B20*100)</f>
        <v/>
      </c>
      <c r="D20" s="19" t="n">
        <v>3289</v>
      </c>
      <c r="E20" s="18" t="n">
        <v>3.91368766</v>
      </c>
      <c r="F20" s="20" t="n">
        <v>0.32246855</v>
      </c>
      <c r="G20" s="18" t="n">
        <v>6.98686579</v>
      </c>
      <c r="H20" s="20" t="n">
        <v>0.4224901</v>
      </c>
      <c r="I20" s="18" t="n">
        <v>0.67381312</v>
      </c>
      <c r="J20" s="20" t="n">
        <v>0.13545566</v>
      </c>
      <c r="K20" s="18" t="n">
        <v>83.70613551</v>
      </c>
      <c r="L20" s="20" t="n">
        <v>0.55765239</v>
      </c>
      <c r="M20" s="18" t="s">
        <v>327</v>
      </c>
      <c r="N20" s="20" t="s">
        <v>327</v>
      </c>
      <c r="O20" s="18" t="n">
        <v>0</v>
      </c>
      <c r="P20" s="20" t="n">
        <v>0</v>
      </c>
      <c r="Q20" s="18" t="n">
        <v>0</v>
      </c>
      <c r="R20" s="20" t="n">
        <v>0</v>
      </c>
      <c r="S20" s="18" t="n">
        <v>4.71949793</v>
      </c>
      <c r="T20" s="20" t="n">
        <v>0.35253302</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(685.0/B23*100)</f>
        <v/>
      </c>
      <c r="D23" s="19" t="n">
        <v>10898</v>
      </c>
      <c r="E23" s="18" t="n">
        <v>7.54862921</v>
      </c>
      <c r="F23" s="20" t="n">
        <v>0.41994464</v>
      </c>
      <c r="G23" s="18" t="n">
        <v>14.41156534</v>
      </c>
      <c r="H23" s="20" t="n">
        <v>0.66376918</v>
      </c>
      <c r="I23" s="18" t="n">
        <v>3.85142001</v>
      </c>
      <c r="J23" s="20" t="n">
        <v>0.29402344</v>
      </c>
      <c r="K23" s="18" t="n">
        <v>67.72834695</v>
      </c>
      <c r="L23" s="20" t="n">
        <v>1.04310525</v>
      </c>
      <c r="M23" s="18" t="s">
        <v>327</v>
      </c>
      <c r="N23" s="20" t="s">
        <v>327</v>
      </c>
      <c r="O23" s="18" t="n">
        <v>0</v>
      </c>
      <c r="P23" s="20" t="n">
        <v>0</v>
      </c>
      <c r="Q23" s="18" t="n">
        <v>0</v>
      </c>
      <c r="R23" s="20" t="n">
        <v>0</v>
      </c>
      <c r="S23" s="18" t="n">
        <v>6.4600385</v>
      </c>
      <c r="T23" s="20" t="n">
        <v>0.36865564</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6.50849026</v>
      </c>
      <c r="F25" s="20" t="n">
        <v>0.38503358</v>
      </c>
      <c r="G25" s="18" t="n">
        <v>36.35838552</v>
      </c>
      <c r="H25" s="20" t="n">
        <v>1.33335783</v>
      </c>
      <c r="I25" s="18" t="n">
        <v>4.2165047</v>
      </c>
      <c r="J25" s="20" t="n">
        <v>0.34432579</v>
      </c>
      <c r="K25" s="18" t="n">
        <v>50.06906665</v>
      </c>
      <c r="L25" s="20" t="n">
        <v>1.39486104</v>
      </c>
      <c r="M25" s="18" t="s">
        <v>327</v>
      </c>
      <c r="N25" s="20" t="s">
        <v>327</v>
      </c>
      <c r="O25" s="18" t="n">
        <v>0</v>
      </c>
      <c r="P25" s="20" t="n">
        <v>0</v>
      </c>
      <c r="Q25" s="18" t="n">
        <v>0</v>
      </c>
      <c r="R25" s="20" t="n">
        <v>0</v>
      </c>
      <c r="S25" s="18" t="n">
        <v>2.84755286</v>
      </c>
      <c r="T25" s="20" t="n">
        <v>0.22959142</v>
      </c>
    </row>
    <row r="26" spans="1:20">
      <c r="A26" s="15" t="s">
        <v>346</v>
      </c>
      <c r="B26" s="17" t="n">
        <v>4869</v>
      </c>
      <c r="C26" s="18">
        <f>(186.0/B26*100)</f>
        <v/>
      </c>
      <c r="D26" s="19" t="n">
        <v>4683</v>
      </c>
      <c r="E26" s="18" t="n">
        <v>8.70565496</v>
      </c>
      <c r="F26" s="20" t="n">
        <v>0.50704074</v>
      </c>
      <c r="G26" s="18" t="n">
        <v>21.28661773</v>
      </c>
      <c r="H26" s="20" t="n">
        <v>0.68779157</v>
      </c>
      <c r="I26" s="18" t="n">
        <v>6.1742919</v>
      </c>
      <c r="J26" s="20" t="n">
        <v>0.38604115</v>
      </c>
      <c r="K26" s="18" t="n">
        <v>60.10042901</v>
      </c>
      <c r="L26" s="20" t="n">
        <v>0.95812352</v>
      </c>
      <c r="M26" s="18" t="s">
        <v>327</v>
      </c>
      <c r="N26" s="20" t="s">
        <v>327</v>
      </c>
      <c r="O26" s="18" t="n">
        <v>0</v>
      </c>
      <c r="P26" s="20" t="n">
        <v>0</v>
      </c>
      <c r="Q26" s="18" t="n">
        <v>0</v>
      </c>
      <c r="R26" s="20" t="n">
        <v>0</v>
      </c>
      <c r="S26" s="18" t="n">
        <v>3.7330064</v>
      </c>
      <c r="T26" s="20" t="n">
        <v>0.38809799</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(35.0/B32*100)</f>
        <v/>
      </c>
      <c r="D32" s="19" t="n">
        <v>4443</v>
      </c>
      <c r="E32" s="18" t="n">
        <v>9.103965349999999</v>
      </c>
      <c r="F32" s="20" t="n">
        <v>0.45750144</v>
      </c>
      <c r="G32" s="18" t="n">
        <v>26.40622797</v>
      </c>
      <c r="H32" s="20" t="n">
        <v>0.75064802</v>
      </c>
      <c r="I32" s="18" t="n">
        <v>9.107754269999999</v>
      </c>
      <c r="J32" s="20" t="n">
        <v>0.57052463</v>
      </c>
      <c r="K32" s="18" t="n">
        <v>51.74967752</v>
      </c>
      <c r="L32" s="20" t="n">
        <v>1.09753019</v>
      </c>
      <c r="M32" s="18" t="s">
        <v>327</v>
      </c>
      <c r="N32" s="20" t="s">
        <v>327</v>
      </c>
      <c r="O32" s="18" t="n">
        <v>0</v>
      </c>
      <c r="P32" s="20" t="n">
        <v>0</v>
      </c>
      <c r="Q32" s="18" t="n">
        <v>0</v>
      </c>
      <c r="R32" s="20" t="n">
        <v>0</v>
      </c>
      <c r="S32" s="18" t="n">
        <v>3.63237489</v>
      </c>
      <c r="T32" s="20" t="n">
        <v>0.29923029</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(134.0/B34*100)</f>
        <v/>
      </c>
      <c r="D34" s="19" t="n">
        <v>6216</v>
      </c>
      <c r="E34" s="18" t="n">
        <v>9.396730229999999</v>
      </c>
      <c r="F34" s="20" t="n">
        <v>0.53902831</v>
      </c>
      <c r="G34" s="18" t="n">
        <v>19.45861843</v>
      </c>
      <c r="H34" s="20" t="n">
        <v>0.62393679</v>
      </c>
      <c r="I34" s="18" t="n">
        <v>4.06572211</v>
      </c>
      <c r="J34" s="20" t="n">
        <v>0.27143787</v>
      </c>
      <c r="K34" s="18" t="n">
        <v>56.91303031</v>
      </c>
      <c r="L34" s="20" t="n">
        <v>0.95139149</v>
      </c>
      <c r="M34" s="18" t="s">
        <v>327</v>
      </c>
      <c r="N34" s="20" t="s">
        <v>327</v>
      </c>
      <c r="O34" s="18" t="n">
        <v>2.60005363</v>
      </c>
      <c r="P34" s="20" t="n">
        <v>0.53963178</v>
      </c>
      <c r="Q34" s="18" t="n">
        <v>0</v>
      </c>
      <c r="R34" s="20" t="n">
        <v>0</v>
      </c>
      <c r="S34" s="18" t="n">
        <v>7.56584529</v>
      </c>
      <c r="T34" s="20" t="n">
        <v>0.3935059</v>
      </c>
    </row>
    <row r="35" spans="1:20">
      <c r="A35" s="15" t="s">
        <v>355</v>
      </c>
      <c r="B35" s="17" t="n">
        <v>6406</v>
      </c>
      <c r="C35" s="18">
        <f>(103.0/B35*100)</f>
        <v/>
      </c>
      <c r="D35" s="19" t="n">
        <v>6303</v>
      </c>
      <c r="E35" s="18" t="n">
        <v>11.22568103</v>
      </c>
      <c r="F35" s="20" t="n">
        <v>0.48198831</v>
      </c>
      <c r="G35" s="18" t="n">
        <v>21.06561189</v>
      </c>
      <c r="H35" s="20" t="n">
        <v>0.64737349</v>
      </c>
      <c r="I35" s="18" t="n">
        <v>9.50139989</v>
      </c>
      <c r="J35" s="20" t="n">
        <v>0.47371693</v>
      </c>
      <c r="K35" s="18" t="n">
        <v>48.29724146</v>
      </c>
      <c r="L35" s="20" t="n">
        <v>0.81697948</v>
      </c>
      <c r="M35" s="18" t="s">
        <v>327</v>
      </c>
      <c r="N35" s="20" t="s">
        <v>327</v>
      </c>
      <c r="O35" s="18" t="n">
        <v>1.04814718</v>
      </c>
      <c r="P35" s="20" t="n">
        <v>0.05731191</v>
      </c>
      <c r="Q35" s="18" t="n">
        <v>0</v>
      </c>
      <c r="R35" s="20" t="n">
        <v>0</v>
      </c>
      <c r="S35" s="18" t="n">
        <v>8.86191855</v>
      </c>
      <c r="T35" s="20" t="n">
        <v>0.43767935</v>
      </c>
    </row>
    <row r="36" spans="1:20">
      <c r="A36" s="15" t="s">
        <v>356</v>
      </c>
      <c r="B36" s="17" t="n">
        <v>6736</v>
      </c>
      <c r="C36" s="18">
        <f>(124.0/B36*100)</f>
        <v/>
      </c>
      <c r="D36" s="19" t="n">
        <v>6612</v>
      </c>
      <c r="E36" s="18" t="n">
        <v>6.48719211</v>
      </c>
      <c r="F36" s="20" t="n">
        <v>0.37613335</v>
      </c>
      <c r="G36" s="18" t="n">
        <v>13.47178046</v>
      </c>
      <c r="H36" s="20" t="n">
        <v>0.49465902</v>
      </c>
      <c r="I36" s="18" t="n">
        <v>4.87488749</v>
      </c>
      <c r="J36" s="20" t="n">
        <v>0.32810533</v>
      </c>
      <c r="K36" s="18" t="n">
        <v>69.39365592999999</v>
      </c>
      <c r="L36" s="20" t="n">
        <v>0.75371526</v>
      </c>
      <c r="M36" s="18" t="s">
        <v>327</v>
      </c>
      <c r="N36" s="20" t="s">
        <v>327</v>
      </c>
      <c r="O36" s="18" t="n">
        <v>0</v>
      </c>
      <c r="P36" s="20" t="n">
        <v>0</v>
      </c>
      <c r="Q36" s="18" t="n">
        <v>0</v>
      </c>
      <c r="R36" s="20" t="n">
        <v>0</v>
      </c>
      <c r="S36" s="18" t="n">
        <v>5.77248401</v>
      </c>
      <c r="T36" s="20" t="n">
        <v>0.33246149</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(5811.0/B40*100)</f>
        <v/>
      </c>
      <c r="D40" s="19" t="n">
        <v>8346</v>
      </c>
      <c r="E40" s="18" t="n">
        <v>12.77719141</v>
      </c>
      <c r="F40" s="20" t="n">
        <v>0.59320351</v>
      </c>
      <c r="G40" s="18" t="n">
        <v>24.97991187</v>
      </c>
      <c r="H40" s="20" t="n">
        <v>0.7530577000000001</v>
      </c>
      <c r="I40" s="18" t="n">
        <v>5.7368435</v>
      </c>
      <c r="J40" s="20" t="n">
        <v>0.41254154</v>
      </c>
      <c r="K40" s="18" t="n">
        <v>39.89178604</v>
      </c>
      <c r="L40" s="20" t="n">
        <v>0.98556423</v>
      </c>
      <c r="M40" s="18" t="s">
        <v>327</v>
      </c>
      <c r="N40" s="20" t="s">
        <v>327</v>
      </c>
      <c r="O40" s="18" t="n">
        <v>9.216804870000001</v>
      </c>
      <c r="P40" s="20" t="n">
        <v>0.20995711</v>
      </c>
      <c r="Q40" s="18" t="n">
        <v>0</v>
      </c>
      <c r="R40" s="20" t="n">
        <v>0</v>
      </c>
      <c r="S40" s="18" t="n">
        <v>7.39746231</v>
      </c>
      <c r="T40" s="20" t="n">
        <v>0.48778483</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(218.0/B47*100)</f>
        <v/>
      </c>
      <c r="D47" s="19" t="n">
        <v>5710</v>
      </c>
      <c r="E47" s="18" t="n">
        <v>15.04879223</v>
      </c>
      <c r="F47" s="20" t="n">
        <v>0.45370198</v>
      </c>
      <c r="G47" s="18" t="n">
        <v>25.00128586</v>
      </c>
      <c r="H47" s="20" t="n">
        <v>0.78737839</v>
      </c>
      <c r="I47" s="18" t="n">
        <v>8.39012215</v>
      </c>
      <c r="J47" s="20" t="n">
        <v>0.41531444</v>
      </c>
      <c r="K47" s="18" t="n">
        <v>38.31339996</v>
      </c>
      <c r="L47" s="20" t="n">
        <v>1.01063032</v>
      </c>
      <c r="M47" s="18" t="s">
        <v>327</v>
      </c>
      <c r="N47" s="20" t="s">
        <v>327</v>
      </c>
      <c r="O47" s="18" t="n">
        <v>0</v>
      </c>
      <c r="P47" s="20" t="n">
        <v>0</v>
      </c>
      <c r="Q47" s="18" t="n">
        <v>0</v>
      </c>
      <c r="R47" s="20" t="n">
        <v>0</v>
      </c>
      <c r="S47" s="18" t="n">
        <v>13.2463998</v>
      </c>
      <c r="T47" s="20" t="n">
        <v>0.57110205</v>
      </c>
    </row>
    <row r="48" spans="1:20">
      <c r="A48" s="15" t="s">
        <v>368</v>
      </c>
      <c r="B48" s="17" t="n">
        <v>9841</v>
      </c>
      <c r="C48" s="18">
        <f>(31.0/B48*100)</f>
        <v/>
      </c>
      <c r="D48" s="19" t="n">
        <v>9810</v>
      </c>
      <c r="E48" s="18" t="n">
        <v>16.13744297</v>
      </c>
      <c r="F48" s="20" t="n">
        <v>0.67483346</v>
      </c>
      <c r="G48" s="18" t="n">
        <v>19.30541438</v>
      </c>
      <c r="H48" s="20" t="n">
        <v>0.66489275</v>
      </c>
      <c r="I48" s="18" t="n">
        <v>12.25216778</v>
      </c>
      <c r="J48" s="20" t="n">
        <v>0.60641313</v>
      </c>
      <c r="K48" s="18" t="n">
        <v>50.945357</v>
      </c>
      <c r="L48" s="20" t="n">
        <v>1.12967726</v>
      </c>
      <c r="M48" s="18" t="s">
        <v>327</v>
      </c>
      <c r="N48" s="20" t="s">
        <v>327</v>
      </c>
      <c r="O48" s="18" t="n">
        <v>0</v>
      </c>
      <c r="P48" s="20" t="n">
        <v>0</v>
      </c>
      <c r="Q48" s="18" t="n">
        <v>0</v>
      </c>
      <c r="R48" s="20" t="n">
        <v>0</v>
      </c>
      <c r="S48" s="18" t="n">
        <v>1.35961787</v>
      </c>
      <c r="T48" s="20" t="n">
        <v>0.17000778</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(156.0/B52*100)</f>
        <v/>
      </c>
      <c r="D52" s="19" t="n">
        <v>5653</v>
      </c>
      <c r="E52" s="18" t="n">
        <v>6.81026542</v>
      </c>
      <c r="F52" s="20" t="n">
        <v>0.35204575</v>
      </c>
      <c r="G52" s="18" t="n">
        <v>14.32511445</v>
      </c>
      <c r="H52" s="20" t="n">
        <v>0.49890267</v>
      </c>
      <c r="I52" s="18" t="n">
        <v>3.53420116</v>
      </c>
      <c r="J52" s="20" t="n">
        <v>0.29783304</v>
      </c>
      <c r="K52" s="18" t="n">
        <v>71.16720784</v>
      </c>
      <c r="L52" s="20" t="n">
        <v>0.74958726</v>
      </c>
      <c r="M52" s="18" t="s">
        <v>327</v>
      </c>
      <c r="N52" s="20" t="s">
        <v>327</v>
      </c>
      <c r="O52" s="18" t="n">
        <v>0</v>
      </c>
      <c r="P52" s="20" t="n">
        <v>0</v>
      </c>
      <c r="Q52" s="18" t="n">
        <v>0</v>
      </c>
      <c r="R52" s="20" t="n">
        <v>0</v>
      </c>
      <c r="S52" s="18" t="n">
        <v>4.16321114</v>
      </c>
      <c r="T52" s="20" t="n">
        <v>0.29194666</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(96.0/B56*100)</f>
        <v/>
      </c>
      <c r="D56" s="19" t="n">
        <v>5263</v>
      </c>
      <c r="E56" s="18" t="n">
        <v>9.19080336</v>
      </c>
      <c r="F56" s="20" t="n">
        <v>0.4070488</v>
      </c>
      <c r="G56" s="18" t="n">
        <v>23.75733649</v>
      </c>
      <c r="H56" s="20" t="n">
        <v>0.68787778</v>
      </c>
      <c r="I56" s="18" t="n">
        <v>5.48917549</v>
      </c>
      <c r="J56" s="20" t="n">
        <v>0.31275538</v>
      </c>
      <c r="K56" s="18" t="n">
        <v>59.90030801</v>
      </c>
      <c r="L56" s="20" t="n">
        <v>0.92335125</v>
      </c>
      <c r="M56" s="18" t="s">
        <v>327</v>
      </c>
      <c r="N56" s="20" t="s">
        <v>327</v>
      </c>
      <c r="O56" s="18" t="n">
        <v>0</v>
      </c>
      <c r="P56" s="20" t="n">
        <v>0</v>
      </c>
      <c r="Q56" s="18" t="n">
        <v>0</v>
      </c>
      <c r="R56" s="20" t="n">
        <v>0</v>
      </c>
      <c r="S56" s="18" t="n">
        <v>1.66237664</v>
      </c>
      <c r="T56" s="20" t="n">
        <v>0.25093597</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(336.0/B61*100)</f>
        <v/>
      </c>
      <c r="D61" s="19" t="n">
        <v>6189</v>
      </c>
      <c r="E61" s="18" t="n">
        <v>10.29436933</v>
      </c>
      <c r="F61" s="20" t="n">
        <v>0.4246353</v>
      </c>
      <c r="G61" s="18" t="n">
        <v>20.69920014</v>
      </c>
      <c r="H61" s="20" t="n">
        <v>0.6303967700000001</v>
      </c>
      <c r="I61" s="18" t="n">
        <v>4.48737697</v>
      </c>
      <c r="J61" s="20" t="n">
        <v>0.28643684</v>
      </c>
      <c r="K61" s="18" t="n">
        <v>58.34736807</v>
      </c>
      <c r="L61" s="20" t="n">
        <v>0.6957783</v>
      </c>
      <c r="M61" s="18" t="s">
        <v>327</v>
      </c>
      <c r="N61" s="20" t="s">
        <v>327</v>
      </c>
      <c r="O61" s="18" t="n">
        <v>0</v>
      </c>
      <c r="P61" s="20" t="n">
        <v>0</v>
      </c>
      <c r="Q61" s="18" t="n">
        <v>0</v>
      </c>
      <c r="R61" s="20" t="n">
        <v>0</v>
      </c>
      <c r="S61" s="18" t="n">
        <v>6.17168548</v>
      </c>
      <c r="T61" s="20" t="n">
        <v>0.39377033</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(59.0/B67*100)</f>
        <v/>
      </c>
      <c r="D67" s="19" t="n">
        <v>6912</v>
      </c>
      <c r="E67" s="18" t="n">
        <v>18.0991964</v>
      </c>
      <c r="F67" s="20" t="n">
        <v>0.54411289</v>
      </c>
      <c r="G67" s="18" t="n">
        <v>22.99526027</v>
      </c>
      <c r="H67" s="20" t="n">
        <v>0.56833939</v>
      </c>
      <c r="I67" s="18" t="n">
        <v>8.482040489999999</v>
      </c>
      <c r="J67" s="20" t="n">
        <v>0.38243456</v>
      </c>
      <c r="K67" s="18" t="n">
        <v>47.90652383</v>
      </c>
      <c r="L67" s="20" t="n">
        <v>0.87065</v>
      </c>
      <c r="M67" s="18" t="s">
        <v>327</v>
      </c>
      <c r="N67" s="20" t="s">
        <v>327</v>
      </c>
      <c r="O67" s="18" t="n">
        <v>0</v>
      </c>
      <c r="P67" s="20" t="n">
        <v>0</v>
      </c>
      <c r="Q67" s="18" t="n">
        <v>0</v>
      </c>
      <c r="R67" s="20" t="n">
        <v>0</v>
      </c>
      <c r="S67" s="18" t="n">
        <v>2.51697902</v>
      </c>
      <c r="T67" s="20" t="n">
        <v>0.23369564</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(393.0/B73*100)</f>
        <v/>
      </c>
      <c r="D73" s="19" t="n">
        <v>7856</v>
      </c>
      <c r="E73" s="18" t="n">
        <v>28.26286184</v>
      </c>
      <c r="F73" s="20" t="n">
        <v>0.85927792</v>
      </c>
      <c r="G73" s="18" t="n">
        <v>33.57569714</v>
      </c>
      <c r="H73" s="20" t="n">
        <v>0.62323408</v>
      </c>
      <c r="I73" s="18" t="n">
        <v>10.90473688</v>
      </c>
      <c r="J73" s="20" t="n">
        <v>0.50602431</v>
      </c>
      <c r="K73" s="18" t="n">
        <v>25.15122274</v>
      </c>
      <c r="L73" s="20" t="n">
        <v>0.91741621</v>
      </c>
      <c r="M73" s="18" t="s">
        <v>327</v>
      </c>
      <c r="N73" s="20" t="s">
        <v>327</v>
      </c>
      <c r="O73" s="18" t="n">
        <v>0</v>
      </c>
      <c r="P73" s="20" t="n">
        <v>0</v>
      </c>
      <c r="Q73" s="18" t="n">
        <v>0</v>
      </c>
      <c r="R73" s="20" t="n">
        <v>0</v>
      </c>
      <c r="S73" s="18" t="n">
        <v>2.1054814</v>
      </c>
      <c r="T73" s="20" t="n">
        <v>0.19287873</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450</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8.92794735</v>
      </c>
      <c r="F7" s="20" t="n">
        <v>0.32799587</v>
      </c>
      <c r="G7" s="18" t="n">
        <v>15.7933365</v>
      </c>
      <c r="H7" s="20" t="n">
        <v>0.49131299</v>
      </c>
      <c r="I7" s="18" t="n">
        <v>2.4297927</v>
      </c>
      <c r="J7" s="20" t="n">
        <v>0.19042247</v>
      </c>
      <c r="K7" s="18" t="n">
        <v>65.14989378999999</v>
      </c>
      <c r="L7" s="20" t="n">
        <v>0.6331949</v>
      </c>
      <c r="M7" s="18" t="s">
        <v>327</v>
      </c>
      <c r="N7" s="20" t="s">
        <v>327</v>
      </c>
      <c r="O7" s="18" t="n">
        <v>0</v>
      </c>
      <c r="P7" s="20" t="n">
        <v>0</v>
      </c>
      <c r="Q7" s="18" t="n">
        <v>0</v>
      </c>
      <c r="R7" s="20" t="n">
        <v>0</v>
      </c>
      <c r="S7" s="18" t="n">
        <v>7.69902966</v>
      </c>
      <c r="T7" s="20" t="n">
        <v>0.34273187</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(8440.0/B9*100)</f>
        <v/>
      </c>
      <c r="D9" s="19" t="n">
        <v>1211</v>
      </c>
      <c r="E9" s="18" t="n">
        <v>15.771225</v>
      </c>
      <c r="F9" s="20" t="n">
        <v>1.30085637</v>
      </c>
      <c r="G9" s="18" t="n">
        <v>29.11613188</v>
      </c>
      <c r="H9" s="20" t="n">
        <v>1.81501595</v>
      </c>
      <c r="I9" s="18" t="n">
        <v>7.47424359</v>
      </c>
      <c r="J9" s="20" t="n">
        <v>0.7435064300000001</v>
      </c>
      <c r="K9" s="18" t="n">
        <v>0</v>
      </c>
      <c r="L9" s="20" t="n">
        <v>0</v>
      </c>
      <c r="M9" s="18" t="s">
        <v>327</v>
      </c>
      <c r="N9" s="20" t="s">
        <v>327</v>
      </c>
      <c r="O9" s="18" t="n">
        <v>19.79545547</v>
      </c>
      <c r="P9" s="20" t="n">
        <v>3.0855337</v>
      </c>
      <c r="Q9" s="18" t="n">
        <v>0</v>
      </c>
      <c r="R9" s="20" t="n">
        <v>0</v>
      </c>
      <c r="S9" s="18" t="n">
        <v>27.84294406</v>
      </c>
      <c r="T9" s="20" t="n">
        <v>1.67383726</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(192.0/B13*100)</f>
        <v/>
      </c>
      <c r="D13" s="19" t="n">
        <v>6969</v>
      </c>
      <c r="E13" s="18" t="n">
        <v>2.54502528</v>
      </c>
      <c r="F13" s="20" t="n">
        <v>0.25152322</v>
      </c>
      <c r="G13" s="18" t="n">
        <v>3.46034891</v>
      </c>
      <c r="H13" s="20" t="n">
        <v>0.25026989</v>
      </c>
      <c r="I13" s="18" t="n">
        <v>0.53506615</v>
      </c>
      <c r="J13" s="20" t="n">
        <v>0.11317154</v>
      </c>
      <c r="K13" s="18" t="n">
        <v>86.21318622</v>
      </c>
      <c r="L13" s="20" t="n">
        <v>0.64137996</v>
      </c>
      <c r="M13" s="18" t="s">
        <v>327</v>
      </c>
      <c r="N13" s="20" t="s">
        <v>327</v>
      </c>
      <c r="O13" s="18" t="n">
        <v>4.1169685</v>
      </c>
      <c r="P13" s="20" t="n">
        <v>0.47262249</v>
      </c>
      <c r="Q13" s="18" t="n">
        <v>0</v>
      </c>
      <c r="R13" s="20" t="n">
        <v>0</v>
      </c>
      <c r="S13" s="18" t="n">
        <v>3.12940494</v>
      </c>
      <c r="T13" s="20" t="n">
        <v>0.25690606</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(49.0/B18*100)</f>
        <v/>
      </c>
      <c r="D18" s="19" t="n">
        <v>5483</v>
      </c>
      <c r="E18" s="18" t="n">
        <v>12.70667547</v>
      </c>
      <c r="F18" s="20" t="n">
        <v>0.64333523</v>
      </c>
      <c r="G18" s="18" t="n">
        <v>27.15892991</v>
      </c>
      <c r="H18" s="20" t="n">
        <v>0.76663512</v>
      </c>
      <c r="I18" s="18" t="n">
        <v>18.53508924</v>
      </c>
      <c r="J18" s="20" t="n">
        <v>0.7281517199999999</v>
      </c>
      <c r="K18" s="18" t="n">
        <v>35.15368954</v>
      </c>
      <c r="L18" s="20" t="n">
        <v>0.94456357</v>
      </c>
      <c r="M18" s="18" t="s">
        <v>327</v>
      </c>
      <c r="N18" s="20" t="s">
        <v>327</v>
      </c>
      <c r="O18" s="18" t="n">
        <v>0</v>
      </c>
      <c r="P18" s="20" t="n">
        <v>0</v>
      </c>
      <c r="Q18" s="18" t="n">
        <v>0</v>
      </c>
      <c r="R18" s="20" t="n">
        <v>0</v>
      </c>
      <c r="S18" s="18" t="n">
        <v>6.44561584</v>
      </c>
      <c r="T18" s="20" t="n">
        <v>0.44584075</v>
      </c>
    </row>
    <row r="19" spans="1:20">
      <c r="A19" s="15" t="s">
        <v>339</v>
      </c>
      <c r="B19" s="17" t="n">
        <v>5658</v>
      </c>
      <c r="C19" s="18">
        <f>(264.0/B19*100)</f>
        <v/>
      </c>
      <c r="D19" s="19" t="n">
        <v>5394</v>
      </c>
      <c r="E19" s="18" t="n">
        <v>6.02445201</v>
      </c>
      <c r="F19" s="20" t="n">
        <v>0.43286027</v>
      </c>
      <c r="G19" s="18" t="n">
        <v>12.01961774</v>
      </c>
      <c r="H19" s="20" t="n">
        <v>0.550058</v>
      </c>
      <c r="I19" s="18" t="n">
        <v>3.90657677</v>
      </c>
      <c r="J19" s="20" t="n">
        <v>0.31670707</v>
      </c>
      <c r="K19" s="18" t="n">
        <v>72.31780066</v>
      </c>
      <c r="L19" s="20" t="n">
        <v>1.03278187</v>
      </c>
      <c r="M19" s="18" t="s">
        <v>327</v>
      </c>
      <c r="N19" s="20" t="s">
        <v>327</v>
      </c>
      <c r="O19" s="18" t="n">
        <v>0</v>
      </c>
      <c r="P19" s="20" t="n">
        <v>0</v>
      </c>
      <c r="Q19" s="18" t="n">
        <v>0</v>
      </c>
      <c r="R19" s="20" t="n">
        <v>0</v>
      </c>
      <c r="S19" s="18" t="n">
        <v>5.73155282</v>
      </c>
      <c r="T19" s="20" t="n">
        <v>0.39579639</v>
      </c>
    </row>
    <row r="20" spans="1:20">
      <c r="A20" s="15" t="s">
        <v>340</v>
      </c>
      <c r="B20" s="17" t="n">
        <v>3371</v>
      </c>
      <c r="C20" s="18">
        <f>(82.0/B20*100)</f>
        <v/>
      </c>
      <c r="D20" s="19" t="n">
        <v>3289</v>
      </c>
      <c r="E20" s="18" t="n">
        <v>3.76564037</v>
      </c>
      <c r="F20" s="20" t="n">
        <v>0.32935088</v>
      </c>
      <c r="G20" s="18" t="n">
        <v>7.18285739</v>
      </c>
      <c r="H20" s="20" t="n">
        <v>0.42879088</v>
      </c>
      <c r="I20" s="18" t="n">
        <v>0.66379906</v>
      </c>
      <c r="J20" s="20" t="n">
        <v>0.1323318</v>
      </c>
      <c r="K20" s="18" t="n">
        <v>83.70613551</v>
      </c>
      <c r="L20" s="20" t="n">
        <v>0.55765239</v>
      </c>
      <c r="M20" s="18" t="s">
        <v>327</v>
      </c>
      <c r="N20" s="20" t="s">
        <v>327</v>
      </c>
      <c r="O20" s="18" t="n">
        <v>0</v>
      </c>
      <c r="P20" s="20" t="n">
        <v>0</v>
      </c>
      <c r="Q20" s="18" t="n">
        <v>0</v>
      </c>
      <c r="R20" s="20" t="n">
        <v>0</v>
      </c>
      <c r="S20" s="18" t="n">
        <v>4.68156767</v>
      </c>
      <c r="T20" s="20" t="n">
        <v>0.36180137</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(685.0/B23*100)</f>
        <v/>
      </c>
      <c r="D23" s="19" t="n">
        <v>10898</v>
      </c>
      <c r="E23" s="18" t="n">
        <v>8.296705899999999</v>
      </c>
      <c r="F23" s="20" t="n">
        <v>0.37766318</v>
      </c>
      <c r="G23" s="18" t="n">
        <v>13.08292642</v>
      </c>
      <c r="H23" s="20" t="n">
        <v>0.71307085</v>
      </c>
      <c r="I23" s="18" t="n">
        <v>4.34469645</v>
      </c>
      <c r="J23" s="20" t="n">
        <v>0.26754867</v>
      </c>
      <c r="K23" s="18" t="n">
        <v>67.72834695</v>
      </c>
      <c r="L23" s="20" t="n">
        <v>1.04310525</v>
      </c>
      <c r="M23" s="18" t="s">
        <v>327</v>
      </c>
      <c r="N23" s="20" t="s">
        <v>327</v>
      </c>
      <c r="O23" s="18" t="n">
        <v>0</v>
      </c>
      <c r="P23" s="20" t="n">
        <v>0</v>
      </c>
      <c r="Q23" s="18" t="n">
        <v>0</v>
      </c>
      <c r="R23" s="20" t="n">
        <v>0</v>
      </c>
      <c r="S23" s="18" t="n">
        <v>6.54732429</v>
      </c>
      <c r="T23" s="20" t="n">
        <v>0.39205404</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9.375552689999999</v>
      </c>
      <c r="F25" s="20" t="n">
        <v>0.46376225</v>
      </c>
      <c r="G25" s="18" t="n">
        <v>31.33918625</v>
      </c>
      <c r="H25" s="20" t="n">
        <v>1.17843769</v>
      </c>
      <c r="I25" s="18" t="n">
        <v>6.33091985</v>
      </c>
      <c r="J25" s="20" t="n">
        <v>0.45183892</v>
      </c>
      <c r="K25" s="18" t="n">
        <v>50.06906665</v>
      </c>
      <c r="L25" s="20" t="n">
        <v>1.39486104</v>
      </c>
      <c r="M25" s="18" t="s">
        <v>327</v>
      </c>
      <c r="N25" s="20" t="s">
        <v>327</v>
      </c>
      <c r="O25" s="18" t="n">
        <v>0</v>
      </c>
      <c r="P25" s="20" t="n">
        <v>0</v>
      </c>
      <c r="Q25" s="18" t="n">
        <v>0</v>
      </c>
      <c r="R25" s="20" t="n">
        <v>0</v>
      </c>
      <c r="S25" s="18" t="n">
        <v>2.88527456</v>
      </c>
      <c r="T25" s="20" t="n">
        <v>0.24164151</v>
      </c>
    </row>
    <row r="26" spans="1:20">
      <c r="A26" s="15" t="s">
        <v>346</v>
      </c>
      <c r="B26" s="17" t="n">
        <v>4869</v>
      </c>
      <c r="C26" s="18">
        <f>(186.0/B26*100)</f>
        <v/>
      </c>
      <c r="D26" s="19" t="n">
        <v>4683</v>
      </c>
      <c r="E26" s="18" t="n">
        <v>10.09993725</v>
      </c>
      <c r="F26" s="20" t="n">
        <v>0.52466095</v>
      </c>
      <c r="G26" s="18" t="n">
        <v>20.7174649</v>
      </c>
      <c r="H26" s="20" t="n">
        <v>0.71146943</v>
      </c>
      <c r="I26" s="18" t="n">
        <v>5.27543967</v>
      </c>
      <c r="J26" s="20" t="n">
        <v>0.38129419</v>
      </c>
      <c r="K26" s="18" t="n">
        <v>60.10042901</v>
      </c>
      <c r="L26" s="20" t="n">
        <v>0.95812352</v>
      </c>
      <c r="M26" s="18" t="s">
        <v>327</v>
      </c>
      <c r="N26" s="20" t="s">
        <v>327</v>
      </c>
      <c r="O26" s="18" t="n">
        <v>0</v>
      </c>
      <c r="P26" s="20" t="n">
        <v>0</v>
      </c>
      <c r="Q26" s="18" t="n">
        <v>0</v>
      </c>
      <c r="R26" s="20" t="n">
        <v>0</v>
      </c>
      <c r="S26" s="18" t="n">
        <v>3.80672917</v>
      </c>
      <c r="T26" s="20" t="n">
        <v>0.37815236</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(35.0/B32*100)</f>
        <v/>
      </c>
      <c r="D32" s="19" t="n">
        <v>4443</v>
      </c>
      <c r="E32" s="18" t="n">
        <v>14.6349763</v>
      </c>
      <c r="F32" s="20" t="n">
        <v>0.6403677800000001</v>
      </c>
      <c r="G32" s="18" t="n">
        <v>24.62164315</v>
      </c>
      <c r="H32" s="20" t="n">
        <v>0.7034297900000001</v>
      </c>
      <c r="I32" s="18" t="n">
        <v>5.49996933</v>
      </c>
      <c r="J32" s="20" t="n">
        <v>0.37593349</v>
      </c>
      <c r="K32" s="18" t="n">
        <v>51.74967752</v>
      </c>
      <c r="L32" s="20" t="n">
        <v>1.09753019</v>
      </c>
      <c r="M32" s="18" t="s">
        <v>327</v>
      </c>
      <c r="N32" s="20" t="s">
        <v>327</v>
      </c>
      <c r="O32" s="18" t="n">
        <v>0</v>
      </c>
      <c r="P32" s="20" t="n">
        <v>0</v>
      </c>
      <c r="Q32" s="18" t="n">
        <v>0</v>
      </c>
      <c r="R32" s="20" t="n">
        <v>0</v>
      </c>
      <c r="S32" s="18" t="n">
        <v>3.4937337</v>
      </c>
      <c r="T32" s="20" t="n">
        <v>0.29338176</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(134.0/B34*100)</f>
        <v/>
      </c>
      <c r="D34" s="19" t="n">
        <v>6216</v>
      </c>
      <c r="E34" s="18" t="n">
        <v>11.74667634</v>
      </c>
      <c r="F34" s="20" t="n">
        <v>0.54451921</v>
      </c>
      <c r="G34" s="18" t="n">
        <v>16.05467079</v>
      </c>
      <c r="H34" s="20" t="n">
        <v>0.5828868699999999</v>
      </c>
      <c r="I34" s="18" t="n">
        <v>4.94215121</v>
      </c>
      <c r="J34" s="20" t="n">
        <v>0.34366022</v>
      </c>
      <c r="K34" s="18" t="n">
        <v>56.91303031</v>
      </c>
      <c r="L34" s="20" t="n">
        <v>0.95139149</v>
      </c>
      <c r="M34" s="18" t="s">
        <v>327</v>
      </c>
      <c r="N34" s="20" t="s">
        <v>327</v>
      </c>
      <c r="O34" s="18" t="n">
        <v>2.60005363</v>
      </c>
      <c r="P34" s="20" t="n">
        <v>0.53963178</v>
      </c>
      <c r="Q34" s="18" t="n">
        <v>0</v>
      </c>
      <c r="R34" s="20" t="n">
        <v>0</v>
      </c>
      <c r="S34" s="18" t="n">
        <v>7.74341773</v>
      </c>
      <c r="T34" s="20" t="n">
        <v>0.37673174</v>
      </c>
    </row>
    <row r="35" spans="1:20">
      <c r="A35" s="15" t="s">
        <v>355</v>
      </c>
      <c r="B35" s="17" t="n">
        <v>6406</v>
      </c>
      <c r="C35" s="18">
        <f>(103.0/B35*100)</f>
        <v/>
      </c>
      <c r="D35" s="19" t="n">
        <v>6303</v>
      </c>
      <c r="E35" s="18" t="n">
        <v>16.99262448</v>
      </c>
      <c r="F35" s="20" t="n">
        <v>0.59592415</v>
      </c>
      <c r="G35" s="18" t="n">
        <v>19.22038054</v>
      </c>
      <c r="H35" s="20" t="n">
        <v>0.62530903</v>
      </c>
      <c r="I35" s="18" t="n">
        <v>5.62872647</v>
      </c>
      <c r="J35" s="20" t="n">
        <v>0.34265347</v>
      </c>
      <c r="K35" s="18" t="n">
        <v>48.29724146</v>
      </c>
      <c r="L35" s="20" t="n">
        <v>0.81697948</v>
      </c>
      <c r="M35" s="18" t="s">
        <v>327</v>
      </c>
      <c r="N35" s="20" t="s">
        <v>327</v>
      </c>
      <c r="O35" s="18" t="n">
        <v>1.04814718</v>
      </c>
      <c r="P35" s="20" t="n">
        <v>0.05731191</v>
      </c>
      <c r="Q35" s="18" t="n">
        <v>0</v>
      </c>
      <c r="R35" s="20" t="n">
        <v>0</v>
      </c>
      <c r="S35" s="18" t="n">
        <v>8.812879880000001</v>
      </c>
      <c r="T35" s="20" t="n">
        <v>0.44883469</v>
      </c>
    </row>
    <row r="36" spans="1:20">
      <c r="A36" s="15" t="s">
        <v>356</v>
      </c>
      <c r="B36" s="17" t="n">
        <v>6736</v>
      </c>
      <c r="C36" s="18">
        <f>(124.0/B36*100)</f>
        <v/>
      </c>
      <c r="D36" s="19" t="n">
        <v>6612</v>
      </c>
      <c r="E36" s="18" t="n">
        <v>6.64070744</v>
      </c>
      <c r="F36" s="20" t="n">
        <v>0.40138666</v>
      </c>
      <c r="G36" s="18" t="n">
        <v>13.39168817</v>
      </c>
      <c r="H36" s="20" t="n">
        <v>0.4840374</v>
      </c>
      <c r="I36" s="18" t="n">
        <v>4.78484745</v>
      </c>
      <c r="J36" s="20" t="n">
        <v>0.30983646</v>
      </c>
      <c r="K36" s="18" t="n">
        <v>69.39365592999999</v>
      </c>
      <c r="L36" s="20" t="n">
        <v>0.75371526</v>
      </c>
      <c r="M36" s="18" t="s">
        <v>327</v>
      </c>
      <c r="N36" s="20" t="s">
        <v>327</v>
      </c>
      <c r="O36" s="18" t="n">
        <v>0</v>
      </c>
      <c r="P36" s="20" t="n">
        <v>0</v>
      </c>
      <c r="Q36" s="18" t="n">
        <v>0</v>
      </c>
      <c r="R36" s="20" t="n">
        <v>0</v>
      </c>
      <c r="S36" s="18" t="n">
        <v>5.78910102</v>
      </c>
      <c r="T36" s="20" t="n">
        <v>0.33612213</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(5811.0/B40*100)</f>
        <v/>
      </c>
      <c r="D40" s="19" t="n">
        <v>8346</v>
      </c>
      <c r="E40" s="18" t="n">
        <v>14.18500498</v>
      </c>
      <c r="F40" s="20" t="n">
        <v>0.55895947</v>
      </c>
      <c r="G40" s="18" t="n">
        <v>25.39707288</v>
      </c>
      <c r="H40" s="20" t="n">
        <v>0.74372805</v>
      </c>
      <c r="I40" s="18" t="n">
        <v>3.75833559</v>
      </c>
      <c r="J40" s="20" t="n">
        <v>0.25399516</v>
      </c>
      <c r="K40" s="18" t="n">
        <v>39.89178604</v>
      </c>
      <c r="L40" s="20" t="n">
        <v>0.98556423</v>
      </c>
      <c r="M40" s="18" t="s">
        <v>327</v>
      </c>
      <c r="N40" s="20" t="s">
        <v>327</v>
      </c>
      <c r="O40" s="18" t="n">
        <v>9.216804870000001</v>
      </c>
      <c r="P40" s="20" t="n">
        <v>0.20995711</v>
      </c>
      <c r="Q40" s="18" t="n">
        <v>0</v>
      </c>
      <c r="R40" s="20" t="n">
        <v>0</v>
      </c>
      <c r="S40" s="18" t="n">
        <v>7.55099565</v>
      </c>
      <c r="T40" s="20" t="n">
        <v>0.49849965</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(218.0/B47*100)</f>
        <v/>
      </c>
      <c r="D47" s="19" t="n">
        <v>5710</v>
      </c>
      <c r="E47" s="18" t="n">
        <v>19.18049765</v>
      </c>
      <c r="F47" s="20" t="n">
        <v>0.5526482700000001</v>
      </c>
      <c r="G47" s="18" t="n">
        <v>22.48099481</v>
      </c>
      <c r="H47" s="20" t="n">
        <v>0.81641679</v>
      </c>
      <c r="I47" s="18" t="n">
        <v>7.02358936</v>
      </c>
      <c r="J47" s="20" t="n">
        <v>0.41739143</v>
      </c>
      <c r="K47" s="18" t="n">
        <v>38.31339996</v>
      </c>
      <c r="L47" s="20" t="n">
        <v>1.01063032</v>
      </c>
      <c r="M47" s="18" t="s">
        <v>327</v>
      </c>
      <c r="N47" s="20" t="s">
        <v>327</v>
      </c>
      <c r="O47" s="18" t="n">
        <v>0</v>
      </c>
      <c r="P47" s="20" t="n">
        <v>0</v>
      </c>
      <c r="Q47" s="18" t="n">
        <v>0</v>
      </c>
      <c r="R47" s="20" t="n">
        <v>0</v>
      </c>
      <c r="S47" s="18" t="n">
        <v>13.00151822</v>
      </c>
      <c r="T47" s="20" t="n">
        <v>0.52308265</v>
      </c>
    </row>
    <row r="48" spans="1:20">
      <c r="A48" s="15" t="s">
        <v>368</v>
      </c>
      <c r="B48" s="17" t="n">
        <v>9841</v>
      </c>
      <c r="C48" s="18">
        <f>(31.0/B48*100)</f>
        <v/>
      </c>
      <c r="D48" s="19" t="n">
        <v>9810</v>
      </c>
      <c r="E48" s="18" t="n">
        <v>22.02617533</v>
      </c>
      <c r="F48" s="20" t="n">
        <v>0.88639912</v>
      </c>
      <c r="G48" s="18" t="n">
        <v>17.95917447</v>
      </c>
      <c r="H48" s="20" t="n">
        <v>0.6911899500000001</v>
      </c>
      <c r="I48" s="18" t="n">
        <v>7.54235887</v>
      </c>
      <c r="J48" s="20" t="n">
        <v>0.49382237</v>
      </c>
      <c r="K48" s="18" t="n">
        <v>50.945357</v>
      </c>
      <c r="L48" s="20" t="n">
        <v>1.12967726</v>
      </c>
      <c r="M48" s="18" t="s">
        <v>327</v>
      </c>
      <c r="N48" s="20" t="s">
        <v>327</v>
      </c>
      <c r="O48" s="18" t="n">
        <v>0</v>
      </c>
      <c r="P48" s="20" t="n">
        <v>0</v>
      </c>
      <c r="Q48" s="18" t="n">
        <v>0</v>
      </c>
      <c r="R48" s="20" t="n">
        <v>0</v>
      </c>
      <c r="S48" s="18" t="n">
        <v>1.52693433</v>
      </c>
      <c r="T48" s="20" t="n">
        <v>0.19008159</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(156.0/B52*100)</f>
        <v/>
      </c>
      <c r="D52" s="19" t="n">
        <v>5653</v>
      </c>
      <c r="E52" s="18" t="n">
        <v>8.430115170000001</v>
      </c>
      <c r="F52" s="20" t="n">
        <v>0.42195457</v>
      </c>
      <c r="G52" s="18" t="n">
        <v>13.09502962</v>
      </c>
      <c r="H52" s="20" t="n">
        <v>0.45479848</v>
      </c>
      <c r="I52" s="18" t="n">
        <v>3.57844678</v>
      </c>
      <c r="J52" s="20" t="n">
        <v>0.28859587</v>
      </c>
      <c r="K52" s="18" t="n">
        <v>71.16720784</v>
      </c>
      <c r="L52" s="20" t="n">
        <v>0.74958726</v>
      </c>
      <c r="M52" s="18" t="s">
        <v>327</v>
      </c>
      <c r="N52" s="20" t="s">
        <v>327</v>
      </c>
      <c r="O52" s="18" t="n">
        <v>0</v>
      </c>
      <c r="P52" s="20" t="n">
        <v>0</v>
      </c>
      <c r="Q52" s="18" t="n">
        <v>0</v>
      </c>
      <c r="R52" s="20" t="n">
        <v>0</v>
      </c>
      <c r="S52" s="18" t="n">
        <v>3.72920059</v>
      </c>
      <c r="T52" s="20" t="n">
        <v>0.29069417</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(96.0/B56*100)</f>
        <v/>
      </c>
      <c r="D56" s="19" t="n">
        <v>5263</v>
      </c>
      <c r="E56" s="18" t="n">
        <v>12.39169771</v>
      </c>
      <c r="F56" s="20" t="n">
        <v>0.53691978</v>
      </c>
      <c r="G56" s="18" t="n">
        <v>22.1067888</v>
      </c>
      <c r="H56" s="20" t="n">
        <v>0.64434551</v>
      </c>
      <c r="I56" s="18" t="n">
        <v>3.89494551</v>
      </c>
      <c r="J56" s="20" t="n">
        <v>0.32387883</v>
      </c>
      <c r="K56" s="18" t="n">
        <v>59.90030801</v>
      </c>
      <c r="L56" s="20" t="n">
        <v>0.92335125</v>
      </c>
      <c r="M56" s="18" t="s">
        <v>327</v>
      </c>
      <c r="N56" s="20" t="s">
        <v>327</v>
      </c>
      <c r="O56" s="18" t="n">
        <v>0</v>
      </c>
      <c r="P56" s="20" t="n">
        <v>0</v>
      </c>
      <c r="Q56" s="18" t="n">
        <v>0</v>
      </c>
      <c r="R56" s="20" t="n">
        <v>0</v>
      </c>
      <c r="S56" s="18" t="n">
        <v>1.70625996</v>
      </c>
      <c r="T56" s="20" t="n">
        <v>0.24124902</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(336.0/B61*100)</f>
        <v/>
      </c>
      <c r="D61" s="19" t="n">
        <v>6189</v>
      </c>
      <c r="E61" s="18" t="n">
        <v>14.35348759</v>
      </c>
      <c r="F61" s="20" t="n">
        <v>0.44776971</v>
      </c>
      <c r="G61" s="18" t="n">
        <v>17.65311442</v>
      </c>
      <c r="H61" s="20" t="n">
        <v>0.54847113</v>
      </c>
      <c r="I61" s="18" t="n">
        <v>3.78555506</v>
      </c>
      <c r="J61" s="20" t="n">
        <v>0.25464339</v>
      </c>
      <c r="K61" s="18" t="n">
        <v>58.34736807</v>
      </c>
      <c r="L61" s="20" t="n">
        <v>0.6957783</v>
      </c>
      <c r="M61" s="18" t="s">
        <v>327</v>
      </c>
      <c r="N61" s="20" t="s">
        <v>327</v>
      </c>
      <c r="O61" s="18" t="n">
        <v>0</v>
      </c>
      <c r="P61" s="20" t="n">
        <v>0</v>
      </c>
      <c r="Q61" s="18" t="n">
        <v>0</v>
      </c>
      <c r="R61" s="20" t="n">
        <v>0</v>
      </c>
      <c r="S61" s="18" t="n">
        <v>5.86047485</v>
      </c>
      <c r="T61" s="20" t="n">
        <v>0.41488956</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(59.0/B67*100)</f>
        <v/>
      </c>
      <c r="D67" s="19" t="n">
        <v>6912</v>
      </c>
      <c r="E67" s="18" t="n">
        <v>31.54443846</v>
      </c>
      <c r="F67" s="20" t="n">
        <v>0.79244755</v>
      </c>
      <c r="G67" s="18" t="n">
        <v>12.64222109</v>
      </c>
      <c r="H67" s="20" t="n">
        <v>0.47505982</v>
      </c>
      <c r="I67" s="18" t="n">
        <v>5.61329958</v>
      </c>
      <c r="J67" s="20" t="n">
        <v>0.32607353</v>
      </c>
      <c r="K67" s="18" t="n">
        <v>47.90652383</v>
      </c>
      <c r="L67" s="20" t="n">
        <v>0.87065</v>
      </c>
      <c r="M67" s="18" t="s">
        <v>327</v>
      </c>
      <c r="N67" s="20" t="s">
        <v>327</v>
      </c>
      <c r="O67" s="18" t="n">
        <v>0</v>
      </c>
      <c r="P67" s="20" t="n">
        <v>0</v>
      </c>
      <c r="Q67" s="18" t="n">
        <v>0</v>
      </c>
      <c r="R67" s="20" t="n">
        <v>0</v>
      </c>
      <c r="S67" s="18" t="n">
        <v>2.29351705</v>
      </c>
      <c r="T67" s="20" t="n">
        <v>0.21824966</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(393.0/B73*100)</f>
        <v/>
      </c>
      <c r="D73" s="19" t="n">
        <v>7856</v>
      </c>
      <c r="E73" s="18" t="n">
        <v>29.72271432</v>
      </c>
      <c r="F73" s="20" t="n">
        <v>0.8295204900000001</v>
      </c>
      <c r="G73" s="18" t="n">
        <v>30.97054775</v>
      </c>
      <c r="H73" s="20" t="n">
        <v>0.59587173</v>
      </c>
      <c r="I73" s="18" t="n">
        <v>11.99334677</v>
      </c>
      <c r="J73" s="20" t="n">
        <v>0.49001144</v>
      </c>
      <c r="K73" s="18" t="n">
        <v>25.15122274</v>
      </c>
      <c r="L73" s="20" t="n">
        <v>0.91741621</v>
      </c>
      <c r="M73" s="18" t="s">
        <v>327</v>
      </c>
      <c r="N73" s="20" t="s">
        <v>327</v>
      </c>
      <c r="O73" s="18" t="n">
        <v>0</v>
      </c>
      <c r="P73" s="20" t="n">
        <v>0</v>
      </c>
      <c r="Q73" s="18" t="n">
        <v>0</v>
      </c>
      <c r="R73" s="20" t="n">
        <v>0</v>
      </c>
      <c r="S73" s="18" t="n">
        <v>2.16216843</v>
      </c>
      <c r="T73" s="20" t="n">
        <v>0.20259259</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451</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9.635414409999999</v>
      </c>
      <c r="F7" s="20" t="n">
        <v>0.33903642</v>
      </c>
      <c r="G7" s="18" t="n">
        <v>14.85844893</v>
      </c>
      <c r="H7" s="20" t="n">
        <v>0.47441037</v>
      </c>
      <c r="I7" s="18" t="n">
        <v>2.5458734</v>
      </c>
      <c r="J7" s="20" t="n">
        <v>0.1768422</v>
      </c>
      <c r="K7" s="18" t="n">
        <v>65.14989378999999</v>
      </c>
      <c r="L7" s="20" t="n">
        <v>0.6331949</v>
      </c>
      <c r="M7" s="18" t="s">
        <v>327</v>
      </c>
      <c r="N7" s="20" t="s">
        <v>327</v>
      </c>
      <c r="O7" s="18" t="n">
        <v>0</v>
      </c>
      <c r="P7" s="20" t="n">
        <v>0</v>
      </c>
      <c r="Q7" s="18" t="n">
        <v>0</v>
      </c>
      <c r="R7" s="20" t="n">
        <v>0</v>
      </c>
      <c r="S7" s="18" t="n">
        <v>7.81036947</v>
      </c>
      <c r="T7" s="20" t="n">
        <v>0.33777829</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(8440.0/B9*100)</f>
        <v/>
      </c>
      <c r="D9" s="19" t="n">
        <v>1211</v>
      </c>
      <c r="E9" s="18" t="n">
        <v>18.0714771</v>
      </c>
      <c r="F9" s="20" t="n">
        <v>1.3795435</v>
      </c>
      <c r="G9" s="18" t="n">
        <v>26.59813228</v>
      </c>
      <c r="H9" s="20" t="n">
        <v>1.59939961</v>
      </c>
      <c r="I9" s="18" t="n">
        <v>7.20149954</v>
      </c>
      <c r="J9" s="20" t="n">
        <v>0.90935203</v>
      </c>
      <c r="K9" s="18" t="n">
        <v>0</v>
      </c>
      <c r="L9" s="20" t="n">
        <v>0</v>
      </c>
      <c r="M9" s="18" t="s">
        <v>327</v>
      </c>
      <c r="N9" s="20" t="s">
        <v>327</v>
      </c>
      <c r="O9" s="18" t="n">
        <v>19.79545547</v>
      </c>
      <c r="P9" s="20" t="n">
        <v>3.0855337</v>
      </c>
      <c r="Q9" s="18" t="n">
        <v>0</v>
      </c>
      <c r="R9" s="20" t="n">
        <v>0</v>
      </c>
      <c r="S9" s="18" t="n">
        <v>28.33343562</v>
      </c>
      <c r="T9" s="20" t="n">
        <v>1.64082943</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(192.0/B13*100)</f>
        <v/>
      </c>
      <c r="D13" s="19" t="n">
        <v>6969</v>
      </c>
      <c r="E13" s="18" t="n">
        <v>2.64816556</v>
      </c>
      <c r="F13" s="20" t="n">
        <v>0.24029394</v>
      </c>
      <c r="G13" s="18" t="n">
        <v>3.16049981</v>
      </c>
      <c r="H13" s="20" t="n">
        <v>0.25151529</v>
      </c>
      <c r="I13" s="18" t="n">
        <v>0.66325912</v>
      </c>
      <c r="J13" s="20" t="n">
        <v>0.12396249</v>
      </c>
      <c r="K13" s="18" t="n">
        <v>86.21318622</v>
      </c>
      <c r="L13" s="20" t="n">
        <v>0.64137996</v>
      </c>
      <c r="M13" s="18" t="s">
        <v>327</v>
      </c>
      <c r="N13" s="20" t="s">
        <v>327</v>
      </c>
      <c r="O13" s="18" t="n">
        <v>4.1169685</v>
      </c>
      <c r="P13" s="20" t="n">
        <v>0.47262249</v>
      </c>
      <c r="Q13" s="18" t="n">
        <v>0</v>
      </c>
      <c r="R13" s="20" t="n">
        <v>0</v>
      </c>
      <c r="S13" s="18" t="n">
        <v>3.19792079</v>
      </c>
      <c r="T13" s="20" t="n">
        <v>0.2546674</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(49.0/B18*100)</f>
        <v/>
      </c>
      <c r="D18" s="19" t="n">
        <v>5483</v>
      </c>
      <c r="E18" s="18" t="n">
        <v>11.68691315</v>
      </c>
      <c r="F18" s="20" t="n">
        <v>0.50899388</v>
      </c>
      <c r="G18" s="18" t="n">
        <v>25.92583311</v>
      </c>
      <c r="H18" s="20" t="n">
        <v>0.66599663</v>
      </c>
      <c r="I18" s="18" t="n">
        <v>20.51718897</v>
      </c>
      <c r="J18" s="20" t="n">
        <v>0.84099764</v>
      </c>
      <c r="K18" s="18" t="n">
        <v>35.15368954</v>
      </c>
      <c r="L18" s="20" t="n">
        <v>0.94456357</v>
      </c>
      <c r="M18" s="18" t="s">
        <v>327</v>
      </c>
      <c r="N18" s="20" t="s">
        <v>327</v>
      </c>
      <c r="O18" s="18" t="n">
        <v>0</v>
      </c>
      <c r="P18" s="20" t="n">
        <v>0</v>
      </c>
      <c r="Q18" s="18" t="n">
        <v>0</v>
      </c>
      <c r="R18" s="20" t="n">
        <v>0</v>
      </c>
      <c r="S18" s="18" t="n">
        <v>6.71637523</v>
      </c>
      <c r="T18" s="20" t="n">
        <v>0.48321174</v>
      </c>
    </row>
    <row r="19" spans="1:20">
      <c r="A19" s="15" t="s">
        <v>339</v>
      </c>
      <c r="B19" s="17" t="n">
        <v>5658</v>
      </c>
      <c r="C19" s="18">
        <f>(264.0/B19*100)</f>
        <v/>
      </c>
      <c r="D19" s="19" t="n">
        <v>5394</v>
      </c>
      <c r="E19" s="18" t="n">
        <v>5.50441771</v>
      </c>
      <c r="F19" s="20" t="n">
        <v>0.36119045</v>
      </c>
      <c r="G19" s="18" t="n">
        <v>12.17662247</v>
      </c>
      <c r="H19" s="20" t="n">
        <v>0.59739725</v>
      </c>
      <c r="I19" s="18" t="n">
        <v>4.00479728</v>
      </c>
      <c r="J19" s="20" t="n">
        <v>0.32729267</v>
      </c>
      <c r="K19" s="18" t="n">
        <v>72.31780066</v>
      </c>
      <c r="L19" s="20" t="n">
        <v>1.03278187</v>
      </c>
      <c r="M19" s="18" t="s">
        <v>327</v>
      </c>
      <c r="N19" s="20" t="s">
        <v>327</v>
      </c>
      <c r="O19" s="18" t="n">
        <v>0</v>
      </c>
      <c r="P19" s="20" t="n">
        <v>0</v>
      </c>
      <c r="Q19" s="18" t="n">
        <v>0</v>
      </c>
      <c r="R19" s="20" t="n">
        <v>0</v>
      </c>
      <c r="S19" s="18" t="n">
        <v>5.99636188</v>
      </c>
      <c r="T19" s="20" t="n">
        <v>0.45321062</v>
      </c>
    </row>
    <row r="20" spans="1:20">
      <c r="A20" s="15" t="s">
        <v>340</v>
      </c>
      <c r="B20" s="17" t="n">
        <v>3371</v>
      </c>
      <c r="C20" s="18">
        <f>(82.0/B20*100)</f>
        <v/>
      </c>
      <c r="D20" s="19" t="n">
        <v>3289</v>
      </c>
      <c r="E20" s="18" t="n">
        <v>3.95247622</v>
      </c>
      <c r="F20" s="20" t="n">
        <v>0.32379967</v>
      </c>
      <c r="G20" s="18" t="n">
        <v>6.56224352</v>
      </c>
      <c r="H20" s="20" t="n">
        <v>0.42017785</v>
      </c>
      <c r="I20" s="18" t="n">
        <v>0.84050331</v>
      </c>
      <c r="J20" s="20" t="n">
        <v>0.14645009</v>
      </c>
      <c r="K20" s="18" t="n">
        <v>83.70613551</v>
      </c>
      <c r="L20" s="20" t="n">
        <v>0.55765239</v>
      </c>
      <c r="M20" s="18" t="s">
        <v>327</v>
      </c>
      <c r="N20" s="20" t="s">
        <v>327</v>
      </c>
      <c r="O20" s="18" t="n">
        <v>0</v>
      </c>
      <c r="P20" s="20" t="n">
        <v>0</v>
      </c>
      <c r="Q20" s="18" t="n">
        <v>0</v>
      </c>
      <c r="R20" s="20" t="n">
        <v>0</v>
      </c>
      <c r="S20" s="18" t="n">
        <v>4.93864144</v>
      </c>
      <c r="T20" s="20" t="n">
        <v>0.36684221</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(685.0/B23*100)</f>
        <v/>
      </c>
      <c r="D23" s="19" t="n">
        <v>10898</v>
      </c>
      <c r="E23" s="18" t="n">
        <v>8.699564759999999</v>
      </c>
      <c r="F23" s="20" t="n">
        <v>0.43259801</v>
      </c>
      <c r="G23" s="18" t="n">
        <v>12.8656104</v>
      </c>
      <c r="H23" s="20" t="n">
        <v>0.67975602</v>
      </c>
      <c r="I23" s="18" t="n">
        <v>3.71632566</v>
      </c>
      <c r="J23" s="20" t="n">
        <v>0.27270463</v>
      </c>
      <c r="K23" s="18" t="n">
        <v>67.72834695</v>
      </c>
      <c r="L23" s="20" t="n">
        <v>1.04310525</v>
      </c>
      <c r="M23" s="18" t="s">
        <v>327</v>
      </c>
      <c r="N23" s="20" t="s">
        <v>327</v>
      </c>
      <c r="O23" s="18" t="n">
        <v>0</v>
      </c>
      <c r="P23" s="20" t="n">
        <v>0</v>
      </c>
      <c r="Q23" s="18" t="n">
        <v>0</v>
      </c>
      <c r="R23" s="20" t="n">
        <v>0</v>
      </c>
      <c r="S23" s="18" t="n">
        <v>6.99015223</v>
      </c>
      <c r="T23" s="20" t="n">
        <v>0.39639003</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10.18829872</v>
      </c>
      <c r="F25" s="20" t="n">
        <v>0.44430106</v>
      </c>
      <c r="G25" s="18" t="n">
        <v>31.19771515</v>
      </c>
      <c r="H25" s="20" t="n">
        <v>1.20109938</v>
      </c>
      <c r="I25" s="18" t="n">
        <v>5.66733095</v>
      </c>
      <c r="J25" s="20" t="n">
        <v>0.44696809</v>
      </c>
      <c r="K25" s="18" t="n">
        <v>50.06906665</v>
      </c>
      <c r="L25" s="20" t="n">
        <v>1.39486104</v>
      </c>
      <c r="M25" s="18" t="s">
        <v>327</v>
      </c>
      <c r="N25" s="20" t="s">
        <v>327</v>
      </c>
      <c r="O25" s="18" t="n">
        <v>0</v>
      </c>
      <c r="P25" s="20" t="n">
        <v>0</v>
      </c>
      <c r="Q25" s="18" t="n">
        <v>0</v>
      </c>
      <c r="R25" s="20" t="n">
        <v>0</v>
      </c>
      <c r="S25" s="18" t="n">
        <v>2.87758853</v>
      </c>
      <c r="T25" s="20" t="n">
        <v>0.24477084</v>
      </c>
    </row>
    <row r="26" spans="1:20">
      <c r="A26" s="15" t="s">
        <v>346</v>
      </c>
      <c r="B26" s="17" t="n">
        <v>4869</v>
      </c>
      <c r="C26" s="18">
        <f>(186.0/B26*100)</f>
        <v/>
      </c>
      <c r="D26" s="19" t="n">
        <v>4683</v>
      </c>
      <c r="E26" s="18" t="n">
        <v>9.99089596</v>
      </c>
      <c r="F26" s="20" t="n">
        <v>0.55395553</v>
      </c>
      <c r="G26" s="18" t="n">
        <v>20.77915867</v>
      </c>
      <c r="H26" s="20" t="n">
        <v>0.68345877</v>
      </c>
      <c r="I26" s="18" t="n">
        <v>5.18146543</v>
      </c>
      <c r="J26" s="20" t="n">
        <v>0.37617307</v>
      </c>
      <c r="K26" s="18" t="n">
        <v>60.10042901</v>
      </c>
      <c r="L26" s="20" t="n">
        <v>0.95812352</v>
      </c>
      <c r="M26" s="18" t="s">
        <v>327</v>
      </c>
      <c r="N26" s="20" t="s">
        <v>327</v>
      </c>
      <c r="O26" s="18" t="n">
        <v>0</v>
      </c>
      <c r="P26" s="20" t="n">
        <v>0</v>
      </c>
      <c r="Q26" s="18" t="n">
        <v>0</v>
      </c>
      <c r="R26" s="20" t="n">
        <v>0</v>
      </c>
      <c r="S26" s="18" t="n">
        <v>3.94805093</v>
      </c>
      <c r="T26" s="20" t="n">
        <v>0.37452878</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(35.0/B32*100)</f>
        <v/>
      </c>
      <c r="D32" s="19" t="n">
        <v>4443</v>
      </c>
      <c r="E32" s="18" t="n">
        <v>13.8075741</v>
      </c>
      <c r="F32" s="20" t="n">
        <v>0.6204877600000001</v>
      </c>
      <c r="G32" s="18" t="n">
        <v>24.88514377</v>
      </c>
      <c r="H32" s="20" t="n">
        <v>0.68330527</v>
      </c>
      <c r="I32" s="18" t="n">
        <v>5.99575454</v>
      </c>
      <c r="J32" s="20" t="n">
        <v>0.37671211</v>
      </c>
      <c r="K32" s="18" t="n">
        <v>51.74967752</v>
      </c>
      <c r="L32" s="20" t="n">
        <v>1.09753019</v>
      </c>
      <c r="M32" s="18" t="s">
        <v>327</v>
      </c>
      <c r="N32" s="20" t="s">
        <v>327</v>
      </c>
      <c r="O32" s="18" t="n">
        <v>0</v>
      </c>
      <c r="P32" s="20" t="n">
        <v>0</v>
      </c>
      <c r="Q32" s="18" t="n">
        <v>0</v>
      </c>
      <c r="R32" s="20" t="n">
        <v>0</v>
      </c>
      <c r="S32" s="18" t="n">
        <v>3.56185007</v>
      </c>
      <c r="T32" s="20" t="n">
        <v>0.31524859</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(134.0/B34*100)</f>
        <v/>
      </c>
      <c r="D34" s="19" t="n">
        <v>6216</v>
      </c>
      <c r="E34" s="18" t="n">
        <v>10.46895416</v>
      </c>
      <c r="F34" s="20" t="n">
        <v>0.47665837</v>
      </c>
      <c r="G34" s="18" t="n">
        <v>18.16514533</v>
      </c>
      <c r="H34" s="20" t="n">
        <v>0.6069645</v>
      </c>
      <c r="I34" s="18" t="n">
        <v>3.81881725</v>
      </c>
      <c r="J34" s="20" t="n">
        <v>0.27465279</v>
      </c>
      <c r="K34" s="18" t="n">
        <v>56.91303031</v>
      </c>
      <c r="L34" s="20" t="n">
        <v>0.95139149</v>
      </c>
      <c r="M34" s="18" t="s">
        <v>327</v>
      </c>
      <c r="N34" s="20" t="s">
        <v>327</v>
      </c>
      <c r="O34" s="18" t="n">
        <v>2.60005363</v>
      </c>
      <c r="P34" s="20" t="n">
        <v>0.53963178</v>
      </c>
      <c r="Q34" s="18" t="n">
        <v>0</v>
      </c>
      <c r="R34" s="20" t="n">
        <v>0</v>
      </c>
      <c r="S34" s="18" t="n">
        <v>8.033999319999999</v>
      </c>
      <c r="T34" s="20" t="n">
        <v>0.39282419</v>
      </c>
    </row>
    <row r="35" spans="1:20">
      <c r="A35" s="15" t="s">
        <v>355</v>
      </c>
      <c r="B35" s="17" t="n">
        <v>6406</v>
      </c>
      <c r="C35" s="18">
        <f>(103.0/B35*100)</f>
        <v/>
      </c>
      <c r="D35" s="19" t="n">
        <v>6303</v>
      </c>
      <c r="E35" s="18" t="n">
        <v>16.32072813</v>
      </c>
      <c r="F35" s="20" t="n">
        <v>0.54860791</v>
      </c>
      <c r="G35" s="18" t="n">
        <v>20.44636524</v>
      </c>
      <c r="H35" s="20" t="n">
        <v>0.6340834400000001</v>
      </c>
      <c r="I35" s="18" t="n">
        <v>4.66924643</v>
      </c>
      <c r="J35" s="20" t="n">
        <v>0.33369483</v>
      </c>
      <c r="K35" s="18" t="n">
        <v>48.29724146</v>
      </c>
      <c r="L35" s="20" t="n">
        <v>0.81697948</v>
      </c>
      <c r="M35" s="18" t="s">
        <v>327</v>
      </c>
      <c r="N35" s="20" t="s">
        <v>327</v>
      </c>
      <c r="O35" s="18" t="n">
        <v>1.04814718</v>
      </c>
      <c r="P35" s="20" t="n">
        <v>0.05731191</v>
      </c>
      <c r="Q35" s="18" t="n">
        <v>0</v>
      </c>
      <c r="R35" s="20" t="n">
        <v>0</v>
      </c>
      <c r="S35" s="18" t="n">
        <v>9.21827156</v>
      </c>
      <c r="T35" s="20" t="n">
        <v>0.47732944</v>
      </c>
    </row>
    <row r="36" spans="1:20">
      <c r="A36" s="15" t="s">
        <v>356</v>
      </c>
      <c r="B36" s="17" t="n">
        <v>6736</v>
      </c>
      <c r="C36" s="18">
        <f>(124.0/B36*100)</f>
        <v/>
      </c>
      <c r="D36" s="19" t="n">
        <v>6612</v>
      </c>
      <c r="E36" s="18" t="n">
        <v>7.25810762</v>
      </c>
      <c r="F36" s="20" t="n">
        <v>0.34080013</v>
      </c>
      <c r="G36" s="18" t="n">
        <v>12.41550596</v>
      </c>
      <c r="H36" s="20" t="n">
        <v>0.44899516</v>
      </c>
      <c r="I36" s="18" t="n">
        <v>5.22493314</v>
      </c>
      <c r="J36" s="20" t="n">
        <v>0.29593548</v>
      </c>
      <c r="K36" s="18" t="n">
        <v>69.39365592999999</v>
      </c>
      <c r="L36" s="20" t="n">
        <v>0.75371526</v>
      </c>
      <c r="M36" s="18" t="s">
        <v>327</v>
      </c>
      <c r="N36" s="20" t="s">
        <v>327</v>
      </c>
      <c r="O36" s="18" t="n">
        <v>0</v>
      </c>
      <c r="P36" s="20" t="n">
        <v>0</v>
      </c>
      <c r="Q36" s="18" t="n">
        <v>0</v>
      </c>
      <c r="R36" s="20" t="n">
        <v>0</v>
      </c>
      <c r="S36" s="18" t="n">
        <v>5.70779736</v>
      </c>
      <c r="T36" s="20" t="n">
        <v>0.32952617</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(5811.0/B40*100)</f>
        <v/>
      </c>
      <c r="D40" s="19" t="n">
        <v>8346</v>
      </c>
      <c r="E40" s="18" t="n">
        <v>13.46610101</v>
      </c>
      <c r="F40" s="20" t="n">
        <v>0.54630113</v>
      </c>
      <c r="G40" s="18" t="n">
        <v>24.69651015</v>
      </c>
      <c r="H40" s="20" t="n">
        <v>0.76379542</v>
      </c>
      <c r="I40" s="18" t="n">
        <v>4.91715347</v>
      </c>
      <c r="J40" s="20" t="n">
        <v>0.35610244</v>
      </c>
      <c r="K40" s="18" t="n">
        <v>39.89178604</v>
      </c>
      <c r="L40" s="20" t="n">
        <v>0.98556423</v>
      </c>
      <c r="M40" s="18" t="s">
        <v>327</v>
      </c>
      <c r="N40" s="20" t="s">
        <v>327</v>
      </c>
      <c r="O40" s="18" t="n">
        <v>9.216804870000001</v>
      </c>
      <c r="P40" s="20" t="n">
        <v>0.20995711</v>
      </c>
      <c r="Q40" s="18" t="n">
        <v>0</v>
      </c>
      <c r="R40" s="20" t="n">
        <v>0</v>
      </c>
      <c r="S40" s="18" t="n">
        <v>7.81164446</v>
      </c>
      <c r="T40" s="20" t="n">
        <v>0.53539577</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(218.0/B47*100)</f>
        <v/>
      </c>
      <c r="D47" s="19" t="n">
        <v>5710</v>
      </c>
      <c r="E47" s="18" t="n">
        <v>18.24018714</v>
      </c>
      <c r="F47" s="20" t="n">
        <v>0.55836878</v>
      </c>
      <c r="G47" s="18" t="n">
        <v>23.09298102</v>
      </c>
      <c r="H47" s="20" t="n">
        <v>0.76465784</v>
      </c>
      <c r="I47" s="18" t="n">
        <v>6.73311381</v>
      </c>
      <c r="J47" s="20" t="n">
        <v>0.38130448</v>
      </c>
      <c r="K47" s="18" t="n">
        <v>38.31339996</v>
      </c>
      <c r="L47" s="20" t="n">
        <v>1.01063032</v>
      </c>
      <c r="M47" s="18" t="s">
        <v>327</v>
      </c>
      <c r="N47" s="20" t="s">
        <v>327</v>
      </c>
      <c r="O47" s="18" t="n">
        <v>0</v>
      </c>
      <c r="P47" s="20" t="n">
        <v>0</v>
      </c>
      <c r="Q47" s="18" t="n">
        <v>0</v>
      </c>
      <c r="R47" s="20" t="n">
        <v>0</v>
      </c>
      <c r="S47" s="18" t="n">
        <v>13.62031807</v>
      </c>
      <c r="T47" s="20" t="n">
        <v>0.58658164</v>
      </c>
    </row>
    <row r="48" spans="1:20">
      <c r="A48" s="15" t="s">
        <v>368</v>
      </c>
      <c r="B48" s="17" t="n">
        <v>9841</v>
      </c>
      <c r="C48" s="18">
        <f>(31.0/B48*100)</f>
        <v/>
      </c>
      <c r="D48" s="19" t="n">
        <v>9810</v>
      </c>
      <c r="E48" s="18" t="n">
        <v>24.73268354</v>
      </c>
      <c r="F48" s="20" t="n">
        <v>0.9133121400000001</v>
      </c>
      <c r="G48" s="18" t="n">
        <v>16.27052992</v>
      </c>
      <c r="H48" s="20" t="n">
        <v>0.67609907</v>
      </c>
      <c r="I48" s="18" t="n">
        <v>6.65462955</v>
      </c>
      <c r="J48" s="20" t="n">
        <v>0.35166823</v>
      </c>
      <c r="K48" s="18" t="n">
        <v>50.945357</v>
      </c>
      <c r="L48" s="20" t="n">
        <v>1.12967726</v>
      </c>
      <c r="M48" s="18" t="s">
        <v>327</v>
      </c>
      <c r="N48" s="20" t="s">
        <v>327</v>
      </c>
      <c r="O48" s="18" t="n">
        <v>0</v>
      </c>
      <c r="P48" s="20" t="n">
        <v>0</v>
      </c>
      <c r="Q48" s="18" t="n">
        <v>0</v>
      </c>
      <c r="R48" s="20" t="n">
        <v>0</v>
      </c>
      <c r="S48" s="18" t="n">
        <v>1.39679999</v>
      </c>
      <c r="T48" s="20" t="n">
        <v>0.16923774</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(156.0/B52*100)</f>
        <v/>
      </c>
      <c r="D52" s="19" t="n">
        <v>5653</v>
      </c>
      <c r="E52" s="18" t="n">
        <v>8.864157820000001</v>
      </c>
      <c r="F52" s="20" t="n">
        <v>0.38342985</v>
      </c>
      <c r="G52" s="18" t="n">
        <v>12.64761997</v>
      </c>
      <c r="H52" s="20" t="n">
        <v>0.48067665</v>
      </c>
      <c r="I52" s="18" t="n">
        <v>3.34442434</v>
      </c>
      <c r="J52" s="20" t="n">
        <v>0.26878784</v>
      </c>
      <c r="K52" s="18" t="n">
        <v>71.16720784</v>
      </c>
      <c r="L52" s="20" t="n">
        <v>0.74958726</v>
      </c>
      <c r="M52" s="18" t="s">
        <v>327</v>
      </c>
      <c r="N52" s="20" t="s">
        <v>327</v>
      </c>
      <c r="O52" s="18" t="n">
        <v>0</v>
      </c>
      <c r="P52" s="20" t="n">
        <v>0</v>
      </c>
      <c r="Q52" s="18" t="n">
        <v>0</v>
      </c>
      <c r="R52" s="20" t="n">
        <v>0</v>
      </c>
      <c r="S52" s="18" t="n">
        <v>3.97659003</v>
      </c>
      <c r="T52" s="20" t="n">
        <v>0.30032366</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(96.0/B56*100)</f>
        <v/>
      </c>
      <c r="D56" s="19" t="n">
        <v>5263</v>
      </c>
      <c r="E56" s="18" t="n">
        <v>12.93191213</v>
      </c>
      <c r="F56" s="20" t="n">
        <v>0.51722841</v>
      </c>
      <c r="G56" s="18" t="n">
        <v>19.95258192</v>
      </c>
      <c r="H56" s="20" t="n">
        <v>0.6205048399999999</v>
      </c>
      <c r="I56" s="18" t="n">
        <v>5.64058578</v>
      </c>
      <c r="J56" s="20" t="n">
        <v>0.4103701</v>
      </c>
      <c r="K56" s="18" t="n">
        <v>59.90030801</v>
      </c>
      <c r="L56" s="20" t="n">
        <v>0.92335125</v>
      </c>
      <c r="M56" s="18" t="s">
        <v>327</v>
      </c>
      <c r="N56" s="20" t="s">
        <v>327</v>
      </c>
      <c r="O56" s="18" t="n">
        <v>0</v>
      </c>
      <c r="P56" s="20" t="n">
        <v>0</v>
      </c>
      <c r="Q56" s="18" t="n">
        <v>0</v>
      </c>
      <c r="R56" s="20" t="n">
        <v>0</v>
      </c>
      <c r="S56" s="18" t="n">
        <v>1.57461216</v>
      </c>
      <c r="T56" s="20" t="n">
        <v>0.22707536</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(336.0/B61*100)</f>
        <v/>
      </c>
      <c r="D61" s="19" t="n">
        <v>6189</v>
      </c>
      <c r="E61" s="18" t="n">
        <v>12.84241185</v>
      </c>
      <c r="F61" s="20" t="n">
        <v>0.44770269</v>
      </c>
      <c r="G61" s="18" t="n">
        <v>18.43475448</v>
      </c>
      <c r="H61" s="20" t="n">
        <v>0.52933323</v>
      </c>
      <c r="I61" s="18" t="n">
        <v>4.41548288</v>
      </c>
      <c r="J61" s="20" t="n">
        <v>0.28909228</v>
      </c>
      <c r="K61" s="18" t="n">
        <v>58.34736807</v>
      </c>
      <c r="L61" s="20" t="n">
        <v>0.6957783</v>
      </c>
      <c r="M61" s="18" t="s">
        <v>327</v>
      </c>
      <c r="N61" s="20" t="s">
        <v>327</v>
      </c>
      <c r="O61" s="18" t="n">
        <v>0</v>
      </c>
      <c r="P61" s="20" t="n">
        <v>0</v>
      </c>
      <c r="Q61" s="18" t="n">
        <v>0</v>
      </c>
      <c r="R61" s="20" t="n">
        <v>0</v>
      </c>
      <c r="S61" s="18" t="n">
        <v>5.95998273</v>
      </c>
      <c r="T61" s="20" t="n">
        <v>0.40843238</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(59.0/B67*100)</f>
        <v/>
      </c>
      <c r="D67" s="19" t="n">
        <v>6912</v>
      </c>
      <c r="E67" s="18" t="n">
        <v>35.03235638</v>
      </c>
      <c r="F67" s="20" t="n">
        <v>0.85532067</v>
      </c>
      <c r="G67" s="18" t="n">
        <v>10.17206471</v>
      </c>
      <c r="H67" s="20" t="n">
        <v>0.49112262</v>
      </c>
      <c r="I67" s="18" t="n">
        <v>4.81285637</v>
      </c>
      <c r="J67" s="20" t="n">
        <v>0.30683034</v>
      </c>
      <c r="K67" s="18" t="n">
        <v>47.90652383</v>
      </c>
      <c r="L67" s="20" t="n">
        <v>0.87065</v>
      </c>
      <c r="M67" s="18" t="s">
        <v>327</v>
      </c>
      <c r="N67" s="20" t="s">
        <v>327</v>
      </c>
      <c r="O67" s="18" t="n">
        <v>0</v>
      </c>
      <c r="P67" s="20" t="n">
        <v>0</v>
      </c>
      <c r="Q67" s="18" t="n">
        <v>0</v>
      </c>
      <c r="R67" s="20" t="n">
        <v>0</v>
      </c>
      <c r="S67" s="18" t="n">
        <v>2.07619871</v>
      </c>
      <c r="T67" s="20" t="n">
        <v>0.23321712</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(393.0/B73*100)</f>
        <v/>
      </c>
      <c r="D73" s="19" t="n">
        <v>7856</v>
      </c>
      <c r="E73" s="18" t="n">
        <v>30.88463224</v>
      </c>
      <c r="F73" s="20" t="n">
        <v>0.83551493</v>
      </c>
      <c r="G73" s="18" t="n">
        <v>30.38847998</v>
      </c>
      <c r="H73" s="20" t="n">
        <v>0.59921753</v>
      </c>
      <c r="I73" s="18" t="n">
        <v>11.31845526</v>
      </c>
      <c r="J73" s="20" t="n">
        <v>0.47832451</v>
      </c>
      <c r="K73" s="18" t="n">
        <v>25.15122274</v>
      </c>
      <c r="L73" s="20" t="n">
        <v>0.91741621</v>
      </c>
      <c r="M73" s="18" t="s">
        <v>327</v>
      </c>
      <c r="N73" s="20" t="s">
        <v>327</v>
      </c>
      <c r="O73" s="18" t="n">
        <v>0</v>
      </c>
      <c r="P73" s="20" t="n">
        <v>0</v>
      </c>
      <c r="Q73" s="18" t="n">
        <v>0</v>
      </c>
      <c r="R73" s="20" t="n">
        <v>0</v>
      </c>
      <c r="S73" s="18" t="n">
        <v>2.25720978</v>
      </c>
      <c r="T73" s="20" t="n">
        <v>0.20251999</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452</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8.66597855</v>
      </c>
      <c r="F7" s="20" t="n">
        <v>0.32725463</v>
      </c>
      <c r="G7" s="18" t="n">
        <v>16.270375</v>
      </c>
      <c r="H7" s="20" t="n">
        <v>0.51616333</v>
      </c>
      <c r="I7" s="18" t="n">
        <v>2.07341819</v>
      </c>
      <c r="J7" s="20" t="n">
        <v>0.16493442</v>
      </c>
      <c r="K7" s="18" t="n">
        <v>65.14989378999999</v>
      </c>
      <c r="L7" s="20" t="n">
        <v>0.6331949</v>
      </c>
      <c r="M7" s="18" t="s">
        <v>327</v>
      </c>
      <c r="N7" s="20" t="s">
        <v>327</v>
      </c>
      <c r="O7" s="18" t="n">
        <v>0</v>
      </c>
      <c r="P7" s="20" t="n">
        <v>0</v>
      </c>
      <c r="Q7" s="18" t="n">
        <v>0</v>
      </c>
      <c r="R7" s="20" t="n">
        <v>0</v>
      </c>
      <c r="S7" s="18" t="n">
        <v>7.84033447</v>
      </c>
      <c r="T7" s="20" t="n">
        <v>0.34480467</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(8440.0/B9*100)</f>
        <v/>
      </c>
      <c r="D9" s="19" t="n">
        <v>1211</v>
      </c>
      <c r="E9" s="18" t="n">
        <v>17.44077415</v>
      </c>
      <c r="F9" s="20" t="n">
        <v>1.22341232</v>
      </c>
      <c r="G9" s="18" t="n">
        <v>29.37300021</v>
      </c>
      <c r="H9" s="20" t="n">
        <v>1.78144787</v>
      </c>
      <c r="I9" s="18" t="n">
        <v>4.93853033</v>
      </c>
      <c r="J9" s="20" t="n">
        <v>0.63202365</v>
      </c>
      <c r="K9" s="18" t="n">
        <v>0</v>
      </c>
      <c r="L9" s="20" t="n">
        <v>0</v>
      </c>
      <c r="M9" s="18" t="s">
        <v>327</v>
      </c>
      <c r="N9" s="20" t="s">
        <v>327</v>
      </c>
      <c r="O9" s="18" t="n">
        <v>19.79545547</v>
      </c>
      <c r="P9" s="20" t="n">
        <v>3.0855337</v>
      </c>
      <c r="Q9" s="18" t="n">
        <v>0</v>
      </c>
      <c r="R9" s="20" t="n">
        <v>0</v>
      </c>
      <c r="S9" s="18" t="n">
        <v>28.45223984</v>
      </c>
      <c r="T9" s="20" t="n">
        <v>1.65589657</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(192.0/B13*100)</f>
        <v/>
      </c>
      <c r="D13" s="19" t="n">
        <v>6969</v>
      </c>
      <c r="E13" s="18" t="n">
        <v>2.15426407</v>
      </c>
      <c r="F13" s="20" t="n">
        <v>0.23206713</v>
      </c>
      <c r="G13" s="18" t="n">
        <v>3.93869923</v>
      </c>
      <c r="H13" s="20" t="n">
        <v>0.30040829</v>
      </c>
      <c r="I13" s="18" t="n">
        <v>0.41116929</v>
      </c>
      <c r="J13" s="20" t="n">
        <v>0.11766273</v>
      </c>
      <c r="K13" s="18" t="n">
        <v>86.21318622</v>
      </c>
      <c r="L13" s="20" t="n">
        <v>0.64137996</v>
      </c>
      <c r="M13" s="18" t="s">
        <v>327</v>
      </c>
      <c r="N13" s="20" t="s">
        <v>327</v>
      </c>
      <c r="O13" s="18" t="n">
        <v>4.1169685</v>
      </c>
      <c r="P13" s="20" t="n">
        <v>0.47262249</v>
      </c>
      <c r="Q13" s="18" t="n">
        <v>0</v>
      </c>
      <c r="R13" s="20" t="n">
        <v>0</v>
      </c>
      <c r="S13" s="18" t="n">
        <v>3.16571269</v>
      </c>
      <c r="T13" s="20" t="n">
        <v>0.25396774</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(49.0/B18*100)</f>
        <v/>
      </c>
      <c r="D18" s="19" t="n">
        <v>5483</v>
      </c>
      <c r="E18" s="18" t="n">
        <v>28.94677852</v>
      </c>
      <c r="F18" s="20" t="n">
        <v>0.93635286</v>
      </c>
      <c r="G18" s="18" t="n">
        <v>22.34374943</v>
      </c>
      <c r="H18" s="20" t="n">
        <v>0.72817178</v>
      </c>
      <c r="I18" s="18" t="n">
        <v>6.57279926</v>
      </c>
      <c r="J18" s="20" t="n">
        <v>0.40985722</v>
      </c>
      <c r="K18" s="18" t="n">
        <v>35.15368954</v>
      </c>
      <c r="L18" s="20" t="n">
        <v>0.94456357</v>
      </c>
      <c r="M18" s="18" t="s">
        <v>327</v>
      </c>
      <c r="N18" s="20" t="s">
        <v>327</v>
      </c>
      <c r="O18" s="18" t="n">
        <v>0</v>
      </c>
      <c r="P18" s="20" t="n">
        <v>0</v>
      </c>
      <c r="Q18" s="18" t="n">
        <v>0</v>
      </c>
      <c r="R18" s="20" t="n">
        <v>0</v>
      </c>
      <c r="S18" s="18" t="n">
        <v>6.98298325</v>
      </c>
      <c r="T18" s="20" t="n">
        <v>0.48920188</v>
      </c>
    </row>
    <row r="19" spans="1:20">
      <c r="A19" s="15" t="s">
        <v>339</v>
      </c>
      <c r="B19" s="17" t="n">
        <v>5658</v>
      </c>
      <c r="C19" s="18">
        <f>(264.0/B19*100)</f>
        <v/>
      </c>
      <c r="D19" s="19" t="n">
        <v>5394</v>
      </c>
      <c r="E19" s="18" t="n">
        <v>8.182157950000001</v>
      </c>
      <c r="F19" s="20" t="n">
        <v>0.51008927</v>
      </c>
      <c r="G19" s="18" t="n">
        <v>11.34124142</v>
      </c>
      <c r="H19" s="20" t="n">
        <v>0.58078334</v>
      </c>
      <c r="I19" s="18" t="n">
        <v>2.25713665</v>
      </c>
      <c r="J19" s="20" t="n">
        <v>0.26169199</v>
      </c>
      <c r="K19" s="18" t="n">
        <v>72.31780066</v>
      </c>
      <c r="L19" s="20" t="n">
        <v>1.03278187</v>
      </c>
      <c r="M19" s="18" t="s">
        <v>327</v>
      </c>
      <c r="N19" s="20" t="s">
        <v>327</v>
      </c>
      <c r="O19" s="18" t="n">
        <v>0</v>
      </c>
      <c r="P19" s="20" t="n">
        <v>0</v>
      </c>
      <c r="Q19" s="18" t="n">
        <v>0</v>
      </c>
      <c r="R19" s="20" t="n">
        <v>0</v>
      </c>
      <c r="S19" s="18" t="n">
        <v>5.90166333</v>
      </c>
      <c r="T19" s="20" t="n">
        <v>0.41408759</v>
      </c>
    </row>
    <row r="20" spans="1:20">
      <c r="A20" s="15" t="s">
        <v>340</v>
      </c>
      <c r="B20" s="17" t="n">
        <v>3371</v>
      </c>
      <c r="C20" s="18">
        <f>(82.0/B20*100)</f>
        <v/>
      </c>
      <c r="D20" s="19" t="n">
        <v>3289</v>
      </c>
      <c r="E20" s="18" t="n">
        <v>3.49989942</v>
      </c>
      <c r="F20" s="20" t="n">
        <v>0.30199579</v>
      </c>
      <c r="G20" s="18" t="n">
        <v>6.93399096</v>
      </c>
      <c r="H20" s="20" t="n">
        <v>0.39290282</v>
      </c>
      <c r="I20" s="18" t="n">
        <v>1.05570148</v>
      </c>
      <c r="J20" s="20" t="n">
        <v>0.1901494</v>
      </c>
      <c r="K20" s="18" t="n">
        <v>83.70613551</v>
      </c>
      <c r="L20" s="20" t="n">
        <v>0.55765239</v>
      </c>
      <c r="M20" s="18" t="s">
        <v>327</v>
      </c>
      <c r="N20" s="20" t="s">
        <v>327</v>
      </c>
      <c r="O20" s="18" t="n">
        <v>0</v>
      </c>
      <c r="P20" s="20" t="n">
        <v>0</v>
      </c>
      <c r="Q20" s="18" t="n">
        <v>0</v>
      </c>
      <c r="R20" s="20" t="n">
        <v>0</v>
      </c>
      <c r="S20" s="18" t="n">
        <v>4.80427262</v>
      </c>
      <c r="T20" s="20" t="n">
        <v>0.35118541</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(685.0/B23*100)</f>
        <v/>
      </c>
      <c r="D23" s="19" t="n">
        <v>10898</v>
      </c>
      <c r="E23" s="18" t="n">
        <v>9.60042114</v>
      </c>
      <c r="F23" s="20" t="n">
        <v>0.58324704</v>
      </c>
      <c r="G23" s="18" t="n">
        <v>12.56411799</v>
      </c>
      <c r="H23" s="20" t="n">
        <v>0.58539418</v>
      </c>
      <c r="I23" s="18" t="n">
        <v>3.50441376</v>
      </c>
      <c r="J23" s="20" t="n">
        <v>0.28862814</v>
      </c>
      <c r="K23" s="18" t="n">
        <v>67.72834695</v>
      </c>
      <c r="L23" s="20" t="n">
        <v>1.04310525</v>
      </c>
      <c r="M23" s="18" t="s">
        <v>327</v>
      </c>
      <c r="N23" s="20" t="s">
        <v>327</v>
      </c>
      <c r="O23" s="18" t="n">
        <v>0</v>
      </c>
      <c r="P23" s="20" t="n">
        <v>0</v>
      </c>
      <c r="Q23" s="18" t="n">
        <v>0</v>
      </c>
      <c r="R23" s="20" t="n">
        <v>0</v>
      </c>
      <c r="S23" s="18" t="n">
        <v>6.60270016</v>
      </c>
      <c r="T23" s="20" t="n">
        <v>0.35199613</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9.703839029999999</v>
      </c>
      <c r="F25" s="20" t="n">
        <v>0.490428</v>
      </c>
      <c r="G25" s="18" t="n">
        <v>33.59187644</v>
      </c>
      <c r="H25" s="20" t="n">
        <v>1.16635446</v>
      </c>
      <c r="I25" s="18" t="n">
        <v>3.77278065</v>
      </c>
      <c r="J25" s="20" t="n">
        <v>0.28972027</v>
      </c>
      <c r="K25" s="18" t="n">
        <v>50.06906665</v>
      </c>
      <c r="L25" s="20" t="n">
        <v>1.39486104</v>
      </c>
      <c r="M25" s="18" t="s">
        <v>327</v>
      </c>
      <c r="N25" s="20" t="s">
        <v>327</v>
      </c>
      <c r="O25" s="18" t="n">
        <v>0</v>
      </c>
      <c r="P25" s="20" t="n">
        <v>0</v>
      </c>
      <c r="Q25" s="18" t="n">
        <v>0</v>
      </c>
      <c r="R25" s="20" t="n">
        <v>0</v>
      </c>
      <c r="S25" s="18" t="n">
        <v>2.86243722</v>
      </c>
      <c r="T25" s="20" t="n">
        <v>0.23579416</v>
      </c>
    </row>
    <row r="26" spans="1:20">
      <c r="A26" s="15" t="s">
        <v>346</v>
      </c>
      <c r="B26" s="17" t="n">
        <v>4869</v>
      </c>
      <c r="C26" s="18">
        <f>(186.0/B26*100)</f>
        <v/>
      </c>
      <c r="D26" s="19" t="n">
        <v>4683</v>
      </c>
      <c r="E26" s="18" t="n">
        <v>12.27745745</v>
      </c>
      <c r="F26" s="20" t="n">
        <v>0.51267141</v>
      </c>
      <c r="G26" s="18" t="n">
        <v>19.886913</v>
      </c>
      <c r="H26" s="20" t="n">
        <v>0.68006803</v>
      </c>
      <c r="I26" s="18" t="n">
        <v>3.41390697</v>
      </c>
      <c r="J26" s="20" t="n">
        <v>0.29745742</v>
      </c>
      <c r="K26" s="18" t="n">
        <v>60.10042901</v>
      </c>
      <c r="L26" s="20" t="n">
        <v>0.95812352</v>
      </c>
      <c r="M26" s="18" t="s">
        <v>327</v>
      </c>
      <c r="N26" s="20" t="s">
        <v>327</v>
      </c>
      <c r="O26" s="18" t="n">
        <v>0</v>
      </c>
      <c r="P26" s="20" t="n">
        <v>0</v>
      </c>
      <c r="Q26" s="18" t="n">
        <v>0</v>
      </c>
      <c r="R26" s="20" t="n">
        <v>0</v>
      </c>
      <c r="S26" s="18" t="n">
        <v>4.32129357</v>
      </c>
      <c r="T26" s="20" t="n">
        <v>0.38018898</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(35.0/B32*100)</f>
        <v/>
      </c>
      <c r="D32" s="19" t="n">
        <v>4443</v>
      </c>
      <c r="E32" s="18" t="n">
        <v>16.02221892</v>
      </c>
      <c r="F32" s="20" t="n">
        <v>0.66403146</v>
      </c>
      <c r="G32" s="18" t="n">
        <v>24.52975212</v>
      </c>
      <c r="H32" s="20" t="n">
        <v>0.75086242</v>
      </c>
      <c r="I32" s="18" t="n">
        <v>3.95657391</v>
      </c>
      <c r="J32" s="20" t="n">
        <v>0.34108257</v>
      </c>
      <c r="K32" s="18" t="n">
        <v>51.74967752</v>
      </c>
      <c r="L32" s="20" t="n">
        <v>1.09753019</v>
      </c>
      <c r="M32" s="18" t="s">
        <v>327</v>
      </c>
      <c r="N32" s="20" t="s">
        <v>327</v>
      </c>
      <c r="O32" s="18" t="n">
        <v>0</v>
      </c>
      <c r="P32" s="20" t="n">
        <v>0</v>
      </c>
      <c r="Q32" s="18" t="n">
        <v>0</v>
      </c>
      <c r="R32" s="20" t="n">
        <v>0</v>
      </c>
      <c r="S32" s="18" t="n">
        <v>3.74177752</v>
      </c>
      <c r="T32" s="20" t="n">
        <v>0.32342151</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(134.0/B34*100)</f>
        <v/>
      </c>
      <c r="D34" s="19" t="n">
        <v>6216</v>
      </c>
      <c r="E34" s="18" t="n">
        <v>12.01739826</v>
      </c>
      <c r="F34" s="20" t="n">
        <v>0.56774273</v>
      </c>
      <c r="G34" s="18" t="n">
        <v>16.72791333</v>
      </c>
      <c r="H34" s="20" t="n">
        <v>0.59997963</v>
      </c>
      <c r="I34" s="18" t="n">
        <v>3.49792785</v>
      </c>
      <c r="J34" s="20" t="n">
        <v>0.2608428</v>
      </c>
      <c r="K34" s="18" t="n">
        <v>56.91303031</v>
      </c>
      <c r="L34" s="20" t="n">
        <v>0.95139149</v>
      </c>
      <c r="M34" s="18" t="s">
        <v>327</v>
      </c>
      <c r="N34" s="20" t="s">
        <v>327</v>
      </c>
      <c r="O34" s="18" t="n">
        <v>2.60005363</v>
      </c>
      <c r="P34" s="20" t="n">
        <v>0.53963178</v>
      </c>
      <c r="Q34" s="18" t="n">
        <v>0</v>
      </c>
      <c r="R34" s="20" t="n">
        <v>0</v>
      </c>
      <c r="S34" s="18" t="n">
        <v>8.24367662</v>
      </c>
      <c r="T34" s="20" t="n">
        <v>0.37727034</v>
      </c>
    </row>
    <row r="35" spans="1:20">
      <c r="A35" s="15" t="s">
        <v>355</v>
      </c>
      <c r="B35" s="17" t="n">
        <v>6406</v>
      </c>
      <c r="C35" s="18">
        <f>(103.0/B35*100)</f>
        <v/>
      </c>
      <c r="D35" s="19" t="n">
        <v>6303</v>
      </c>
      <c r="E35" s="18" t="n">
        <v>18.56944129</v>
      </c>
      <c r="F35" s="20" t="n">
        <v>0.63034485</v>
      </c>
      <c r="G35" s="18" t="n">
        <v>19.4597839</v>
      </c>
      <c r="H35" s="20" t="n">
        <v>0.63007529</v>
      </c>
      <c r="I35" s="18" t="n">
        <v>3.57447074</v>
      </c>
      <c r="J35" s="20" t="n">
        <v>0.30989859</v>
      </c>
      <c r="K35" s="18" t="n">
        <v>48.29724146</v>
      </c>
      <c r="L35" s="20" t="n">
        <v>0.81697948</v>
      </c>
      <c r="M35" s="18" t="s">
        <v>327</v>
      </c>
      <c r="N35" s="20" t="s">
        <v>327</v>
      </c>
      <c r="O35" s="18" t="n">
        <v>1.04814718</v>
      </c>
      <c r="P35" s="20" t="n">
        <v>0.05731191</v>
      </c>
      <c r="Q35" s="18" t="n">
        <v>0</v>
      </c>
      <c r="R35" s="20" t="n">
        <v>0</v>
      </c>
      <c r="S35" s="18" t="n">
        <v>9.050915440000001</v>
      </c>
      <c r="T35" s="20" t="n">
        <v>0.45150637</v>
      </c>
    </row>
    <row r="36" spans="1:20">
      <c r="A36" s="15" t="s">
        <v>356</v>
      </c>
      <c r="B36" s="17" t="n">
        <v>6736</v>
      </c>
      <c r="C36" s="18">
        <f>(124.0/B36*100)</f>
        <v/>
      </c>
      <c r="D36" s="19" t="n">
        <v>6612</v>
      </c>
      <c r="E36" s="18" t="n">
        <v>9.85874578</v>
      </c>
      <c r="F36" s="20" t="n">
        <v>0.45328329</v>
      </c>
      <c r="G36" s="18" t="n">
        <v>12.60034603</v>
      </c>
      <c r="H36" s="20" t="n">
        <v>0.43902026</v>
      </c>
      <c r="I36" s="18" t="n">
        <v>2.12562456</v>
      </c>
      <c r="J36" s="20" t="n">
        <v>0.23285254</v>
      </c>
      <c r="K36" s="18" t="n">
        <v>69.39365592999999</v>
      </c>
      <c r="L36" s="20" t="n">
        <v>0.75371526</v>
      </c>
      <c r="M36" s="18" t="s">
        <v>327</v>
      </c>
      <c r="N36" s="20" t="s">
        <v>327</v>
      </c>
      <c r="O36" s="18" t="n">
        <v>0</v>
      </c>
      <c r="P36" s="20" t="n">
        <v>0</v>
      </c>
      <c r="Q36" s="18" t="n">
        <v>0</v>
      </c>
      <c r="R36" s="20" t="n">
        <v>0</v>
      </c>
      <c r="S36" s="18" t="n">
        <v>6.0216277</v>
      </c>
      <c r="T36" s="20" t="n">
        <v>0.32355085</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(5811.0/B40*100)</f>
        <v/>
      </c>
      <c r="D40" s="19" t="n">
        <v>8346</v>
      </c>
      <c r="E40" s="18" t="n">
        <v>14.03723578</v>
      </c>
      <c r="F40" s="20" t="n">
        <v>0.5923891999999999</v>
      </c>
      <c r="G40" s="18" t="n">
        <v>25.01377612</v>
      </c>
      <c r="H40" s="20" t="n">
        <v>0.71142006</v>
      </c>
      <c r="I40" s="18" t="n">
        <v>3.95193624</v>
      </c>
      <c r="J40" s="20" t="n">
        <v>0.31443569</v>
      </c>
      <c r="K40" s="18" t="n">
        <v>39.89178604</v>
      </c>
      <c r="L40" s="20" t="n">
        <v>0.98556423</v>
      </c>
      <c r="M40" s="18" t="s">
        <v>327</v>
      </c>
      <c r="N40" s="20" t="s">
        <v>327</v>
      </c>
      <c r="O40" s="18" t="n">
        <v>9.216804870000001</v>
      </c>
      <c r="P40" s="20" t="n">
        <v>0.20995711</v>
      </c>
      <c r="Q40" s="18" t="n">
        <v>0</v>
      </c>
      <c r="R40" s="20" t="n">
        <v>0</v>
      </c>
      <c r="S40" s="18" t="n">
        <v>7.88846096</v>
      </c>
      <c r="T40" s="20" t="n">
        <v>0.52468546</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(218.0/B47*100)</f>
        <v/>
      </c>
      <c r="D47" s="19" t="n">
        <v>5710</v>
      </c>
      <c r="E47" s="18" t="n">
        <v>17.22533837</v>
      </c>
      <c r="F47" s="20" t="n">
        <v>0.5532964</v>
      </c>
      <c r="G47" s="18" t="n">
        <v>23.61414616</v>
      </c>
      <c r="H47" s="20" t="n">
        <v>0.79720081</v>
      </c>
      <c r="I47" s="18" t="n">
        <v>6.39441096</v>
      </c>
      <c r="J47" s="20" t="n">
        <v>0.36150257</v>
      </c>
      <c r="K47" s="18" t="n">
        <v>38.31339996</v>
      </c>
      <c r="L47" s="20" t="n">
        <v>1.01063032</v>
      </c>
      <c r="M47" s="18" t="s">
        <v>327</v>
      </c>
      <c r="N47" s="20" t="s">
        <v>327</v>
      </c>
      <c r="O47" s="18" t="n">
        <v>0</v>
      </c>
      <c r="P47" s="20" t="n">
        <v>0</v>
      </c>
      <c r="Q47" s="18" t="n">
        <v>0</v>
      </c>
      <c r="R47" s="20" t="n">
        <v>0</v>
      </c>
      <c r="S47" s="18" t="n">
        <v>14.45270455</v>
      </c>
      <c r="T47" s="20" t="n">
        <v>0.60326242</v>
      </c>
    </row>
    <row r="48" spans="1:20">
      <c r="A48" s="15" t="s">
        <v>368</v>
      </c>
      <c r="B48" s="17" t="n">
        <v>9841</v>
      </c>
      <c r="C48" s="18">
        <f>(31.0/B48*100)</f>
        <v/>
      </c>
      <c r="D48" s="19" t="n">
        <v>9810</v>
      </c>
      <c r="E48" s="18" t="n">
        <v>15.3140595</v>
      </c>
      <c r="F48" s="20" t="n">
        <v>0.59085509</v>
      </c>
      <c r="G48" s="18" t="n">
        <v>24.28525518</v>
      </c>
      <c r="H48" s="20" t="n">
        <v>0.77075005</v>
      </c>
      <c r="I48" s="18" t="n">
        <v>8.284985689999999</v>
      </c>
      <c r="J48" s="20" t="n">
        <v>0.487648</v>
      </c>
      <c r="K48" s="18" t="n">
        <v>50.945357</v>
      </c>
      <c r="L48" s="20" t="n">
        <v>1.12967726</v>
      </c>
      <c r="M48" s="18" t="s">
        <v>327</v>
      </c>
      <c r="N48" s="20" t="s">
        <v>327</v>
      </c>
      <c r="O48" s="18" t="n">
        <v>0</v>
      </c>
      <c r="P48" s="20" t="n">
        <v>0</v>
      </c>
      <c r="Q48" s="18" t="n">
        <v>0</v>
      </c>
      <c r="R48" s="20" t="n">
        <v>0</v>
      </c>
      <c r="S48" s="18" t="n">
        <v>1.17034263</v>
      </c>
      <c r="T48" s="20" t="n">
        <v>0.15543755</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(156.0/B52*100)</f>
        <v/>
      </c>
      <c r="D52" s="19" t="n">
        <v>5653</v>
      </c>
      <c r="E52" s="18" t="n">
        <v>9.543598019999999</v>
      </c>
      <c r="F52" s="20" t="n">
        <v>0.43968192</v>
      </c>
      <c r="G52" s="18" t="n">
        <v>13.20813521</v>
      </c>
      <c r="H52" s="20" t="n">
        <v>0.5064667</v>
      </c>
      <c r="I52" s="18" t="n">
        <v>1.99420223</v>
      </c>
      <c r="J52" s="20" t="n">
        <v>0.1504645</v>
      </c>
      <c r="K52" s="18" t="n">
        <v>71.16720784</v>
      </c>
      <c r="L52" s="20" t="n">
        <v>0.74958726</v>
      </c>
      <c r="M52" s="18" t="s">
        <v>327</v>
      </c>
      <c r="N52" s="20" t="s">
        <v>327</v>
      </c>
      <c r="O52" s="18" t="n">
        <v>0</v>
      </c>
      <c r="P52" s="20" t="n">
        <v>0</v>
      </c>
      <c r="Q52" s="18" t="n">
        <v>0</v>
      </c>
      <c r="R52" s="20" t="n">
        <v>0</v>
      </c>
      <c r="S52" s="18" t="n">
        <v>4.0868567</v>
      </c>
      <c r="T52" s="20" t="n">
        <v>0.2983427</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(96.0/B56*100)</f>
        <v/>
      </c>
      <c r="D56" s="19" t="n">
        <v>5263</v>
      </c>
      <c r="E56" s="18" t="n">
        <v>10.41812643</v>
      </c>
      <c r="F56" s="20" t="n">
        <v>0.51694761</v>
      </c>
      <c r="G56" s="18" t="n">
        <v>24.96681328</v>
      </c>
      <c r="H56" s="20" t="n">
        <v>0.69863564</v>
      </c>
      <c r="I56" s="18" t="n">
        <v>3.06674398</v>
      </c>
      <c r="J56" s="20" t="n">
        <v>0.26487447</v>
      </c>
      <c r="K56" s="18" t="n">
        <v>59.90030801</v>
      </c>
      <c r="L56" s="20" t="n">
        <v>0.92335125</v>
      </c>
      <c r="M56" s="18" t="s">
        <v>327</v>
      </c>
      <c r="N56" s="20" t="s">
        <v>327</v>
      </c>
      <c r="O56" s="18" t="n">
        <v>0</v>
      </c>
      <c r="P56" s="20" t="n">
        <v>0</v>
      </c>
      <c r="Q56" s="18" t="n">
        <v>0</v>
      </c>
      <c r="R56" s="20" t="n">
        <v>0</v>
      </c>
      <c r="S56" s="18" t="n">
        <v>1.64800831</v>
      </c>
      <c r="T56" s="20" t="n">
        <v>0.23771845</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(336.0/B61*100)</f>
        <v/>
      </c>
      <c r="D61" s="19" t="n">
        <v>6189</v>
      </c>
      <c r="E61" s="18" t="n">
        <v>10.42684621</v>
      </c>
      <c r="F61" s="20" t="n">
        <v>0.45134322</v>
      </c>
      <c r="G61" s="18" t="n">
        <v>21.0605953</v>
      </c>
      <c r="H61" s="20" t="n">
        <v>0.52735781</v>
      </c>
      <c r="I61" s="18" t="n">
        <v>3.86754193</v>
      </c>
      <c r="J61" s="20" t="n">
        <v>0.28570532</v>
      </c>
      <c r="K61" s="18" t="n">
        <v>58.34736807</v>
      </c>
      <c r="L61" s="20" t="n">
        <v>0.6957783</v>
      </c>
      <c r="M61" s="18" t="s">
        <v>327</v>
      </c>
      <c r="N61" s="20" t="s">
        <v>327</v>
      </c>
      <c r="O61" s="18" t="n">
        <v>0</v>
      </c>
      <c r="P61" s="20" t="n">
        <v>0</v>
      </c>
      <c r="Q61" s="18" t="n">
        <v>0</v>
      </c>
      <c r="R61" s="20" t="n">
        <v>0</v>
      </c>
      <c r="S61" s="18" t="n">
        <v>6.29764848</v>
      </c>
      <c r="T61" s="20" t="n">
        <v>0.38400654</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(59.0/B67*100)</f>
        <v/>
      </c>
      <c r="D67" s="19" t="n">
        <v>6912</v>
      </c>
      <c r="E67" s="18" t="n">
        <v>11.21834097</v>
      </c>
      <c r="F67" s="20" t="n">
        <v>0.4417559</v>
      </c>
      <c r="G67" s="18" t="n">
        <v>30.62507209</v>
      </c>
      <c r="H67" s="20" t="n">
        <v>0.69319248</v>
      </c>
      <c r="I67" s="18" t="n">
        <v>6.52983221</v>
      </c>
      <c r="J67" s="20" t="n">
        <v>0.31467414</v>
      </c>
      <c r="K67" s="18" t="n">
        <v>47.90652383</v>
      </c>
      <c r="L67" s="20" t="n">
        <v>0.87065</v>
      </c>
      <c r="M67" s="18" t="s">
        <v>327</v>
      </c>
      <c r="N67" s="20" t="s">
        <v>327</v>
      </c>
      <c r="O67" s="18" t="n">
        <v>0</v>
      </c>
      <c r="P67" s="20" t="n">
        <v>0</v>
      </c>
      <c r="Q67" s="18" t="n">
        <v>0</v>
      </c>
      <c r="R67" s="20" t="n">
        <v>0</v>
      </c>
      <c r="S67" s="18" t="n">
        <v>3.7202309</v>
      </c>
      <c r="T67" s="20" t="n">
        <v>0.26794129</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(393.0/B73*100)</f>
        <v/>
      </c>
      <c r="D73" s="19" t="n">
        <v>7856</v>
      </c>
      <c r="E73" s="18" t="n">
        <v>24.66964419</v>
      </c>
      <c r="F73" s="20" t="n">
        <v>0.648573</v>
      </c>
      <c r="G73" s="18" t="n">
        <v>38.38138044</v>
      </c>
      <c r="H73" s="20" t="n">
        <v>0.80334541</v>
      </c>
      <c r="I73" s="18" t="n">
        <v>9.748527409999999</v>
      </c>
      <c r="J73" s="20" t="n">
        <v>0.51272459</v>
      </c>
      <c r="K73" s="18" t="n">
        <v>25.15122274</v>
      </c>
      <c r="L73" s="20" t="n">
        <v>0.91741621</v>
      </c>
      <c r="M73" s="18" t="s">
        <v>327</v>
      </c>
      <c r="N73" s="20" t="s">
        <v>327</v>
      </c>
      <c r="O73" s="18" t="n">
        <v>0</v>
      </c>
      <c r="P73" s="20" t="n">
        <v>0</v>
      </c>
      <c r="Q73" s="18" t="n">
        <v>0</v>
      </c>
      <c r="R73" s="20" t="n">
        <v>0</v>
      </c>
      <c r="S73" s="18" t="n">
        <v>2.04922522</v>
      </c>
      <c r="T73" s="20" t="n">
        <v>0.17506483</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453</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6.98020511</v>
      </c>
      <c r="F7" s="20" t="n">
        <v>0.29507077</v>
      </c>
      <c r="G7" s="18" t="n">
        <v>17.82141862</v>
      </c>
      <c r="H7" s="20" t="n">
        <v>0.47887485</v>
      </c>
      <c r="I7" s="18" t="n">
        <v>2.07889257</v>
      </c>
      <c r="J7" s="20" t="n">
        <v>0.13528355</v>
      </c>
      <c r="K7" s="18" t="n">
        <v>65.14989378999999</v>
      </c>
      <c r="L7" s="20" t="n">
        <v>0.6331949</v>
      </c>
      <c r="M7" s="18" t="s">
        <v>327</v>
      </c>
      <c r="N7" s="20" t="s">
        <v>327</v>
      </c>
      <c r="O7" s="18" t="n">
        <v>0</v>
      </c>
      <c r="P7" s="20" t="n">
        <v>0</v>
      </c>
      <c r="Q7" s="18" t="n">
        <v>0</v>
      </c>
      <c r="R7" s="20" t="n">
        <v>0</v>
      </c>
      <c r="S7" s="18" t="n">
        <v>7.9695899</v>
      </c>
      <c r="T7" s="20" t="n">
        <v>0.34875029</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(8440.0/B9*100)</f>
        <v/>
      </c>
      <c r="D9" s="19" t="n">
        <v>1211</v>
      </c>
      <c r="E9" s="18" t="n">
        <v>14.68912932</v>
      </c>
      <c r="F9" s="20" t="n">
        <v>1.02076585</v>
      </c>
      <c r="G9" s="18" t="n">
        <v>30.25568799</v>
      </c>
      <c r="H9" s="20" t="n">
        <v>1.78322564</v>
      </c>
      <c r="I9" s="18" t="n">
        <v>5.71064316</v>
      </c>
      <c r="J9" s="20" t="n">
        <v>0.6694425899999999</v>
      </c>
      <c r="K9" s="18" t="n">
        <v>0</v>
      </c>
      <c r="L9" s="20" t="n">
        <v>0</v>
      </c>
      <c r="M9" s="18" t="s">
        <v>327</v>
      </c>
      <c r="N9" s="20" t="s">
        <v>327</v>
      </c>
      <c r="O9" s="18" t="n">
        <v>19.79545547</v>
      </c>
      <c r="P9" s="20" t="n">
        <v>3.0855337</v>
      </c>
      <c r="Q9" s="18" t="n">
        <v>0</v>
      </c>
      <c r="R9" s="20" t="n">
        <v>0</v>
      </c>
      <c r="S9" s="18" t="n">
        <v>29.54908406</v>
      </c>
      <c r="T9" s="20" t="n">
        <v>1.69300553</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(192.0/B13*100)</f>
        <v/>
      </c>
      <c r="D13" s="19" t="n">
        <v>6969</v>
      </c>
      <c r="E13" s="18" t="n">
        <v>1.84511534</v>
      </c>
      <c r="F13" s="20" t="n">
        <v>0.22347747</v>
      </c>
      <c r="G13" s="18" t="n">
        <v>4.01399452</v>
      </c>
      <c r="H13" s="20" t="n">
        <v>0.28030319</v>
      </c>
      <c r="I13" s="18" t="n">
        <v>0.40613058</v>
      </c>
      <c r="J13" s="20" t="n">
        <v>0.08275143</v>
      </c>
      <c r="K13" s="18" t="n">
        <v>86.21318622</v>
      </c>
      <c r="L13" s="20" t="n">
        <v>0.64137996</v>
      </c>
      <c r="M13" s="18" t="s">
        <v>327</v>
      </c>
      <c r="N13" s="20" t="s">
        <v>327</v>
      </c>
      <c r="O13" s="18" t="n">
        <v>4.1169685</v>
      </c>
      <c r="P13" s="20" t="n">
        <v>0.47262249</v>
      </c>
      <c r="Q13" s="18" t="n">
        <v>0</v>
      </c>
      <c r="R13" s="20" t="n">
        <v>0</v>
      </c>
      <c r="S13" s="18" t="n">
        <v>3.40460484</v>
      </c>
      <c r="T13" s="20" t="n">
        <v>0.26384812</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(49.0/B18*100)</f>
        <v/>
      </c>
      <c r="D18" s="19" t="n">
        <v>5483</v>
      </c>
      <c r="E18" s="18" t="n">
        <v>20.73755712</v>
      </c>
      <c r="F18" s="20" t="n">
        <v>0.6041904</v>
      </c>
      <c r="G18" s="18" t="n">
        <v>28.58656607</v>
      </c>
      <c r="H18" s="20" t="n">
        <v>0.68496163</v>
      </c>
      <c r="I18" s="18" t="n">
        <v>8.49616073</v>
      </c>
      <c r="J18" s="20" t="n">
        <v>0.43142383</v>
      </c>
      <c r="K18" s="18" t="n">
        <v>35.15368954</v>
      </c>
      <c r="L18" s="20" t="n">
        <v>0.94456357</v>
      </c>
      <c r="M18" s="18" t="s">
        <v>327</v>
      </c>
      <c r="N18" s="20" t="s">
        <v>327</v>
      </c>
      <c r="O18" s="18" t="n">
        <v>0</v>
      </c>
      <c r="P18" s="20" t="n">
        <v>0</v>
      </c>
      <c r="Q18" s="18" t="n">
        <v>0</v>
      </c>
      <c r="R18" s="20" t="n">
        <v>0</v>
      </c>
      <c r="S18" s="18" t="n">
        <v>7.02602654</v>
      </c>
      <c r="T18" s="20" t="n">
        <v>0.42429627</v>
      </c>
    </row>
    <row r="19" spans="1:20">
      <c r="A19" s="15" t="s">
        <v>339</v>
      </c>
      <c r="B19" s="17" t="n">
        <v>5658</v>
      </c>
      <c r="C19" s="18">
        <f>(264.0/B19*100)</f>
        <v/>
      </c>
      <c r="D19" s="19" t="n">
        <v>5394</v>
      </c>
      <c r="E19" s="18" t="n">
        <v>6.73624763</v>
      </c>
      <c r="F19" s="20" t="n">
        <v>0.45595193</v>
      </c>
      <c r="G19" s="18" t="n">
        <v>12.71199529</v>
      </c>
      <c r="H19" s="20" t="n">
        <v>0.60161841</v>
      </c>
      <c r="I19" s="18" t="n">
        <v>2.40944752</v>
      </c>
      <c r="J19" s="20" t="n">
        <v>0.22247579</v>
      </c>
      <c r="K19" s="18" t="n">
        <v>72.31780066</v>
      </c>
      <c r="L19" s="20" t="n">
        <v>1.03278187</v>
      </c>
      <c r="M19" s="18" t="s">
        <v>327</v>
      </c>
      <c r="N19" s="20" t="s">
        <v>327</v>
      </c>
      <c r="O19" s="18" t="n">
        <v>0</v>
      </c>
      <c r="P19" s="20" t="n">
        <v>0</v>
      </c>
      <c r="Q19" s="18" t="n">
        <v>0</v>
      </c>
      <c r="R19" s="20" t="n">
        <v>0</v>
      </c>
      <c r="S19" s="18" t="n">
        <v>5.8245089</v>
      </c>
      <c r="T19" s="20" t="n">
        <v>0.42036212</v>
      </c>
    </row>
    <row r="20" spans="1:20">
      <c r="A20" s="15" t="s">
        <v>340</v>
      </c>
      <c r="B20" s="17" t="n">
        <v>3371</v>
      </c>
      <c r="C20" s="18">
        <f>(82.0/B20*100)</f>
        <v/>
      </c>
      <c r="D20" s="19" t="n">
        <v>3289</v>
      </c>
      <c r="E20" s="18" t="n">
        <v>3.68382067</v>
      </c>
      <c r="F20" s="20" t="n">
        <v>0.29529809</v>
      </c>
      <c r="G20" s="18" t="n">
        <v>6.92257307</v>
      </c>
      <c r="H20" s="20" t="n">
        <v>0.38743835</v>
      </c>
      <c r="I20" s="18" t="n">
        <v>0.84884193</v>
      </c>
      <c r="J20" s="20" t="n">
        <v>0.14506889</v>
      </c>
      <c r="K20" s="18" t="n">
        <v>83.70613551</v>
      </c>
      <c r="L20" s="20" t="n">
        <v>0.55765239</v>
      </c>
      <c r="M20" s="18" t="s">
        <v>327</v>
      </c>
      <c r="N20" s="20" t="s">
        <v>327</v>
      </c>
      <c r="O20" s="18" t="n">
        <v>0</v>
      </c>
      <c r="P20" s="20" t="n">
        <v>0</v>
      </c>
      <c r="Q20" s="18" t="n">
        <v>0</v>
      </c>
      <c r="R20" s="20" t="n">
        <v>0</v>
      </c>
      <c r="S20" s="18" t="n">
        <v>4.83862882</v>
      </c>
      <c r="T20" s="20" t="n">
        <v>0.37222297</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(685.0/B23*100)</f>
        <v/>
      </c>
      <c r="D23" s="19" t="n">
        <v>10898</v>
      </c>
      <c r="E23" s="18" t="n">
        <v>7.86305604</v>
      </c>
      <c r="F23" s="20" t="n">
        <v>0.46777802</v>
      </c>
      <c r="G23" s="18" t="n">
        <v>14.27206081</v>
      </c>
      <c r="H23" s="20" t="n">
        <v>0.63796757</v>
      </c>
      <c r="I23" s="18" t="n">
        <v>3.39130027</v>
      </c>
      <c r="J23" s="20" t="n">
        <v>0.24897812</v>
      </c>
      <c r="K23" s="18" t="n">
        <v>67.72834695</v>
      </c>
      <c r="L23" s="20" t="n">
        <v>1.04310525</v>
      </c>
      <c r="M23" s="18" t="s">
        <v>327</v>
      </c>
      <c r="N23" s="20" t="s">
        <v>327</v>
      </c>
      <c r="O23" s="18" t="n">
        <v>0</v>
      </c>
      <c r="P23" s="20" t="n">
        <v>0</v>
      </c>
      <c r="Q23" s="18" t="n">
        <v>0</v>
      </c>
      <c r="R23" s="20" t="n">
        <v>0</v>
      </c>
      <c r="S23" s="18" t="n">
        <v>6.74523594</v>
      </c>
      <c r="T23" s="20" t="n">
        <v>0.36671391</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5.85226272</v>
      </c>
      <c r="F25" s="20" t="n">
        <v>0.34543772</v>
      </c>
      <c r="G25" s="18" t="n">
        <v>37.93602049</v>
      </c>
      <c r="H25" s="20" t="n">
        <v>1.30304162</v>
      </c>
      <c r="I25" s="18" t="n">
        <v>3.10299337</v>
      </c>
      <c r="J25" s="20" t="n">
        <v>0.28990084</v>
      </c>
      <c r="K25" s="18" t="n">
        <v>50.06906665</v>
      </c>
      <c r="L25" s="20" t="n">
        <v>1.39486104</v>
      </c>
      <c r="M25" s="18" t="s">
        <v>327</v>
      </c>
      <c r="N25" s="20" t="s">
        <v>327</v>
      </c>
      <c r="O25" s="18" t="n">
        <v>0</v>
      </c>
      <c r="P25" s="20" t="n">
        <v>0</v>
      </c>
      <c r="Q25" s="18" t="n">
        <v>0</v>
      </c>
      <c r="R25" s="20" t="n">
        <v>0</v>
      </c>
      <c r="S25" s="18" t="n">
        <v>3.03965676</v>
      </c>
      <c r="T25" s="20" t="n">
        <v>0.25570725</v>
      </c>
    </row>
    <row r="26" spans="1:20">
      <c r="A26" s="15" t="s">
        <v>346</v>
      </c>
      <c r="B26" s="17" t="n">
        <v>4869</v>
      </c>
      <c r="C26" s="18">
        <f>(186.0/B26*100)</f>
        <v/>
      </c>
      <c r="D26" s="19" t="n">
        <v>4683</v>
      </c>
      <c r="E26" s="18" t="n">
        <v>9.10981142</v>
      </c>
      <c r="F26" s="20" t="n">
        <v>0.45501675</v>
      </c>
      <c r="G26" s="18" t="n">
        <v>22.70913095</v>
      </c>
      <c r="H26" s="20" t="n">
        <v>0.77525199</v>
      </c>
      <c r="I26" s="18" t="n">
        <v>3.82110195</v>
      </c>
      <c r="J26" s="20" t="n">
        <v>0.34277305</v>
      </c>
      <c r="K26" s="18" t="n">
        <v>60.10042901</v>
      </c>
      <c r="L26" s="20" t="n">
        <v>0.95812352</v>
      </c>
      <c r="M26" s="18" t="s">
        <v>327</v>
      </c>
      <c r="N26" s="20" t="s">
        <v>327</v>
      </c>
      <c r="O26" s="18" t="n">
        <v>0</v>
      </c>
      <c r="P26" s="20" t="n">
        <v>0</v>
      </c>
      <c r="Q26" s="18" t="n">
        <v>0</v>
      </c>
      <c r="R26" s="20" t="n">
        <v>0</v>
      </c>
      <c r="S26" s="18" t="n">
        <v>4.25952667</v>
      </c>
      <c r="T26" s="20" t="n">
        <v>0.40545666</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(35.0/B32*100)</f>
        <v/>
      </c>
      <c r="D32" s="19" t="n">
        <v>4443</v>
      </c>
      <c r="E32" s="18" t="n">
        <v>9.674038080000001</v>
      </c>
      <c r="F32" s="20" t="n">
        <v>0.50830531</v>
      </c>
      <c r="G32" s="18" t="n">
        <v>30.06263065</v>
      </c>
      <c r="H32" s="20" t="n">
        <v>0.82075483</v>
      </c>
      <c r="I32" s="18" t="n">
        <v>4.1070933</v>
      </c>
      <c r="J32" s="20" t="n">
        <v>0.33063322</v>
      </c>
      <c r="K32" s="18" t="n">
        <v>51.74967752</v>
      </c>
      <c r="L32" s="20" t="n">
        <v>1.09753019</v>
      </c>
      <c r="M32" s="18" t="s">
        <v>327</v>
      </c>
      <c r="N32" s="20" t="s">
        <v>327</v>
      </c>
      <c r="O32" s="18" t="n">
        <v>0</v>
      </c>
      <c r="P32" s="20" t="n">
        <v>0</v>
      </c>
      <c r="Q32" s="18" t="n">
        <v>0</v>
      </c>
      <c r="R32" s="20" t="n">
        <v>0</v>
      </c>
      <c r="S32" s="18" t="n">
        <v>4.40656045</v>
      </c>
      <c r="T32" s="20" t="n">
        <v>0.34507746</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(134.0/B34*100)</f>
        <v/>
      </c>
      <c r="D34" s="19" t="n">
        <v>6216</v>
      </c>
      <c r="E34" s="18" t="n">
        <v>9.824487789999999</v>
      </c>
      <c r="F34" s="20" t="n">
        <v>0.51310193</v>
      </c>
      <c r="G34" s="18" t="n">
        <v>18.59058594</v>
      </c>
      <c r="H34" s="20" t="n">
        <v>0.62180053</v>
      </c>
      <c r="I34" s="18" t="n">
        <v>3.62039955</v>
      </c>
      <c r="J34" s="20" t="n">
        <v>0.27010859</v>
      </c>
      <c r="K34" s="18" t="n">
        <v>56.91303031</v>
      </c>
      <c r="L34" s="20" t="n">
        <v>0.95139149</v>
      </c>
      <c r="M34" s="18" t="s">
        <v>327</v>
      </c>
      <c r="N34" s="20" t="s">
        <v>327</v>
      </c>
      <c r="O34" s="18" t="n">
        <v>2.60005363</v>
      </c>
      <c r="P34" s="20" t="n">
        <v>0.53963178</v>
      </c>
      <c r="Q34" s="18" t="n">
        <v>0</v>
      </c>
      <c r="R34" s="20" t="n">
        <v>0</v>
      </c>
      <c r="S34" s="18" t="n">
        <v>8.451442780000001</v>
      </c>
      <c r="T34" s="20" t="n">
        <v>0.39380504</v>
      </c>
    </row>
    <row r="35" spans="1:20">
      <c r="A35" s="15" t="s">
        <v>355</v>
      </c>
      <c r="B35" s="17" t="n">
        <v>6406</v>
      </c>
      <c r="C35" s="18">
        <f>(103.0/B35*100)</f>
        <v/>
      </c>
      <c r="D35" s="19" t="n">
        <v>6303</v>
      </c>
      <c r="E35" s="18" t="n">
        <v>13.69665723</v>
      </c>
      <c r="F35" s="20" t="n">
        <v>0.50859793</v>
      </c>
      <c r="G35" s="18" t="n">
        <v>23.7755187</v>
      </c>
      <c r="H35" s="20" t="n">
        <v>0.7058766400000001</v>
      </c>
      <c r="I35" s="18" t="n">
        <v>3.95863595</v>
      </c>
      <c r="J35" s="20" t="n">
        <v>0.32704765</v>
      </c>
      <c r="K35" s="18" t="n">
        <v>48.29724146</v>
      </c>
      <c r="L35" s="20" t="n">
        <v>0.81697948</v>
      </c>
      <c r="M35" s="18" t="s">
        <v>327</v>
      </c>
      <c r="N35" s="20" t="s">
        <v>327</v>
      </c>
      <c r="O35" s="18" t="n">
        <v>1.04814718</v>
      </c>
      <c r="P35" s="20" t="n">
        <v>0.05731191</v>
      </c>
      <c r="Q35" s="18" t="n">
        <v>0</v>
      </c>
      <c r="R35" s="20" t="n">
        <v>0</v>
      </c>
      <c r="S35" s="18" t="n">
        <v>9.223799469999999</v>
      </c>
      <c r="T35" s="20" t="n">
        <v>0.47598551</v>
      </c>
    </row>
    <row r="36" spans="1:20">
      <c r="A36" s="15" t="s">
        <v>356</v>
      </c>
      <c r="B36" s="17" t="n">
        <v>6736</v>
      </c>
      <c r="C36" s="18">
        <f>(124.0/B36*100)</f>
        <v/>
      </c>
      <c r="D36" s="19" t="n">
        <v>6612</v>
      </c>
      <c r="E36" s="18" t="n">
        <v>7.0458576</v>
      </c>
      <c r="F36" s="20" t="n">
        <v>0.32818832</v>
      </c>
      <c r="G36" s="18" t="n">
        <v>14.93964626</v>
      </c>
      <c r="H36" s="20" t="n">
        <v>0.49662968</v>
      </c>
      <c r="I36" s="18" t="n">
        <v>2.37598658</v>
      </c>
      <c r="J36" s="20" t="n">
        <v>0.2162713</v>
      </c>
      <c r="K36" s="18" t="n">
        <v>69.39365592999999</v>
      </c>
      <c r="L36" s="20" t="n">
        <v>0.75371526</v>
      </c>
      <c r="M36" s="18" t="s">
        <v>327</v>
      </c>
      <c r="N36" s="20" t="s">
        <v>327</v>
      </c>
      <c r="O36" s="18" t="n">
        <v>0</v>
      </c>
      <c r="P36" s="20" t="n">
        <v>0</v>
      </c>
      <c r="Q36" s="18" t="n">
        <v>0</v>
      </c>
      <c r="R36" s="20" t="n">
        <v>0</v>
      </c>
      <c r="S36" s="18" t="n">
        <v>6.24485363</v>
      </c>
      <c r="T36" s="20" t="n">
        <v>0.35189003</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(5811.0/B40*100)</f>
        <v/>
      </c>
      <c r="D40" s="19" t="n">
        <v>8346</v>
      </c>
      <c r="E40" s="18" t="n">
        <v>11.55564141</v>
      </c>
      <c r="F40" s="20" t="n">
        <v>0.47802883</v>
      </c>
      <c r="G40" s="18" t="n">
        <v>27.793277</v>
      </c>
      <c r="H40" s="20" t="n">
        <v>0.8109394599999999</v>
      </c>
      <c r="I40" s="18" t="n">
        <v>3.49860521</v>
      </c>
      <c r="J40" s="20" t="n">
        <v>0.29831723</v>
      </c>
      <c r="K40" s="18" t="n">
        <v>39.89178604</v>
      </c>
      <c r="L40" s="20" t="n">
        <v>0.98556423</v>
      </c>
      <c r="M40" s="18" t="s">
        <v>327</v>
      </c>
      <c r="N40" s="20" t="s">
        <v>327</v>
      </c>
      <c r="O40" s="18" t="n">
        <v>9.216804870000001</v>
      </c>
      <c r="P40" s="20" t="n">
        <v>0.20995711</v>
      </c>
      <c r="Q40" s="18" t="n">
        <v>0</v>
      </c>
      <c r="R40" s="20" t="n">
        <v>0</v>
      </c>
      <c r="S40" s="18" t="n">
        <v>8.043885489999999</v>
      </c>
      <c r="T40" s="20" t="n">
        <v>0.54064396</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(218.0/B47*100)</f>
        <v/>
      </c>
      <c r="D47" s="19" t="n">
        <v>5710</v>
      </c>
      <c r="E47" s="18" t="n">
        <v>15.58408278</v>
      </c>
      <c r="F47" s="20" t="n">
        <v>0.49778586</v>
      </c>
      <c r="G47" s="18" t="n">
        <v>24.88819429</v>
      </c>
      <c r="H47" s="20" t="n">
        <v>0.86777834</v>
      </c>
      <c r="I47" s="18" t="n">
        <v>7.43520294</v>
      </c>
      <c r="J47" s="20" t="n">
        <v>0.39427941</v>
      </c>
      <c r="K47" s="18" t="n">
        <v>38.31339996</v>
      </c>
      <c r="L47" s="20" t="n">
        <v>1.01063032</v>
      </c>
      <c r="M47" s="18" t="s">
        <v>327</v>
      </c>
      <c r="N47" s="20" t="s">
        <v>327</v>
      </c>
      <c r="O47" s="18" t="n">
        <v>0</v>
      </c>
      <c r="P47" s="20" t="n">
        <v>0</v>
      </c>
      <c r="Q47" s="18" t="n">
        <v>0</v>
      </c>
      <c r="R47" s="20" t="n">
        <v>0</v>
      </c>
      <c r="S47" s="18" t="n">
        <v>13.77912002</v>
      </c>
      <c r="T47" s="20" t="n">
        <v>0.58251795</v>
      </c>
    </row>
    <row r="48" spans="1:20">
      <c r="A48" s="15" t="s">
        <v>368</v>
      </c>
      <c r="B48" s="17" t="n">
        <v>9841</v>
      </c>
      <c r="C48" s="18">
        <f>(31.0/B48*100)</f>
        <v/>
      </c>
      <c r="D48" s="19" t="n">
        <v>9810</v>
      </c>
      <c r="E48" s="18" t="n">
        <v>17.38495452</v>
      </c>
      <c r="F48" s="20" t="n">
        <v>0.80979452</v>
      </c>
      <c r="G48" s="18" t="n">
        <v>23.38747873</v>
      </c>
      <c r="H48" s="20" t="n">
        <v>0.72516094</v>
      </c>
      <c r="I48" s="18" t="n">
        <v>6.82296717</v>
      </c>
      <c r="J48" s="20" t="n">
        <v>0.43851116</v>
      </c>
      <c r="K48" s="18" t="n">
        <v>50.945357</v>
      </c>
      <c r="L48" s="20" t="n">
        <v>1.12967726</v>
      </c>
      <c r="M48" s="18" t="s">
        <v>327</v>
      </c>
      <c r="N48" s="20" t="s">
        <v>327</v>
      </c>
      <c r="O48" s="18" t="n">
        <v>0</v>
      </c>
      <c r="P48" s="20" t="n">
        <v>0</v>
      </c>
      <c r="Q48" s="18" t="n">
        <v>0</v>
      </c>
      <c r="R48" s="20" t="n">
        <v>0</v>
      </c>
      <c r="S48" s="18" t="n">
        <v>1.45924257</v>
      </c>
      <c r="T48" s="20" t="n">
        <v>0.18418305</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(156.0/B52*100)</f>
        <v/>
      </c>
      <c r="D52" s="19" t="n">
        <v>5653</v>
      </c>
      <c r="E52" s="18" t="n">
        <v>7.60608797</v>
      </c>
      <c r="F52" s="20" t="n">
        <v>0.33919405</v>
      </c>
      <c r="G52" s="18" t="n">
        <v>14.68925158</v>
      </c>
      <c r="H52" s="20" t="n">
        <v>0.50624199</v>
      </c>
      <c r="I52" s="18" t="n">
        <v>2.16599189</v>
      </c>
      <c r="J52" s="20" t="n">
        <v>0.18543149</v>
      </c>
      <c r="K52" s="18" t="n">
        <v>71.16720784</v>
      </c>
      <c r="L52" s="20" t="n">
        <v>0.74958726</v>
      </c>
      <c r="M52" s="18" t="s">
        <v>327</v>
      </c>
      <c r="N52" s="20" t="s">
        <v>327</v>
      </c>
      <c r="O52" s="18" t="n">
        <v>0</v>
      </c>
      <c r="P52" s="20" t="n">
        <v>0</v>
      </c>
      <c r="Q52" s="18" t="n">
        <v>0</v>
      </c>
      <c r="R52" s="20" t="n">
        <v>0</v>
      </c>
      <c r="S52" s="18" t="n">
        <v>4.37146072</v>
      </c>
      <c r="T52" s="20" t="n">
        <v>0.3065395</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(96.0/B56*100)</f>
        <v/>
      </c>
      <c r="D56" s="19" t="n">
        <v>5263</v>
      </c>
      <c r="E56" s="18" t="n">
        <v>9.23576527</v>
      </c>
      <c r="F56" s="20" t="n">
        <v>0.46984098</v>
      </c>
      <c r="G56" s="18" t="n">
        <v>26.25436091</v>
      </c>
      <c r="H56" s="20" t="n">
        <v>0.78332472</v>
      </c>
      <c r="I56" s="18" t="n">
        <v>2.95180487</v>
      </c>
      <c r="J56" s="20" t="n">
        <v>0.25468515</v>
      </c>
      <c r="K56" s="18" t="n">
        <v>59.90030801</v>
      </c>
      <c r="L56" s="20" t="n">
        <v>0.92335125</v>
      </c>
      <c r="M56" s="18" t="s">
        <v>327</v>
      </c>
      <c r="N56" s="20" t="s">
        <v>327</v>
      </c>
      <c r="O56" s="18" t="n">
        <v>0</v>
      </c>
      <c r="P56" s="20" t="n">
        <v>0</v>
      </c>
      <c r="Q56" s="18" t="n">
        <v>0</v>
      </c>
      <c r="R56" s="20" t="n">
        <v>0</v>
      </c>
      <c r="S56" s="18" t="n">
        <v>1.65776094</v>
      </c>
      <c r="T56" s="20" t="n">
        <v>0.22421421</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(336.0/B61*100)</f>
        <v/>
      </c>
      <c r="D61" s="19" t="n">
        <v>6189</v>
      </c>
      <c r="E61" s="18" t="n">
        <v>9.66432075</v>
      </c>
      <c r="F61" s="20" t="n">
        <v>0.38941731</v>
      </c>
      <c r="G61" s="18" t="n">
        <v>21.84089985</v>
      </c>
      <c r="H61" s="20" t="n">
        <v>0.62152946</v>
      </c>
      <c r="I61" s="18" t="n">
        <v>3.61404011</v>
      </c>
      <c r="J61" s="20" t="n">
        <v>0.28014211</v>
      </c>
      <c r="K61" s="18" t="n">
        <v>58.34736807</v>
      </c>
      <c r="L61" s="20" t="n">
        <v>0.6957783</v>
      </c>
      <c r="M61" s="18" t="s">
        <v>327</v>
      </c>
      <c r="N61" s="20" t="s">
        <v>327</v>
      </c>
      <c r="O61" s="18" t="n">
        <v>0</v>
      </c>
      <c r="P61" s="20" t="n">
        <v>0</v>
      </c>
      <c r="Q61" s="18" t="n">
        <v>0</v>
      </c>
      <c r="R61" s="20" t="n">
        <v>0</v>
      </c>
      <c r="S61" s="18" t="n">
        <v>6.53337121</v>
      </c>
      <c r="T61" s="20" t="n">
        <v>0.3944064</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(59.0/B67*100)</f>
        <v/>
      </c>
      <c r="D67" s="19" t="n">
        <v>6912</v>
      </c>
      <c r="E67" s="18" t="n">
        <v>20.52105954</v>
      </c>
      <c r="F67" s="20" t="n">
        <v>0.63156044</v>
      </c>
      <c r="G67" s="18" t="n">
        <v>22.17310669</v>
      </c>
      <c r="H67" s="20" t="n">
        <v>0.56101538</v>
      </c>
      <c r="I67" s="18" t="n">
        <v>5.80177963</v>
      </c>
      <c r="J67" s="20" t="n">
        <v>0.29455267</v>
      </c>
      <c r="K67" s="18" t="n">
        <v>47.90652383</v>
      </c>
      <c r="L67" s="20" t="n">
        <v>0.87065</v>
      </c>
      <c r="M67" s="18" t="s">
        <v>327</v>
      </c>
      <c r="N67" s="20" t="s">
        <v>327</v>
      </c>
      <c r="O67" s="18" t="n">
        <v>0</v>
      </c>
      <c r="P67" s="20" t="n">
        <v>0</v>
      </c>
      <c r="Q67" s="18" t="n">
        <v>0</v>
      </c>
      <c r="R67" s="20" t="n">
        <v>0</v>
      </c>
      <c r="S67" s="18" t="n">
        <v>3.59753032</v>
      </c>
      <c r="T67" s="20" t="n">
        <v>0.22712457</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(393.0/B73*100)</f>
        <v/>
      </c>
      <c r="D73" s="19" t="n">
        <v>7856</v>
      </c>
      <c r="E73" s="18" t="n">
        <v>26.27613036</v>
      </c>
      <c r="F73" s="20" t="n">
        <v>0.68247355</v>
      </c>
      <c r="G73" s="18" t="n">
        <v>36.06441234</v>
      </c>
      <c r="H73" s="20" t="n">
        <v>0.69879934</v>
      </c>
      <c r="I73" s="18" t="n">
        <v>10.14573708</v>
      </c>
      <c r="J73" s="20" t="n">
        <v>0.48618548</v>
      </c>
      <c r="K73" s="18" t="n">
        <v>25.15122274</v>
      </c>
      <c r="L73" s="20" t="n">
        <v>0.91741621</v>
      </c>
      <c r="M73" s="18" t="s">
        <v>327</v>
      </c>
      <c r="N73" s="20" t="s">
        <v>327</v>
      </c>
      <c r="O73" s="18" t="n">
        <v>0</v>
      </c>
      <c r="P73" s="20" t="n">
        <v>0</v>
      </c>
      <c r="Q73" s="18" t="n">
        <v>0</v>
      </c>
      <c r="R73" s="20" t="n">
        <v>0</v>
      </c>
      <c r="S73" s="18" t="n">
        <v>2.36249748</v>
      </c>
      <c r="T73" s="20" t="n">
        <v>0.19472653</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454</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9.0525422</v>
      </c>
      <c r="F7" s="20" t="n">
        <v>0.38091418</v>
      </c>
      <c r="G7" s="18" t="n">
        <v>15.58482564</v>
      </c>
      <c r="H7" s="20" t="n">
        <v>0.44056538</v>
      </c>
      <c r="I7" s="18" t="n">
        <v>2.37993424</v>
      </c>
      <c r="J7" s="20" t="n">
        <v>0.16975137</v>
      </c>
      <c r="K7" s="18" t="n">
        <v>65.14989378999999</v>
      </c>
      <c r="L7" s="20" t="n">
        <v>0.6331949</v>
      </c>
      <c r="M7" s="18" t="s">
        <v>327</v>
      </c>
      <c r="N7" s="20" t="s">
        <v>327</v>
      </c>
      <c r="O7" s="18" t="n">
        <v>0</v>
      </c>
      <c r="P7" s="20" t="n">
        <v>0</v>
      </c>
      <c r="Q7" s="18" t="n">
        <v>0</v>
      </c>
      <c r="R7" s="20" t="n">
        <v>0</v>
      </c>
      <c r="S7" s="18" t="n">
        <v>7.83280413</v>
      </c>
      <c r="T7" s="20" t="n">
        <v>0.33455835</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(8440.0/B9*100)</f>
        <v/>
      </c>
      <c r="D9" s="19" t="n">
        <v>1211</v>
      </c>
      <c r="E9" s="18" t="n">
        <v>15.14540543</v>
      </c>
      <c r="F9" s="20" t="n">
        <v>1.28651798</v>
      </c>
      <c r="G9" s="18" t="n">
        <v>29.41216334</v>
      </c>
      <c r="H9" s="20" t="n">
        <v>1.53859779</v>
      </c>
      <c r="I9" s="18" t="n">
        <v>6.45453201</v>
      </c>
      <c r="J9" s="20" t="n">
        <v>0.67606419</v>
      </c>
      <c r="K9" s="18" t="n">
        <v>0</v>
      </c>
      <c r="L9" s="20" t="n">
        <v>0</v>
      </c>
      <c r="M9" s="18" t="s">
        <v>327</v>
      </c>
      <c r="N9" s="20" t="s">
        <v>327</v>
      </c>
      <c r="O9" s="18" t="n">
        <v>19.79545547</v>
      </c>
      <c r="P9" s="20" t="n">
        <v>3.0855337</v>
      </c>
      <c r="Q9" s="18" t="n">
        <v>0</v>
      </c>
      <c r="R9" s="20" t="n">
        <v>0</v>
      </c>
      <c r="S9" s="18" t="n">
        <v>29.19244374</v>
      </c>
      <c r="T9" s="20" t="n">
        <v>1.6815605</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(192.0/B13*100)</f>
        <v/>
      </c>
      <c r="D13" s="19" t="n">
        <v>6969</v>
      </c>
      <c r="E13" s="18" t="n">
        <v>2.16576395</v>
      </c>
      <c r="F13" s="20" t="n">
        <v>0.23884492</v>
      </c>
      <c r="G13" s="18" t="n">
        <v>3.57964377</v>
      </c>
      <c r="H13" s="20" t="n">
        <v>0.26829746</v>
      </c>
      <c r="I13" s="18" t="n">
        <v>0.67129541</v>
      </c>
      <c r="J13" s="20" t="n">
        <v>0.13422252</v>
      </c>
      <c r="K13" s="18" t="n">
        <v>86.21318622</v>
      </c>
      <c r="L13" s="20" t="n">
        <v>0.64137996</v>
      </c>
      <c r="M13" s="18" t="s">
        <v>327</v>
      </c>
      <c r="N13" s="20" t="s">
        <v>327</v>
      </c>
      <c r="O13" s="18" t="n">
        <v>4.1169685</v>
      </c>
      <c r="P13" s="20" t="n">
        <v>0.47262249</v>
      </c>
      <c r="Q13" s="18" t="n">
        <v>0</v>
      </c>
      <c r="R13" s="20" t="n">
        <v>0</v>
      </c>
      <c r="S13" s="18" t="n">
        <v>3.25314215</v>
      </c>
      <c r="T13" s="20" t="n">
        <v>0.26121183</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(49.0/B18*100)</f>
        <v/>
      </c>
      <c r="D18" s="19" t="n">
        <v>5483</v>
      </c>
      <c r="E18" s="18" t="n">
        <v>10.81172097</v>
      </c>
      <c r="F18" s="20" t="n">
        <v>0.52929791</v>
      </c>
      <c r="G18" s="18" t="n">
        <v>28.0948884</v>
      </c>
      <c r="H18" s="20" t="n">
        <v>0.81081762</v>
      </c>
      <c r="I18" s="18" t="n">
        <v>19.32582668</v>
      </c>
      <c r="J18" s="20" t="n">
        <v>0.70740222</v>
      </c>
      <c r="K18" s="18" t="n">
        <v>35.15368954</v>
      </c>
      <c r="L18" s="20" t="n">
        <v>0.94456357</v>
      </c>
      <c r="M18" s="18" t="s">
        <v>327</v>
      </c>
      <c r="N18" s="20" t="s">
        <v>327</v>
      </c>
      <c r="O18" s="18" t="n">
        <v>0</v>
      </c>
      <c r="P18" s="20" t="n">
        <v>0</v>
      </c>
      <c r="Q18" s="18" t="n">
        <v>0</v>
      </c>
      <c r="R18" s="20" t="n">
        <v>0</v>
      </c>
      <c r="S18" s="18" t="n">
        <v>6.61387441</v>
      </c>
      <c r="T18" s="20" t="n">
        <v>0.48314206</v>
      </c>
    </row>
    <row r="19" spans="1:20">
      <c r="A19" s="15" t="s">
        <v>339</v>
      </c>
      <c r="B19" s="17" t="n">
        <v>5658</v>
      </c>
      <c r="C19" s="18">
        <f>(264.0/B19*100)</f>
        <v/>
      </c>
      <c r="D19" s="19" t="n">
        <v>5394</v>
      </c>
      <c r="E19" s="18" t="n">
        <v>5.26782567</v>
      </c>
      <c r="F19" s="20" t="n">
        <v>0.36997178</v>
      </c>
      <c r="G19" s="18" t="n">
        <v>12.3314866</v>
      </c>
      <c r="H19" s="20" t="n">
        <v>0.62853326</v>
      </c>
      <c r="I19" s="18" t="n">
        <v>4.12521838</v>
      </c>
      <c r="J19" s="20" t="n">
        <v>0.31303565</v>
      </c>
      <c r="K19" s="18" t="n">
        <v>72.31780066</v>
      </c>
      <c r="L19" s="20" t="n">
        <v>1.03278187</v>
      </c>
      <c r="M19" s="18" t="s">
        <v>327</v>
      </c>
      <c r="N19" s="20" t="s">
        <v>327</v>
      </c>
      <c r="O19" s="18" t="n">
        <v>0</v>
      </c>
      <c r="P19" s="20" t="n">
        <v>0</v>
      </c>
      <c r="Q19" s="18" t="n">
        <v>0</v>
      </c>
      <c r="R19" s="20" t="n">
        <v>0</v>
      </c>
      <c r="S19" s="18" t="n">
        <v>5.95766869</v>
      </c>
      <c r="T19" s="20" t="n">
        <v>0.42099135</v>
      </c>
    </row>
    <row r="20" spans="1:20">
      <c r="A20" s="15" t="s">
        <v>340</v>
      </c>
      <c r="B20" s="17" t="n">
        <v>3371</v>
      </c>
      <c r="C20" s="18">
        <f>(82.0/B20*100)</f>
        <v/>
      </c>
      <c r="D20" s="19" t="n">
        <v>3289</v>
      </c>
      <c r="E20" s="18" t="n">
        <v>3.97493553</v>
      </c>
      <c r="F20" s="20" t="n">
        <v>0.32740351</v>
      </c>
      <c r="G20" s="18" t="n">
        <v>6.46383721</v>
      </c>
      <c r="H20" s="20" t="n">
        <v>0.42410297</v>
      </c>
      <c r="I20" s="18" t="n">
        <v>0.89953177</v>
      </c>
      <c r="J20" s="20" t="n">
        <v>0.16641973</v>
      </c>
      <c r="K20" s="18" t="n">
        <v>83.70613551</v>
      </c>
      <c r="L20" s="20" t="n">
        <v>0.55765239</v>
      </c>
      <c r="M20" s="18" t="s">
        <v>327</v>
      </c>
      <c r="N20" s="20" t="s">
        <v>327</v>
      </c>
      <c r="O20" s="18" t="n">
        <v>0</v>
      </c>
      <c r="P20" s="20" t="n">
        <v>0</v>
      </c>
      <c r="Q20" s="18" t="n">
        <v>0</v>
      </c>
      <c r="R20" s="20" t="n">
        <v>0</v>
      </c>
      <c r="S20" s="18" t="n">
        <v>4.95555997</v>
      </c>
      <c r="T20" s="20" t="n">
        <v>0.36195107</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(685.0/B23*100)</f>
        <v/>
      </c>
      <c r="D23" s="19" t="n">
        <v>10898</v>
      </c>
      <c r="E23" s="18" t="n">
        <v>7.85921142</v>
      </c>
      <c r="F23" s="20" t="n">
        <v>0.44440706</v>
      </c>
      <c r="G23" s="18" t="n">
        <v>12.11696136</v>
      </c>
      <c r="H23" s="20" t="n">
        <v>0.6301253</v>
      </c>
      <c r="I23" s="18" t="n">
        <v>5.46318242</v>
      </c>
      <c r="J23" s="20" t="n">
        <v>0.34098843</v>
      </c>
      <c r="K23" s="18" t="n">
        <v>67.72834695</v>
      </c>
      <c r="L23" s="20" t="n">
        <v>1.04310525</v>
      </c>
      <c r="M23" s="18" t="s">
        <v>327</v>
      </c>
      <c r="N23" s="20" t="s">
        <v>327</v>
      </c>
      <c r="O23" s="18" t="n">
        <v>0</v>
      </c>
      <c r="P23" s="20" t="n">
        <v>0</v>
      </c>
      <c r="Q23" s="18" t="n">
        <v>0</v>
      </c>
      <c r="R23" s="20" t="n">
        <v>0</v>
      </c>
      <c r="S23" s="18" t="n">
        <v>6.83229785</v>
      </c>
      <c r="T23" s="20" t="n">
        <v>0.4174782</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8.41055551</v>
      </c>
      <c r="F25" s="20" t="n">
        <v>0.39436982</v>
      </c>
      <c r="G25" s="18" t="n">
        <v>33.63268452</v>
      </c>
      <c r="H25" s="20" t="n">
        <v>1.25578213</v>
      </c>
      <c r="I25" s="18" t="n">
        <v>5.03598445</v>
      </c>
      <c r="J25" s="20" t="n">
        <v>0.39061565</v>
      </c>
      <c r="K25" s="18" t="n">
        <v>50.06906665</v>
      </c>
      <c r="L25" s="20" t="n">
        <v>1.39486104</v>
      </c>
      <c r="M25" s="18" t="s">
        <v>327</v>
      </c>
      <c r="N25" s="20" t="s">
        <v>327</v>
      </c>
      <c r="O25" s="18" t="n">
        <v>0</v>
      </c>
      <c r="P25" s="20" t="n">
        <v>0</v>
      </c>
      <c r="Q25" s="18" t="n">
        <v>0</v>
      </c>
      <c r="R25" s="20" t="n">
        <v>0</v>
      </c>
      <c r="S25" s="18" t="n">
        <v>2.85170887</v>
      </c>
      <c r="T25" s="20" t="n">
        <v>0.24054594</v>
      </c>
    </row>
    <row r="26" spans="1:20">
      <c r="A26" s="15" t="s">
        <v>346</v>
      </c>
      <c r="B26" s="17" t="n">
        <v>4869</v>
      </c>
      <c r="C26" s="18">
        <f>(186.0/B26*100)</f>
        <v/>
      </c>
      <c r="D26" s="19" t="n">
        <v>4683</v>
      </c>
      <c r="E26" s="18" t="n">
        <v>8.41353247</v>
      </c>
      <c r="F26" s="20" t="n">
        <v>0.55126502</v>
      </c>
      <c r="G26" s="18" t="n">
        <v>21.96430736</v>
      </c>
      <c r="H26" s="20" t="n">
        <v>0.5897883</v>
      </c>
      <c r="I26" s="18" t="n">
        <v>5.71926151</v>
      </c>
      <c r="J26" s="20" t="n">
        <v>0.42936851</v>
      </c>
      <c r="K26" s="18" t="n">
        <v>60.10042901</v>
      </c>
      <c r="L26" s="20" t="n">
        <v>0.95812352</v>
      </c>
      <c r="M26" s="18" t="s">
        <v>327</v>
      </c>
      <c r="N26" s="20" t="s">
        <v>327</v>
      </c>
      <c r="O26" s="18" t="n">
        <v>0</v>
      </c>
      <c r="P26" s="20" t="n">
        <v>0</v>
      </c>
      <c r="Q26" s="18" t="n">
        <v>0</v>
      </c>
      <c r="R26" s="20" t="n">
        <v>0</v>
      </c>
      <c r="S26" s="18" t="n">
        <v>3.80246965</v>
      </c>
      <c r="T26" s="20" t="n">
        <v>0.38721332</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(35.0/B32*100)</f>
        <v/>
      </c>
      <c r="D32" s="19" t="n">
        <v>4443</v>
      </c>
      <c r="E32" s="18" t="n">
        <v>10.46590688</v>
      </c>
      <c r="F32" s="20" t="n">
        <v>0.50006211</v>
      </c>
      <c r="G32" s="18" t="n">
        <v>26.08339666</v>
      </c>
      <c r="H32" s="20" t="n">
        <v>0.78912633</v>
      </c>
      <c r="I32" s="18" t="n">
        <v>8.16620152</v>
      </c>
      <c r="J32" s="20" t="n">
        <v>0.48042601</v>
      </c>
      <c r="K32" s="18" t="n">
        <v>51.74967752</v>
      </c>
      <c r="L32" s="20" t="n">
        <v>1.09753019</v>
      </c>
      <c r="M32" s="18" t="s">
        <v>327</v>
      </c>
      <c r="N32" s="20" t="s">
        <v>327</v>
      </c>
      <c r="O32" s="18" t="n">
        <v>0</v>
      </c>
      <c r="P32" s="20" t="n">
        <v>0</v>
      </c>
      <c r="Q32" s="18" t="n">
        <v>0</v>
      </c>
      <c r="R32" s="20" t="n">
        <v>0</v>
      </c>
      <c r="S32" s="18" t="n">
        <v>3.53481742</v>
      </c>
      <c r="T32" s="20" t="n">
        <v>0.29766798</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(134.0/B34*100)</f>
        <v/>
      </c>
      <c r="D34" s="19" t="n">
        <v>6216</v>
      </c>
      <c r="E34" s="18" t="n">
        <v>10.93131469</v>
      </c>
      <c r="F34" s="20" t="n">
        <v>0.59427171</v>
      </c>
      <c r="G34" s="18" t="n">
        <v>16.30380402</v>
      </c>
      <c r="H34" s="20" t="n">
        <v>0.53294296</v>
      </c>
      <c r="I34" s="18" t="n">
        <v>5.29782488</v>
      </c>
      <c r="J34" s="20" t="n">
        <v>0.34986951</v>
      </c>
      <c r="K34" s="18" t="n">
        <v>56.91303031</v>
      </c>
      <c r="L34" s="20" t="n">
        <v>0.95139149</v>
      </c>
      <c r="M34" s="18" t="s">
        <v>327</v>
      </c>
      <c r="N34" s="20" t="s">
        <v>327</v>
      </c>
      <c r="O34" s="18" t="n">
        <v>2.60005363</v>
      </c>
      <c r="P34" s="20" t="n">
        <v>0.53963178</v>
      </c>
      <c r="Q34" s="18" t="n">
        <v>0</v>
      </c>
      <c r="R34" s="20" t="n">
        <v>0</v>
      </c>
      <c r="S34" s="18" t="n">
        <v>7.95397247</v>
      </c>
      <c r="T34" s="20" t="n">
        <v>0.39205368</v>
      </c>
    </row>
    <row r="35" spans="1:20">
      <c r="A35" s="15" t="s">
        <v>355</v>
      </c>
      <c r="B35" s="17" t="n">
        <v>6406</v>
      </c>
      <c r="C35" s="18">
        <f>(103.0/B35*100)</f>
        <v/>
      </c>
      <c r="D35" s="19" t="n">
        <v>6303</v>
      </c>
      <c r="E35" s="18" t="n">
        <v>13.55971309</v>
      </c>
      <c r="F35" s="20" t="n">
        <v>0.53079584</v>
      </c>
      <c r="G35" s="18" t="n">
        <v>21.19133226</v>
      </c>
      <c r="H35" s="20" t="n">
        <v>0.65791554</v>
      </c>
      <c r="I35" s="18" t="n">
        <v>6.70665046</v>
      </c>
      <c r="J35" s="20" t="n">
        <v>0.46464896</v>
      </c>
      <c r="K35" s="18" t="n">
        <v>48.29724146</v>
      </c>
      <c r="L35" s="20" t="n">
        <v>0.81697948</v>
      </c>
      <c r="M35" s="18" t="s">
        <v>327</v>
      </c>
      <c r="N35" s="20" t="s">
        <v>327</v>
      </c>
      <c r="O35" s="18" t="n">
        <v>1.04814718</v>
      </c>
      <c r="P35" s="20" t="n">
        <v>0.05731191</v>
      </c>
      <c r="Q35" s="18" t="n">
        <v>0</v>
      </c>
      <c r="R35" s="20" t="n">
        <v>0</v>
      </c>
      <c r="S35" s="18" t="n">
        <v>9.19691555</v>
      </c>
      <c r="T35" s="20" t="n">
        <v>0.46801418</v>
      </c>
    </row>
    <row r="36" spans="1:20">
      <c r="A36" s="15" t="s">
        <v>356</v>
      </c>
      <c r="B36" s="17" t="n">
        <v>6736</v>
      </c>
      <c r="C36" s="18">
        <f>(124.0/B36*100)</f>
        <v/>
      </c>
      <c r="D36" s="19" t="n">
        <v>6612</v>
      </c>
      <c r="E36" s="18" t="n">
        <v>5.72430628</v>
      </c>
      <c r="F36" s="20" t="n">
        <v>0.35162896</v>
      </c>
      <c r="G36" s="18" t="n">
        <v>13.62074296</v>
      </c>
      <c r="H36" s="20" t="n">
        <v>0.52222074</v>
      </c>
      <c r="I36" s="18" t="n">
        <v>5.28201799</v>
      </c>
      <c r="J36" s="20" t="n">
        <v>0.28793264</v>
      </c>
      <c r="K36" s="18" t="n">
        <v>69.39365592999999</v>
      </c>
      <c r="L36" s="20" t="n">
        <v>0.75371526</v>
      </c>
      <c r="M36" s="18" t="s">
        <v>327</v>
      </c>
      <c r="N36" s="20" t="s">
        <v>327</v>
      </c>
      <c r="O36" s="18" t="n">
        <v>0</v>
      </c>
      <c r="P36" s="20" t="n">
        <v>0</v>
      </c>
      <c r="Q36" s="18" t="n">
        <v>0</v>
      </c>
      <c r="R36" s="20" t="n">
        <v>0</v>
      </c>
      <c r="S36" s="18" t="n">
        <v>5.97927684</v>
      </c>
      <c r="T36" s="20" t="n">
        <v>0.32313676</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(5811.0/B40*100)</f>
        <v/>
      </c>
      <c r="D40" s="19" t="n">
        <v>8346</v>
      </c>
      <c r="E40" s="18" t="n">
        <v>11.4547053</v>
      </c>
      <c r="F40" s="20" t="n">
        <v>0.53412715</v>
      </c>
      <c r="G40" s="18" t="n">
        <v>26.94605915</v>
      </c>
      <c r="H40" s="20" t="n">
        <v>0.7648921</v>
      </c>
      <c r="I40" s="18" t="n">
        <v>4.66149244</v>
      </c>
      <c r="J40" s="20" t="n">
        <v>0.32884011</v>
      </c>
      <c r="K40" s="18" t="n">
        <v>39.89178604</v>
      </c>
      <c r="L40" s="20" t="n">
        <v>0.98556423</v>
      </c>
      <c r="M40" s="18" t="s">
        <v>327</v>
      </c>
      <c r="N40" s="20" t="s">
        <v>327</v>
      </c>
      <c r="O40" s="18" t="n">
        <v>9.216804870000001</v>
      </c>
      <c r="P40" s="20" t="n">
        <v>0.20995711</v>
      </c>
      <c r="Q40" s="18" t="n">
        <v>0</v>
      </c>
      <c r="R40" s="20" t="n">
        <v>0</v>
      </c>
      <c r="S40" s="18" t="n">
        <v>7.82915221</v>
      </c>
      <c r="T40" s="20" t="n">
        <v>0.48484177</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(218.0/B47*100)</f>
        <v/>
      </c>
      <c r="D47" s="19" t="n">
        <v>5710</v>
      </c>
      <c r="E47" s="18" t="n">
        <v>16.93346684</v>
      </c>
      <c r="F47" s="20" t="n">
        <v>0.54734611</v>
      </c>
      <c r="G47" s="18" t="n">
        <v>22.450189</v>
      </c>
      <c r="H47" s="20" t="n">
        <v>0.79373291</v>
      </c>
      <c r="I47" s="18" t="n">
        <v>8.78504558</v>
      </c>
      <c r="J47" s="20" t="n">
        <v>0.43634397</v>
      </c>
      <c r="K47" s="18" t="n">
        <v>38.31339996</v>
      </c>
      <c r="L47" s="20" t="n">
        <v>1.01063032</v>
      </c>
      <c r="M47" s="18" t="s">
        <v>327</v>
      </c>
      <c r="N47" s="20" t="s">
        <v>327</v>
      </c>
      <c r="O47" s="18" t="n">
        <v>0</v>
      </c>
      <c r="P47" s="20" t="n">
        <v>0</v>
      </c>
      <c r="Q47" s="18" t="n">
        <v>0</v>
      </c>
      <c r="R47" s="20" t="n">
        <v>0</v>
      </c>
      <c r="S47" s="18" t="n">
        <v>13.51789863</v>
      </c>
      <c r="T47" s="20" t="n">
        <v>0.53251479</v>
      </c>
    </row>
    <row r="48" spans="1:20">
      <c r="A48" s="15" t="s">
        <v>368</v>
      </c>
      <c r="B48" s="17" t="n">
        <v>9841</v>
      </c>
      <c r="C48" s="18">
        <f>(31.0/B48*100)</f>
        <v/>
      </c>
      <c r="D48" s="19" t="n">
        <v>9810</v>
      </c>
      <c r="E48" s="18" t="n">
        <v>22.65479016</v>
      </c>
      <c r="F48" s="20" t="n">
        <v>0.80157768</v>
      </c>
      <c r="G48" s="18" t="n">
        <v>17.77520411</v>
      </c>
      <c r="H48" s="20" t="n">
        <v>0.57179505</v>
      </c>
      <c r="I48" s="18" t="n">
        <v>7.35857192</v>
      </c>
      <c r="J48" s="20" t="n">
        <v>0.40785346</v>
      </c>
      <c r="K48" s="18" t="n">
        <v>50.945357</v>
      </c>
      <c r="L48" s="20" t="n">
        <v>1.12967726</v>
      </c>
      <c r="M48" s="18" t="s">
        <v>327</v>
      </c>
      <c r="N48" s="20" t="s">
        <v>327</v>
      </c>
      <c r="O48" s="18" t="n">
        <v>0</v>
      </c>
      <c r="P48" s="20" t="n">
        <v>0</v>
      </c>
      <c r="Q48" s="18" t="n">
        <v>0</v>
      </c>
      <c r="R48" s="20" t="n">
        <v>0</v>
      </c>
      <c r="S48" s="18" t="n">
        <v>1.2660768</v>
      </c>
      <c r="T48" s="20" t="n">
        <v>0.17149055</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(156.0/B52*100)</f>
        <v/>
      </c>
      <c r="D52" s="19" t="n">
        <v>5653</v>
      </c>
      <c r="E52" s="18" t="n">
        <v>7.04235166</v>
      </c>
      <c r="F52" s="20" t="n">
        <v>0.33445434</v>
      </c>
      <c r="G52" s="18" t="n">
        <v>13.77650563</v>
      </c>
      <c r="H52" s="20" t="n">
        <v>0.50570729</v>
      </c>
      <c r="I52" s="18" t="n">
        <v>4.01368098</v>
      </c>
      <c r="J52" s="20" t="n">
        <v>0.25610645</v>
      </c>
      <c r="K52" s="18" t="n">
        <v>71.16720784</v>
      </c>
      <c r="L52" s="20" t="n">
        <v>0.74958726</v>
      </c>
      <c r="M52" s="18" t="s">
        <v>327</v>
      </c>
      <c r="N52" s="20" t="s">
        <v>327</v>
      </c>
      <c r="O52" s="18" t="n">
        <v>0</v>
      </c>
      <c r="P52" s="20" t="n">
        <v>0</v>
      </c>
      <c r="Q52" s="18" t="n">
        <v>0</v>
      </c>
      <c r="R52" s="20" t="n">
        <v>0</v>
      </c>
      <c r="S52" s="18" t="n">
        <v>4.00025389</v>
      </c>
      <c r="T52" s="20" t="n">
        <v>0.31275638</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(96.0/B56*100)</f>
        <v/>
      </c>
      <c r="D56" s="19" t="n">
        <v>5263</v>
      </c>
      <c r="E56" s="18" t="n">
        <v>11.03660832</v>
      </c>
      <c r="F56" s="20" t="n">
        <v>0.49633584</v>
      </c>
      <c r="G56" s="18" t="n">
        <v>22.05910121</v>
      </c>
      <c r="H56" s="20" t="n">
        <v>0.73035307</v>
      </c>
      <c r="I56" s="18" t="n">
        <v>5.46094561</v>
      </c>
      <c r="J56" s="20" t="n">
        <v>0.35637404</v>
      </c>
      <c r="K56" s="18" t="n">
        <v>59.90030801</v>
      </c>
      <c r="L56" s="20" t="n">
        <v>0.92335125</v>
      </c>
      <c r="M56" s="18" t="s">
        <v>327</v>
      </c>
      <c r="N56" s="20" t="s">
        <v>327</v>
      </c>
      <c r="O56" s="18" t="n">
        <v>0</v>
      </c>
      <c r="P56" s="20" t="n">
        <v>0</v>
      </c>
      <c r="Q56" s="18" t="n">
        <v>0</v>
      </c>
      <c r="R56" s="20" t="n">
        <v>0</v>
      </c>
      <c r="S56" s="18" t="n">
        <v>1.54303685</v>
      </c>
      <c r="T56" s="20" t="n">
        <v>0.22500415</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(336.0/B61*100)</f>
        <v/>
      </c>
      <c r="D61" s="19" t="n">
        <v>6189</v>
      </c>
      <c r="E61" s="18" t="n">
        <v>12.96209539</v>
      </c>
      <c r="F61" s="20" t="n">
        <v>0.42232977</v>
      </c>
      <c r="G61" s="18" t="n">
        <v>18.54699101</v>
      </c>
      <c r="H61" s="20" t="n">
        <v>0.58052835</v>
      </c>
      <c r="I61" s="18" t="n">
        <v>4.12183668</v>
      </c>
      <c r="J61" s="20" t="n">
        <v>0.2774853</v>
      </c>
      <c r="K61" s="18" t="n">
        <v>58.34736807</v>
      </c>
      <c r="L61" s="20" t="n">
        <v>0.6957783</v>
      </c>
      <c r="M61" s="18" t="s">
        <v>327</v>
      </c>
      <c r="N61" s="20" t="s">
        <v>327</v>
      </c>
      <c r="O61" s="18" t="n">
        <v>0</v>
      </c>
      <c r="P61" s="20" t="n">
        <v>0</v>
      </c>
      <c r="Q61" s="18" t="n">
        <v>0</v>
      </c>
      <c r="R61" s="20" t="n">
        <v>0</v>
      </c>
      <c r="S61" s="18" t="n">
        <v>6.02170886</v>
      </c>
      <c r="T61" s="20" t="n">
        <v>0.38749898</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(59.0/B67*100)</f>
        <v/>
      </c>
      <c r="D67" s="19" t="n">
        <v>6912</v>
      </c>
      <c r="E67" s="18" t="n">
        <v>28.35313438</v>
      </c>
      <c r="F67" s="20" t="n">
        <v>0.67653091</v>
      </c>
      <c r="G67" s="18" t="n">
        <v>14.75269011</v>
      </c>
      <c r="H67" s="20" t="n">
        <v>0.5100491700000001</v>
      </c>
      <c r="I67" s="18" t="n">
        <v>5.86516029</v>
      </c>
      <c r="J67" s="20" t="n">
        <v>0.32300151</v>
      </c>
      <c r="K67" s="18" t="n">
        <v>47.90652383</v>
      </c>
      <c r="L67" s="20" t="n">
        <v>0.87065</v>
      </c>
      <c r="M67" s="18" t="s">
        <v>327</v>
      </c>
      <c r="N67" s="20" t="s">
        <v>327</v>
      </c>
      <c r="O67" s="18" t="n">
        <v>0</v>
      </c>
      <c r="P67" s="20" t="n">
        <v>0</v>
      </c>
      <c r="Q67" s="18" t="n">
        <v>0</v>
      </c>
      <c r="R67" s="20" t="n">
        <v>0</v>
      </c>
      <c r="S67" s="18" t="n">
        <v>3.12249139</v>
      </c>
      <c r="T67" s="20" t="n">
        <v>0.24632862</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(393.0/B73*100)</f>
        <v/>
      </c>
      <c r="D73" s="19" t="n">
        <v>7856</v>
      </c>
      <c r="E73" s="18" t="n">
        <v>27.41130432</v>
      </c>
      <c r="F73" s="20" t="n">
        <v>0.78152898</v>
      </c>
      <c r="G73" s="18" t="n">
        <v>34.70980414</v>
      </c>
      <c r="H73" s="20" t="n">
        <v>0.6977139999999999</v>
      </c>
      <c r="I73" s="18" t="n">
        <v>10.29268302</v>
      </c>
      <c r="J73" s="20" t="n">
        <v>0.52000209</v>
      </c>
      <c r="K73" s="18" t="n">
        <v>25.15122274</v>
      </c>
      <c r="L73" s="20" t="n">
        <v>0.91741621</v>
      </c>
      <c r="M73" s="18" t="s">
        <v>327</v>
      </c>
      <c r="N73" s="20" t="s">
        <v>327</v>
      </c>
      <c r="O73" s="18" t="n">
        <v>0</v>
      </c>
      <c r="P73" s="20" t="n">
        <v>0</v>
      </c>
      <c r="Q73" s="18" t="n">
        <v>0</v>
      </c>
      <c r="R73" s="20" t="n">
        <v>0</v>
      </c>
      <c r="S73" s="18" t="n">
        <v>2.43498578</v>
      </c>
      <c r="T73" s="20" t="n">
        <v>0.21051983</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455</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8.885712979999999</v>
      </c>
      <c r="F7" s="20" t="n">
        <v>0.35651898</v>
      </c>
      <c r="G7" s="18" t="n">
        <v>15.41378421</v>
      </c>
      <c r="H7" s="20" t="n">
        <v>0.45908157</v>
      </c>
      <c r="I7" s="18" t="n">
        <v>2.55507724</v>
      </c>
      <c r="J7" s="20" t="n">
        <v>0.18365954</v>
      </c>
      <c r="K7" s="18" t="n">
        <v>65.14989378999999</v>
      </c>
      <c r="L7" s="20" t="n">
        <v>0.6331949</v>
      </c>
      <c r="M7" s="18" t="s">
        <v>327</v>
      </c>
      <c r="N7" s="20" t="s">
        <v>327</v>
      </c>
      <c r="O7" s="18" t="n">
        <v>0</v>
      </c>
      <c r="P7" s="20" t="n">
        <v>0</v>
      </c>
      <c r="Q7" s="18" t="n">
        <v>0</v>
      </c>
      <c r="R7" s="20" t="n">
        <v>0</v>
      </c>
      <c r="S7" s="18" t="n">
        <v>7.99553178</v>
      </c>
      <c r="T7" s="20" t="n">
        <v>0.34663822</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(8440.0/B9*100)</f>
        <v/>
      </c>
      <c r="D9" s="19" t="n">
        <v>1211</v>
      </c>
      <c r="E9" s="18" t="n">
        <v>16.2281057</v>
      </c>
      <c r="F9" s="20" t="n">
        <v>1.32841168</v>
      </c>
      <c r="G9" s="18" t="n">
        <v>28.01982582</v>
      </c>
      <c r="H9" s="20" t="n">
        <v>1.68138568</v>
      </c>
      <c r="I9" s="18" t="n">
        <v>6.73825706</v>
      </c>
      <c r="J9" s="20" t="n">
        <v>0.78666317</v>
      </c>
      <c r="K9" s="18" t="n">
        <v>0</v>
      </c>
      <c r="L9" s="20" t="n">
        <v>0</v>
      </c>
      <c r="M9" s="18" t="s">
        <v>327</v>
      </c>
      <c r="N9" s="20" t="s">
        <v>327</v>
      </c>
      <c r="O9" s="18" t="n">
        <v>19.79545547</v>
      </c>
      <c r="P9" s="20" t="n">
        <v>3.0855337</v>
      </c>
      <c r="Q9" s="18" t="n">
        <v>0</v>
      </c>
      <c r="R9" s="20" t="n">
        <v>0</v>
      </c>
      <c r="S9" s="18" t="n">
        <v>29.21835594</v>
      </c>
      <c r="T9" s="20" t="n">
        <v>1.66074276</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(192.0/B13*100)</f>
        <v/>
      </c>
      <c r="D13" s="19" t="n">
        <v>6969</v>
      </c>
      <c r="E13" s="18" t="n">
        <v>2.08998217</v>
      </c>
      <c r="F13" s="20" t="n">
        <v>0.19557676</v>
      </c>
      <c r="G13" s="18" t="n">
        <v>3.70593318</v>
      </c>
      <c r="H13" s="20" t="n">
        <v>0.31211303</v>
      </c>
      <c r="I13" s="18" t="n">
        <v>0.64812961</v>
      </c>
      <c r="J13" s="20" t="n">
        <v>0.12006342</v>
      </c>
      <c r="K13" s="18" t="n">
        <v>86.21318622</v>
      </c>
      <c r="L13" s="20" t="n">
        <v>0.64137996</v>
      </c>
      <c r="M13" s="18" t="s">
        <v>327</v>
      </c>
      <c r="N13" s="20" t="s">
        <v>327</v>
      </c>
      <c r="O13" s="18" t="n">
        <v>4.1169685</v>
      </c>
      <c r="P13" s="20" t="n">
        <v>0.47262249</v>
      </c>
      <c r="Q13" s="18" t="n">
        <v>0</v>
      </c>
      <c r="R13" s="20" t="n">
        <v>0</v>
      </c>
      <c r="S13" s="18" t="n">
        <v>3.22580032</v>
      </c>
      <c r="T13" s="20" t="n">
        <v>0.25395607</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(49.0/B18*100)</f>
        <v/>
      </c>
      <c r="D18" s="19" t="n">
        <v>5483</v>
      </c>
      <c r="E18" s="18" t="n">
        <v>11.17971924</v>
      </c>
      <c r="F18" s="20" t="n">
        <v>0.56785749</v>
      </c>
      <c r="G18" s="18" t="n">
        <v>27.48798946</v>
      </c>
      <c r="H18" s="20" t="n">
        <v>0.78837631</v>
      </c>
      <c r="I18" s="18" t="n">
        <v>19.16509578</v>
      </c>
      <c r="J18" s="20" t="n">
        <v>0.7309875300000001</v>
      </c>
      <c r="K18" s="18" t="n">
        <v>35.15368954</v>
      </c>
      <c r="L18" s="20" t="n">
        <v>0.94456357</v>
      </c>
      <c r="M18" s="18" t="s">
        <v>327</v>
      </c>
      <c r="N18" s="20" t="s">
        <v>327</v>
      </c>
      <c r="O18" s="18" t="n">
        <v>0</v>
      </c>
      <c r="P18" s="20" t="n">
        <v>0</v>
      </c>
      <c r="Q18" s="18" t="n">
        <v>0</v>
      </c>
      <c r="R18" s="20" t="n">
        <v>0</v>
      </c>
      <c r="S18" s="18" t="n">
        <v>7.01350598</v>
      </c>
      <c r="T18" s="20" t="n">
        <v>0.45424011</v>
      </c>
    </row>
    <row r="19" spans="1:20">
      <c r="A19" s="15" t="s">
        <v>339</v>
      </c>
      <c r="B19" s="17" t="n">
        <v>5658</v>
      </c>
      <c r="C19" s="18">
        <f>(264.0/B19*100)</f>
        <v/>
      </c>
      <c r="D19" s="19" t="n">
        <v>5394</v>
      </c>
      <c r="E19" s="18" t="n">
        <v>5.0914191</v>
      </c>
      <c r="F19" s="20" t="n">
        <v>0.40092584</v>
      </c>
      <c r="G19" s="18" t="n">
        <v>11.93191507</v>
      </c>
      <c r="H19" s="20" t="n">
        <v>0.61255161</v>
      </c>
      <c r="I19" s="18" t="n">
        <v>4.79565176</v>
      </c>
      <c r="J19" s="20" t="n">
        <v>0.34201721</v>
      </c>
      <c r="K19" s="18" t="n">
        <v>72.31780066</v>
      </c>
      <c r="L19" s="20" t="n">
        <v>1.03278187</v>
      </c>
      <c r="M19" s="18" t="s">
        <v>327</v>
      </c>
      <c r="N19" s="20" t="s">
        <v>327</v>
      </c>
      <c r="O19" s="18" t="n">
        <v>0</v>
      </c>
      <c r="P19" s="20" t="n">
        <v>0</v>
      </c>
      <c r="Q19" s="18" t="n">
        <v>0</v>
      </c>
      <c r="R19" s="20" t="n">
        <v>0</v>
      </c>
      <c r="S19" s="18" t="n">
        <v>5.86321341</v>
      </c>
      <c r="T19" s="20" t="n">
        <v>0.42152348</v>
      </c>
    </row>
    <row r="20" spans="1:20">
      <c r="A20" s="15" t="s">
        <v>340</v>
      </c>
      <c r="B20" s="17" t="n">
        <v>3371</v>
      </c>
      <c r="C20" s="18">
        <f>(82.0/B20*100)</f>
        <v/>
      </c>
      <c r="D20" s="19" t="n">
        <v>3289</v>
      </c>
      <c r="E20" s="18" t="n">
        <v>3.69899489</v>
      </c>
      <c r="F20" s="20" t="n">
        <v>0.29123231</v>
      </c>
      <c r="G20" s="18" t="n">
        <v>6.66603863</v>
      </c>
      <c r="H20" s="20" t="n">
        <v>0.44811739</v>
      </c>
      <c r="I20" s="18" t="n">
        <v>1.00508102</v>
      </c>
      <c r="J20" s="20" t="n">
        <v>0.14869164</v>
      </c>
      <c r="K20" s="18" t="n">
        <v>83.70613551</v>
      </c>
      <c r="L20" s="20" t="n">
        <v>0.55765239</v>
      </c>
      <c r="M20" s="18" t="s">
        <v>327</v>
      </c>
      <c r="N20" s="20" t="s">
        <v>327</v>
      </c>
      <c r="O20" s="18" t="n">
        <v>0</v>
      </c>
      <c r="P20" s="20" t="n">
        <v>0</v>
      </c>
      <c r="Q20" s="18" t="n">
        <v>0</v>
      </c>
      <c r="R20" s="20" t="n">
        <v>0</v>
      </c>
      <c r="S20" s="18" t="n">
        <v>4.92374995</v>
      </c>
      <c r="T20" s="20" t="n">
        <v>0.36376173</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(685.0/B23*100)</f>
        <v/>
      </c>
      <c r="D23" s="19" t="n">
        <v>10898</v>
      </c>
      <c r="E23" s="18" t="n">
        <v>8.019745390000001</v>
      </c>
      <c r="F23" s="20" t="n">
        <v>0.5183482700000001</v>
      </c>
      <c r="G23" s="18" t="n">
        <v>12.7455813</v>
      </c>
      <c r="H23" s="20" t="n">
        <v>0.58039529</v>
      </c>
      <c r="I23" s="18" t="n">
        <v>4.40292179</v>
      </c>
      <c r="J23" s="20" t="n">
        <v>0.29357977</v>
      </c>
      <c r="K23" s="18" t="n">
        <v>67.72834695</v>
      </c>
      <c r="L23" s="20" t="n">
        <v>1.04310525</v>
      </c>
      <c r="M23" s="18" t="s">
        <v>327</v>
      </c>
      <c r="N23" s="20" t="s">
        <v>327</v>
      </c>
      <c r="O23" s="18" t="n">
        <v>0</v>
      </c>
      <c r="P23" s="20" t="n">
        <v>0</v>
      </c>
      <c r="Q23" s="18" t="n">
        <v>0</v>
      </c>
      <c r="R23" s="20" t="n">
        <v>0</v>
      </c>
      <c r="S23" s="18" t="n">
        <v>7.10340456</v>
      </c>
      <c r="T23" s="20" t="n">
        <v>0.42666789</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9.045212360000001</v>
      </c>
      <c r="F25" s="20" t="n">
        <v>0.43716782</v>
      </c>
      <c r="G25" s="18" t="n">
        <v>32.04074835</v>
      </c>
      <c r="H25" s="20" t="n">
        <v>1.20712665</v>
      </c>
      <c r="I25" s="18" t="n">
        <v>5.90696451</v>
      </c>
      <c r="J25" s="20" t="n">
        <v>0.3799764</v>
      </c>
      <c r="K25" s="18" t="n">
        <v>50.06906665</v>
      </c>
      <c r="L25" s="20" t="n">
        <v>1.39486104</v>
      </c>
      <c r="M25" s="18" t="s">
        <v>327</v>
      </c>
      <c r="N25" s="20" t="s">
        <v>327</v>
      </c>
      <c r="O25" s="18" t="n">
        <v>0</v>
      </c>
      <c r="P25" s="20" t="n">
        <v>0</v>
      </c>
      <c r="Q25" s="18" t="n">
        <v>0</v>
      </c>
      <c r="R25" s="20" t="n">
        <v>0</v>
      </c>
      <c r="S25" s="18" t="n">
        <v>2.93800813</v>
      </c>
      <c r="T25" s="20" t="n">
        <v>0.24454187</v>
      </c>
    </row>
    <row r="26" spans="1:20">
      <c r="A26" s="15" t="s">
        <v>346</v>
      </c>
      <c r="B26" s="17" t="n">
        <v>4869</v>
      </c>
      <c r="C26" s="18">
        <f>(186.0/B26*100)</f>
        <v/>
      </c>
      <c r="D26" s="19" t="n">
        <v>4683</v>
      </c>
      <c r="E26" s="18" t="n">
        <v>7.85017473</v>
      </c>
      <c r="F26" s="20" t="n">
        <v>0.44165658</v>
      </c>
      <c r="G26" s="18" t="n">
        <v>20.73090354</v>
      </c>
      <c r="H26" s="20" t="n">
        <v>0.73345898</v>
      </c>
      <c r="I26" s="18" t="n">
        <v>7.27556838</v>
      </c>
      <c r="J26" s="20" t="n">
        <v>0.39780838</v>
      </c>
      <c r="K26" s="18" t="n">
        <v>60.10042901</v>
      </c>
      <c r="L26" s="20" t="n">
        <v>0.95812352</v>
      </c>
      <c r="M26" s="18" t="s">
        <v>327</v>
      </c>
      <c r="N26" s="20" t="s">
        <v>327</v>
      </c>
      <c r="O26" s="18" t="n">
        <v>0</v>
      </c>
      <c r="P26" s="20" t="n">
        <v>0</v>
      </c>
      <c r="Q26" s="18" t="n">
        <v>0</v>
      </c>
      <c r="R26" s="20" t="n">
        <v>0</v>
      </c>
      <c r="S26" s="18" t="n">
        <v>4.04292434</v>
      </c>
      <c r="T26" s="20" t="n">
        <v>0.3898853</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(35.0/B32*100)</f>
        <v/>
      </c>
      <c r="D32" s="19" t="n">
        <v>4443</v>
      </c>
      <c r="E32" s="18" t="n">
        <v>8.890201149999999</v>
      </c>
      <c r="F32" s="20" t="n">
        <v>0.51072299</v>
      </c>
      <c r="G32" s="18" t="n">
        <v>25.77619333</v>
      </c>
      <c r="H32" s="20" t="n">
        <v>0.79571408</v>
      </c>
      <c r="I32" s="18" t="n">
        <v>9.911965520000001</v>
      </c>
      <c r="J32" s="20" t="n">
        <v>0.55119094</v>
      </c>
      <c r="K32" s="18" t="n">
        <v>51.74967752</v>
      </c>
      <c r="L32" s="20" t="n">
        <v>1.09753019</v>
      </c>
      <c r="M32" s="18" t="s">
        <v>327</v>
      </c>
      <c r="N32" s="20" t="s">
        <v>327</v>
      </c>
      <c r="O32" s="18" t="n">
        <v>0</v>
      </c>
      <c r="P32" s="20" t="n">
        <v>0</v>
      </c>
      <c r="Q32" s="18" t="n">
        <v>0</v>
      </c>
      <c r="R32" s="20" t="n">
        <v>0</v>
      </c>
      <c r="S32" s="18" t="n">
        <v>3.67196247</v>
      </c>
      <c r="T32" s="20" t="n">
        <v>0.29314546</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(134.0/B34*100)</f>
        <v/>
      </c>
      <c r="D34" s="19" t="n">
        <v>6216</v>
      </c>
      <c r="E34" s="18" t="n">
        <v>9.95745035</v>
      </c>
      <c r="F34" s="20" t="n">
        <v>0.46822887</v>
      </c>
      <c r="G34" s="18" t="n">
        <v>16.90162377</v>
      </c>
      <c r="H34" s="20" t="n">
        <v>0.61863665</v>
      </c>
      <c r="I34" s="18" t="n">
        <v>5.56529876</v>
      </c>
      <c r="J34" s="20" t="n">
        <v>0.32292794</v>
      </c>
      <c r="K34" s="18" t="n">
        <v>56.91303031</v>
      </c>
      <c r="L34" s="20" t="n">
        <v>0.95139149</v>
      </c>
      <c r="M34" s="18" t="s">
        <v>327</v>
      </c>
      <c r="N34" s="20" t="s">
        <v>327</v>
      </c>
      <c r="O34" s="18" t="n">
        <v>2.60005363</v>
      </c>
      <c r="P34" s="20" t="n">
        <v>0.53963178</v>
      </c>
      <c r="Q34" s="18" t="n">
        <v>0</v>
      </c>
      <c r="R34" s="20" t="n">
        <v>0</v>
      </c>
      <c r="S34" s="18" t="n">
        <v>8.06254318</v>
      </c>
      <c r="T34" s="20" t="n">
        <v>0.40341626</v>
      </c>
    </row>
    <row r="35" spans="1:20">
      <c r="A35" s="15" t="s">
        <v>355</v>
      </c>
      <c r="B35" s="17" t="n">
        <v>6406</v>
      </c>
      <c r="C35" s="18">
        <f>(103.0/B35*100)</f>
        <v/>
      </c>
      <c r="D35" s="19" t="n">
        <v>6303</v>
      </c>
      <c r="E35" s="18" t="n">
        <v>13.10438892</v>
      </c>
      <c r="F35" s="20" t="n">
        <v>0.57293708</v>
      </c>
      <c r="G35" s="18" t="n">
        <v>21.20383909</v>
      </c>
      <c r="H35" s="20" t="n">
        <v>0.62184503</v>
      </c>
      <c r="I35" s="18" t="n">
        <v>7.15456326</v>
      </c>
      <c r="J35" s="20" t="n">
        <v>0.45015549</v>
      </c>
      <c r="K35" s="18" t="n">
        <v>48.29724146</v>
      </c>
      <c r="L35" s="20" t="n">
        <v>0.81697948</v>
      </c>
      <c r="M35" s="18" t="s">
        <v>327</v>
      </c>
      <c r="N35" s="20" t="s">
        <v>327</v>
      </c>
      <c r="O35" s="18" t="n">
        <v>1.04814718</v>
      </c>
      <c r="P35" s="20" t="n">
        <v>0.05731191</v>
      </c>
      <c r="Q35" s="18" t="n">
        <v>0</v>
      </c>
      <c r="R35" s="20" t="n">
        <v>0</v>
      </c>
      <c r="S35" s="18" t="n">
        <v>9.19182009</v>
      </c>
      <c r="T35" s="20" t="n">
        <v>0.4650573</v>
      </c>
    </row>
    <row r="36" spans="1:20">
      <c r="A36" s="15" t="s">
        <v>356</v>
      </c>
      <c r="B36" s="17" t="n">
        <v>6736</v>
      </c>
      <c r="C36" s="18">
        <f>(124.0/B36*100)</f>
        <v/>
      </c>
      <c r="D36" s="19" t="n">
        <v>6612</v>
      </c>
      <c r="E36" s="18" t="n">
        <v>6.29724335</v>
      </c>
      <c r="F36" s="20" t="n">
        <v>0.34350675</v>
      </c>
      <c r="G36" s="18" t="n">
        <v>13.64742153</v>
      </c>
      <c r="H36" s="20" t="n">
        <v>0.48572365</v>
      </c>
      <c r="I36" s="18" t="n">
        <v>4.77789529</v>
      </c>
      <c r="J36" s="20" t="n">
        <v>0.27327117</v>
      </c>
      <c r="K36" s="18" t="n">
        <v>69.39365592999999</v>
      </c>
      <c r="L36" s="20" t="n">
        <v>0.75371526</v>
      </c>
      <c r="M36" s="18" t="s">
        <v>327</v>
      </c>
      <c r="N36" s="20" t="s">
        <v>327</v>
      </c>
      <c r="O36" s="18" t="n">
        <v>0</v>
      </c>
      <c r="P36" s="20" t="n">
        <v>0</v>
      </c>
      <c r="Q36" s="18" t="n">
        <v>0</v>
      </c>
      <c r="R36" s="20" t="n">
        <v>0</v>
      </c>
      <c r="S36" s="18" t="n">
        <v>5.8837839</v>
      </c>
      <c r="T36" s="20" t="n">
        <v>0.32770591</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(5811.0/B40*100)</f>
        <v/>
      </c>
      <c r="D40" s="19" t="n">
        <v>8346</v>
      </c>
      <c r="E40" s="18" t="n">
        <v>10.9525199</v>
      </c>
      <c r="F40" s="20" t="n">
        <v>0.43038544</v>
      </c>
      <c r="G40" s="18" t="n">
        <v>26.73747487</v>
      </c>
      <c r="H40" s="20" t="n">
        <v>0.75121365</v>
      </c>
      <c r="I40" s="18" t="n">
        <v>5.09148207</v>
      </c>
      <c r="J40" s="20" t="n">
        <v>0.26266983</v>
      </c>
      <c r="K40" s="18" t="n">
        <v>39.89178604</v>
      </c>
      <c r="L40" s="20" t="n">
        <v>0.98556423</v>
      </c>
      <c r="M40" s="18" t="s">
        <v>327</v>
      </c>
      <c r="N40" s="20" t="s">
        <v>327</v>
      </c>
      <c r="O40" s="18" t="n">
        <v>9.216804870000001</v>
      </c>
      <c r="P40" s="20" t="n">
        <v>0.20995711</v>
      </c>
      <c r="Q40" s="18" t="n">
        <v>0</v>
      </c>
      <c r="R40" s="20" t="n">
        <v>0</v>
      </c>
      <c r="S40" s="18" t="n">
        <v>8.109932260000001</v>
      </c>
      <c r="T40" s="20" t="n">
        <v>0.5458140500000001</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(218.0/B47*100)</f>
        <v/>
      </c>
      <c r="D47" s="19" t="n">
        <v>5710</v>
      </c>
      <c r="E47" s="18" t="n">
        <v>16.17202014</v>
      </c>
      <c r="F47" s="20" t="n">
        <v>0.55795788</v>
      </c>
      <c r="G47" s="18" t="n">
        <v>21.99166863</v>
      </c>
      <c r="H47" s="20" t="n">
        <v>0.8119464</v>
      </c>
      <c r="I47" s="18" t="n">
        <v>9.50295918</v>
      </c>
      <c r="J47" s="20" t="n">
        <v>0.41890167</v>
      </c>
      <c r="K47" s="18" t="n">
        <v>38.31339996</v>
      </c>
      <c r="L47" s="20" t="n">
        <v>1.01063032</v>
      </c>
      <c r="M47" s="18" t="s">
        <v>327</v>
      </c>
      <c r="N47" s="20" t="s">
        <v>327</v>
      </c>
      <c r="O47" s="18" t="n">
        <v>0</v>
      </c>
      <c r="P47" s="20" t="n">
        <v>0</v>
      </c>
      <c r="Q47" s="18" t="n">
        <v>0</v>
      </c>
      <c r="R47" s="20" t="n">
        <v>0</v>
      </c>
      <c r="S47" s="18" t="n">
        <v>14.01995209</v>
      </c>
      <c r="T47" s="20" t="n">
        <v>0.5791181399999999</v>
      </c>
    </row>
    <row r="48" spans="1:20">
      <c r="A48" s="15" t="s">
        <v>368</v>
      </c>
      <c r="B48" s="17" t="n">
        <v>9841</v>
      </c>
      <c r="C48" s="18">
        <f>(31.0/B48*100)</f>
        <v/>
      </c>
      <c r="D48" s="19" t="n">
        <v>9810</v>
      </c>
      <c r="E48" s="18" t="n">
        <v>25.03424033</v>
      </c>
      <c r="F48" s="20" t="n">
        <v>0.86416204</v>
      </c>
      <c r="G48" s="18" t="n">
        <v>16.29415225</v>
      </c>
      <c r="H48" s="20" t="n">
        <v>0.61183806</v>
      </c>
      <c r="I48" s="18" t="n">
        <v>6.17624488</v>
      </c>
      <c r="J48" s="20" t="n">
        <v>0.42330568</v>
      </c>
      <c r="K48" s="18" t="n">
        <v>50.945357</v>
      </c>
      <c r="L48" s="20" t="n">
        <v>1.12967726</v>
      </c>
      <c r="M48" s="18" t="s">
        <v>327</v>
      </c>
      <c r="N48" s="20" t="s">
        <v>327</v>
      </c>
      <c r="O48" s="18" t="n">
        <v>0</v>
      </c>
      <c r="P48" s="20" t="n">
        <v>0</v>
      </c>
      <c r="Q48" s="18" t="n">
        <v>0</v>
      </c>
      <c r="R48" s="20" t="n">
        <v>0</v>
      </c>
      <c r="S48" s="18" t="n">
        <v>1.55000554</v>
      </c>
      <c r="T48" s="20" t="n">
        <v>0.18624818</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(156.0/B52*100)</f>
        <v/>
      </c>
      <c r="D52" s="19" t="n">
        <v>5653</v>
      </c>
      <c r="E52" s="18" t="n">
        <v>7.32661546</v>
      </c>
      <c r="F52" s="20" t="n">
        <v>0.36752017</v>
      </c>
      <c r="G52" s="18" t="n">
        <v>12.80428524</v>
      </c>
      <c r="H52" s="20" t="n">
        <v>0.4905949</v>
      </c>
      <c r="I52" s="18" t="n">
        <v>4.63765693</v>
      </c>
      <c r="J52" s="20" t="n">
        <v>0.27653818</v>
      </c>
      <c r="K52" s="18" t="n">
        <v>71.16720784</v>
      </c>
      <c r="L52" s="20" t="n">
        <v>0.74958726</v>
      </c>
      <c r="M52" s="18" t="s">
        <v>327</v>
      </c>
      <c r="N52" s="20" t="s">
        <v>327</v>
      </c>
      <c r="O52" s="18" t="n">
        <v>0</v>
      </c>
      <c r="P52" s="20" t="n">
        <v>0</v>
      </c>
      <c r="Q52" s="18" t="n">
        <v>0</v>
      </c>
      <c r="R52" s="20" t="n">
        <v>0</v>
      </c>
      <c r="S52" s="18" t="n">
        <v>4.06423453</v>
      </c>
      <c r="T52" s="20" t="n">
        <v>0.31495913</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(96.0/B56*100)</f>
        <v/>
      </c>
      <c r="D56" s="19" t="n">
        <v>5263</v>
      </c>
      <c r="E56" s="18" t="n">
        <v>10.69220854</v>
      </c>
      <c r="F56" s="20" t="n">
        <v>0.45394517</v>
      </c>
      <c r="G56" s="18" t="n">
        <v>21.73447529</v>
      </c>
      <c r="H56" s="20" t="n">
        <v>0.65124279</v>
      </c>
      <c r="I56" s="18" t="n">
        <v>5.94856009</v>
      </c>
      <c r="J56" s="20" t="n">
        <v>0.35192895</v>
      </c>
      <c r="K56" s="18" t="n">
        <v>59.90030801</v>
      </c>
      <c r="L56" s="20" t="n">
        <v>0.92335125</v>
      </c>
      <c r="M56" s="18" t="s">
        <v>327</v>
      </c>
      <c r="N56" s="20" t="s">
        <v>327</v>
      </c>
      <c r="O56" s="18" t="n">
        <v>0</v>
      </c>
      <c r="P56" s="20" t="n">
        <v>0</v>
      </c>
      <c r="Q56" s="18" t="n">
        <v>0</v>
      </c>
      <c r="R56" s="20" t="n">
        <v>0</v>
      </c>
      <c r="S56" s="18" t="n">
        <v>1.72444807</v>
      </c>
      <c r="T56" s="20" t="n">
        <v>0.23446077</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(336.0/B61*100)</f>
        <v/>
      </c>
      <c r="D61" s="19" t="n">
        <v>6189</v>
      </c>
      <c r="E61" s="18" t="n">
        <v>10.46205775</v>
      </c>
      <c r="F61" s="20" t="n">
        <v>0.45517714</v>
      </c>
      <c r="G61" s="18" t="n">
        <v>18.68333272</v>
      </c>
      <c r="H61" s="20" t="n">
        <v>0.62945255</v>
      </c>
      <c r="I61" s="18" t="n">
        <v>6.00606311</v>
      </c>
      <c r="J61" s="20" t="n">
        <v>0.34735924</v>
      </c>
      <c r="K61" s="18" t="n">
        <v>58.34736807</v>
      </c>
      <c r="L61" s="20" t="n">
        <v>0.6957783</v>
      </c>
      <c r="M61" s="18" t="s">
        <v>327</v>
      </c>
      <c r="N61" s="20" t="s">
        <v>327</v>
      </c>
      <c r="O61" s="18" t="n">
        <v>0</v>
      </c>
      <c r="P61" s="20" t="n">
        <v>0</v>
      </c>
      <c r="Q61" s="18" t="n">
        <v>0</v>
      </c>
      <c r="R61" s="20" t="n">
        <v>0</v>
      </c>
      <c r="S61" s="18" t="n">
        <v>6.50117835</v>
      </c>
      <c r="T61" s="20" t="n">
        <v>0.39233788</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(59.0/B67*100)</f>
        <v/>
      </c>
      <c r="D67" s="19" t="n">
        <v>6912</v>
      </c>
      <c r="E67" s="18" t="n">
        <v>31.86686371</v>
      </c>
      <c r="F67" s="20" t="n">
        <v>0.81922656</v>
      </c>
      <c r="G67" s="18" t="n">
        <v>12.49156695</v>
      </c>
      <c r="H67" s="20" t="n">
        <v>0.51689057</v>
      </c>
      <c r="I67" s="18" t="n">
        <v>4.63621233</v>
      </c>
      <c r="J67" s="20" t="n">
        <v>0.25581451</v>
      </c>
      <c r="K67" s="18" t="n">
        <v>47.90652383</v>
      </c>
      <c r="L67" s="20" t="n">
        <v>0.87065</v>
      </c>
      <c r="M67" s="18" t="s">
        <v>327</v>
      </c>
      <c r="N67" s="20" t="s">
        <v>327</v>
      </c>
      <c r="O67" s="18" t="n">
        <v>0</v>
      </c>
      <c r="P67" s="20" t="n">
        <v>0</v>
      </c>
      <c r="Q67" s="18" t="n">
        <v>0</v>
      </c>
      <c r="R67" s="20" t="n">
        <v>0</v>
      </c>
      <c r="S67" s="18" t="n">
        <v>3.09883317</v>
      </c>
      <c r="T67" s="20" t="n">
        <v>0.2507698</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(393.0/B73*100)</f>
        <v/>
      </c>
      <c r="D73" s="19" t="n">
        <v>7856</v>
      </c>
      <c r="E73" s="18" t="n">
        <v>27.72831613</v>
      </c>
      <c r="F73" s="20" t="n">
        <v>0.82556003</v>
      </c>
      <c r="G73" s="18" t="n">
        <v>32.87283165</v>
      </c>
      <c r="H73" s="20" t="n">
        <v>0.66383774</v>
      </c>
      <c r="I73" s="18" t="n">
        <v>11.80742799</v>
      </c>
      <c r="J73" s="20" t="n">
        <v>0.46518928</v>
      </c>
      <c r="K73" s="18" t="n">
        <v>25.15122274</v>
      </c>
      <c r="L73" s="20" t="n">
        <v>0.91741621</v>
      </c>
      <c r="M73" s="18" t="s">
        <v>327</v>
      </c>
      <c r="N73" s="20" t="s">
        <v>327</v>
      </c>
      <c r="O73" s="18" t="n">
        <v>0</v>
      </c>
      <c r="P73" s="20" t="n">
        <v>0</v>
      </c>
      <c r="Q73" s="18" t="n">
        <v>0</v>
      </c>
      <c r="R73" s="20" t="n">
        <v>0</v>
      </c>
      <c r="S73" s="18" t="n">
        <v>2.44020149</v>
      </c>
      <c r="T73" s="20" t="n">
        <v>0.20545992</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456</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12.29900935</v>
      </c>
      <c r="F7" s="20" t="n">
        <v>0.38551491</v>
      </c>
      <c r="G7" s="18" t="n">
        <v>13.56500969</v>
      </c>
      <c r="H7" s="20" t="n">
        <v>0.39295847</v>
      </c>
      <c r="I7" s="18" t="n">
        <v>2.24520969</v>
      </c>
      <c r="J7" s="20" t="n">
        <v>0.1556014</v>
      </c>
      <c r="K7" s="18" t="n">
        <v>65.3055391</v>
      </c>
      <c r="L7" s="20" t="n">
        <v>0.63217086</v>
      </c>
      <c r="M7" s="18" t="s">
        <v>327</v>
      </c>
      <c r="N7" s="20" t="s">
        <v>327</v>
      </c>
      <c r="O7" s="18" t="n">
        <v>0</v>
      </c>
      <c r="P7" s="20" t="n">
        <v>0</v>
      </c>
      <c r="Q7" s="18" t="n">
        <v>0</v>
      </c>
      <c r="R7" s="20" t="n">
        <v>0</v>
      </c>
      <c r="S7" s="18" t="n">
        <v>6.58523217</v>
      </c>
      <c r="T7" s="20" t="n">
        <v>0.30661303</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(8443.0/B9*100)</f>
        <v/>
      </c>
      <c r="D9" s="19" t="n">
        <v>1208</v>
      </c>
      <c r="E9" s="18" t="n">
        <v>22.12491841</v>
      </c>
      <c r="F9" s="20" t="n">
        <v>1.35307073</v>
      </c>
      <c r="G9" s="18" t="n">
        <v>27.29399206</v>
      </c>
      <c r="H9" s="20" t="n">
        <v>1.55554163</v>
      </c>
      <c r="I9" s="18" t="n">
        <v>8.14009779</v>
      </c>
      <c r="J9" s="20" t="n">
        <v>0.96942408</v>
      </c>
      <c r="K9" s="18" t="n">
        <v>0</v>
      </c>
      <c r="L9" s="20" t="n">
        <v>0</v>
      </c>
      <c r="M9" s="18" t="s">
        <v>327</v>
      </c>
      <c r="N9" s="20" t="s">
        <v>327</v>
      </c>
      <c r="O9" s="18" t="n">
        <v>19.84983084</v>
      </c>
      <c r="P9" s="20" t="n">
        <v>3.09256241</v>
      </c>
      <c r="Q9" s="18" t="n">
        <v>0</v>
      </c>
      <c r="R9" s="20" t="n">
        <v>0</v>
      </c>
      <c r="S9" s="18" t="n">
        <v>22.59116089</v>
      </c>
      <c r="T9" s="20" t="n">
        <v>1.68538288</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(194.0/B13*100)</f>
        <v/>
      </c>
      <c r="D13" s="19" t="n">
        <v>6967</v>
      </c>
      <c r="E13" s="18" t="n">
        <v>3.32748594</v>
      </c>
      <c r="F13" s="20" t="n">
        <v>0.26489467</v>
      </c>
      <c r="G13" s="18" t="n">
        <v>2.87124727</v>
      </c>
      <c r="H13" s="20" t="n">
        <v>0.29650731</v>
      </c>
      <c r="I13" s="18" t="n">
        <v>0.51051343</v>
      </c>
      <c r="J13" s="20" t="n">
        <v>0.09447891999999999</v>
      </c>
      <c r="K13" s="18" t="n">
        <v>86.22683324</v>
      </c>
      <c r="L13" s="20" t="n">
        <v>0.6429682</v>
      </c>
      <c r="M13" s="18" t="s">
        <v>327</v>
      </c>
      <c r="N13" s="20" t="s">
        <v>327</v>
      </c>
      <c r="O13" s="18" t="n">
        <v>4.11762019</v>
      </c>
      <c r="P13" s="20" t="n">
        <v>0.47261264</v>
      </c>
      <c r="Q13" s="18" t="n">
        <v>0</v>
      </c>
      <c r="R13" s="20" t="n">
        <v>0</v>
      </c>
      <c r="S13" s="18" t="n">
        <v>2.94629993</v>
      </c>
      <c r="T13" s="20" t="n">
        <v>0.25614362</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(52.0/B18*100)</f>
        <v/>
      </c>
      <c r="D18" s="19" t="n">
        <v>5480</v>
      </c>
      <c r="E18" s="18" t="n">
        <v>14.71017381</v>
      </c>
      <c r="F18" s="20" t="n">
        <v>0.71405123</v>
      </c>
      <c r="G18" s="18" t="n">
        <v>24.38344574</v>
      </c>
      <c r="H18" s="20" t="n">
        <v>0.74945029</v>
      </c>
      <c r="I18" s="18" t="n">
        <v>20.66719863</v>
      </c>
      <c r="J18" s="20" t="n">
        <v>0.82960075</v>
      </c>
      <c r="K18" s="18" t="n">
        <v>35.16894355</v>
      </c>
      <c r="L18" s="20" t="n">
        <v>0.94464578</v>
      </c>
      <c r="M18" s="18" t="s">
        <v>327</v>
      </c>
      <c r="N18" s="20" t="s">
        <v>327</v>
      </c>
      <c r="O18" s="18" t="n">
        <v>0</v>
      </c>
      <c r="P18" s="20" t="n">
        <v>0</v>
      </c>
      <c r="Q18" s="18" t="n">
        <v>0</v>
      </c>
      <c r="R18" s="20" t="n">
        <v>0</v>
      </c>
      <c r="S18" s="18" t="n">
        <v>5.07023828</v>
      </c>
      <c r="T18" s="20" t="n">
        <v>0.39276433</v>
      </c>
    </row>
    <row r="19" spans="1:20">
      <c r="A19" s="15" t="s">
        <v>339</v>
      </c>
      <c r="B19" s="17" t="n">
        <v>5658</v>
      </c>
      <c r="C19" s="18">
        <f>(268.0/B19*100)</f>
        <v/>
      </c>
      <c r="D19" s="19" t="n">
        <v>5390</v>
      </c>
      <c r="E19" s="18" t="n">
        <v>8.586143509999999</v>
      </c>
      <c r="F19" s="20" t="n">
        <v>0.61230633</v>
      </c>
      <c r="G19" s="18" t="n">
        <v>10.5603293</v>
      </c>
      <c r="H19" s="20" t="n">
        <v>0.51728074</v>
      </c>
      <c r="I19" s="18" t="n">
        <v>3.64015445</v>
      </c>
      <c r="J19" s="20" t="n">
        <v>0.25032156</v>
      </c>
      <c r="K19" s="18" t="n">
        <v>72.37395447</v>
      </c>
      <c r="L19" s="20" t="n">
        <v>1.0311625</v>
      </c>
      <c r="M19" s="18" t="s">
        <v>327</v>
      </c>
      <c r="N19" s="20" t="s">
        <v>327</v>
      </c>
      <c r="O19" s="18" t="n">
        <v>0</v>
      </c>
      <c r="P19" s="20" t="n">
        <v>0</v>
      </c>
      <c r="Q19" s="18" t="n">
        <v>0</v>
      </c>
      <c r="R19" s="20" t="n">
        <v>0</v>
      </c>
      <c r="S19" s="18" t="n">
        <v>4.83941827</v>
      </c>
      <c r="T19" s="20" t="n">
        <v>0.38252422</v>
      </c>
    </row>
    <row r="20" spans="1:20">
      <c r="A20" s="15" t="s">
        <v>340</v>
      </c>
      <c r="B20" s="17" t="n">
        <v>3371</v>
      </c>
      <c r="C20" s="18">
        <f>(82.0/B20*100)</f>
        <v/>
      </c>
      <c r="D20" s="19" t="n">
        <v>3289</v>
      </c>
      <c r="E20" s="18" t="n">
        <v>4.49232029</v>
      </c>
      <c r="F20" s="20" t="n">
        <v>0.38125857</v>
      </c>
      <c r="G20" s="18" t="n">
        <v>6.32037582</v>
      </c>
      <c r="H20" s="20" t="n">
        <v>0.38250359</v>
      </c>
      <c r="I20" s="18" t="n">
        <v>0.88294439</v>
      </c>
      <c r="J20" s="20" t="n">
        <v>0.13667816</v>
      </c>
      <c r="K20" s="18" t="n">
        <v>83.70613551</v>
      </c>
      <c r="L20" s="20" t="n">
        <v>0.55765239</v>
      </c>
      <c r="M20" s="18" t="s">
        <v>327</v>
      </c>
      <c r="N20" s="20" t="s">
        <v>327</v>
      </c>
      <c r="O20" s="18" t="n">
        <v>0</v>
      </c>
      <c r="P20" s="20" t="n">
        <v>0</v>
      </c>
      <c r="Q20" s="18" t="n">
        <v>0</v>
      </c>
      <c r="R20" s="20" t="n">
        <v>0</v>
      </c>
      <c r="S20" s="18" t="n">
        <v>4.59822399</v>
      </c>
      <c r="T20" s="20" t="n">
        <v>0.35549146</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(690.0/B23*100)</f>
        <v/>
      </c>
      <c r="D23" s="19" t="n">
        <v>10893</v>
      </c>
      <c r="E23" s="18" t="n">
        <v>11.69371996</v>
      </c>
      <c r="F23" s="20" t="n">
        <v>0.69668207</v>
      </c>
      <c r="G23" s="18" t="n">
        <v>10.92497374</v>
      </c>
      <c r="H23" s="20" t="n">
        <v>0.46729845</v>
      </c>
      <c r="I23" s="18" t="n">
        <v>4.54370355</v>
      </c>
      <c r="J23" s="20" t="n">
        <v>0.34234727</v>
      </c>
      <c r="K23" s="18" t="n">
        <v>67.76380998</v>
      </c>
      <c r="L23" s="20" t="n">
        <v>1.04237211</v>
      </c>
      <c r="M23" s="18" t="s">
        <v>327</v>
      </c>
      <c r="N23" s="20" t="s">
        <v>327</v>
      </c>
      <c r="O23" s="18" t="n">
        <v>0</v>
      </c>
      <c r="P23" s="20" t="n">
        <v>0</v>
      </c>
      <c r="Q23" s="18" t="n">
        <v>0</v>
      </c>
      <c r="R23" s="20" t="n">
        <v>0</v>
      </c>
      <c r="S23" s="18" t="n">
        <v>5.07379278</v>
      </c>
      <c r="T23" s="20" t="n">
        <v>0.29221859</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12.70836922</v>
      </c>
      <c r="F25" s="20" t="n">
        <v>0.58125027</v>
      </c>
      <c r="G25" s="18" t="n">
        <v>29.74448669</v>
      </c>
      <c r="H25" s="20" t="n">
        <v>1.26373379</v>
      </c>
      <c r="I25" s="18" t="n">
        <v>4.87832064</v>
      </c>
      <c r="J25" s="20" t="n">
        <v>0.34548203</v>
      </c>
      <c r="K25" s="18" t="n">
        <v>50.06906665</v>
      </c>
      <c r="L25" s="20" t="n">
        <v>1.39486104</v>
      </c>
      <c r="M25" s="18" t="s">
        <v>327</v>
      </c>
      <c r="N25" s="20" t="s">
        <v>327</v>
      </c>
      <c r="O25" s="18" t="n">
        <v>0</v>
      </c>
      <c r="P25" s="20" t="n">
        <v>0</v>
      </c>
      <c r="Q25" s="18" t="n">
        <v>0</v>
      </c>
      <c r="R25" s="20" t="n">
        <v>0</v>
      </c>
      <c r="S25" s="18" t="n">
        <v>2.5997568</v>
      </c>
      <c r="T25" s="20" t="n">
        <v>0.22168774</v>
      </c>
    </row>
    <row r="26" spans="1:20">
      <c r="A26" s="15" t="s">
        <v>346</v>
      </c>
      <c r="B26" s="17" t="n">
        <v>4869</v>
      </c>
      <c r="C26" s="18">
        <f>(186.0/B26*100)</f>
        <v/>
      </c>
      <c r="D26" s="19" t="n">
        <v>4683</v>
      </c>
      <c r="E26" s="18" t="n">
        <v>10.57156637</v>
      </c>
      <c r="F26" s="20" t="n">
        <v>0.49357122</v>
      </c>
      <c r="G26" s="18" t="n">
        <v>22.22584793</v>
      </c>
      <c r="H26" s="20" t="n">
        <v>0.69573512</v>
      </c>
      <c r="I26" s="18" t="n">
        <v>4.31351259</v>
      </c>
      <c r="J26" s="20" t="n">
        <v>0.32289978</v>
      </c>
      <c r="K26" s="18" t="n">
        <v>60.10042901</v>
      </c>
      <c r="L26" s="20" t="n">
        <v>0.95812352</v>
      </c>
      <c r="M26" s="18" t="s">
        <v>327</v>
      </c>
      <c r="N26" s="20" t="s">
        <v>327</v>
      </c>
      <c r="O26" s="18" t="n">
        <v>0</v>
      </c>
      <c r="P26" s="20" t="n">
        <v>0</v>
      </c>
      <c r="Q26" s="18" t="n">
        <v>0</v>
      </c>
      <c r="R26" s="20" t="n">
        <v>0</v>
      </c>
      <c r="S26" s="18" t="n">
        <v>2.7886441</v>
      </c>
      <c r="T26" s="20" t="n">
        <v>0.27490753</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(36.0/B32*100)</f>
        <v/>
      </c>
      <c r="D32" s="19" t="n">
        <v>4442</v>
      </c>
      <c r="E32" s="18" t="n">
        <v>13.1833561</v>
      </c>
      <c r="F32" s="20" t="n">
        <v>0.55973798</v>
      </c>
      <c r="G32" s="18" t="n">
        <v>24.03662565</v>
      </c>
      <c r="H32" s="20" t="n">
        <v>0.80349232</v>
      </c>
      <c r="I32" s="18" t="n">
        <v>8.154691229999999</v>
      </c>
      <c r="J32" s="20" t="n">
        <v>0.52860397</v>
      </c>
      <c r="K32" s="18" t="n">
        <v>51.76014635</v>
      </c>
      <c r="L32" s="20" t="n">
        <v>1.09617195</v>
      </c>
      <c r="M32" s="18" t="s">
        <v>327</v>
      </c>
      <c r="N32" s="20" t="s">
        <v>327</v>
      </c>
      <c r="O32" s="18" t="n">
        <v>0</v>
      </c>
      <c r="P32" s="20" t="n">
        <v>0</v>
      </c>
      <c r="Q32" s="18" t="n">
        <v>0</v>
      </c>
      <c r="R32" s="20" t="n">
        <v>0</v>
      </c>
      <c r="S32" s="18" t="n">
        <v>2.86518068</v>
      </c>
      <c r="T32" s="20" t="n">
        <v>0.26759151</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(137.0/B34*100)</f>
        <v/>
      </c>
      <c r="D34" s="19" t="n">
        <v>6213</v>
      </c>
      <c r="E34" s="18" t="n">
        <v>15.6216816</v>
      </c>
      <c r="F34" s="20" t="n">
        <v>0.67039868</v>
      </c>
      <c r="G34" s="18" t="n">
        <v>14.34167601</v>
      </c>
      <c r="H34" s="20" t="n">
        <v>0.50706534</v>
      </c>
      <c r="I34" s="18" t="n">
        <v>4.03778937</v>
      </c>
      <c r="J34" s="20" t="n">
        <v>0.26581207</v>
      </c>
      <c r="K34" s="18" t="n">
        <v>56.93738021</v>
      </c>
      <c r="L34" s="20" t="n">
        <v>0.95065503</v>
      </c>
      <c r="M34" s="18" t="s">
        <v>327</v>
      </c>
      <c r="N34" s="20" t="s">
        <v>327</v>
      </c>
      <c r="O34" s="18" t="n">
        <v>2.60116605</v>
      </c>
      <c r="P34" s="20" t="n">
        <v>0.54000283</v>
      </c>
      <c r="Q34" s="18" t="n">
        <v>0</v>
      </c>
      <c r="R34" s="20" t="n">
        <v>0</v>
      </c>
      <c r="S34" s="18" t="n">
        <v>6.46030677</v>
      </c>
      <c r="T34" s="20" t="n">
        <v>0.30968782</v>
      </c>
    </row>
    <row r="35" spans="1:20">
      <c r="A35" s="15" t="s">
        <v>355</v>
      </c>
      <c r="B35" s="17" t="n">
        <v>6406</v>
      </c>
      <c r="C35" s="18">
        <f>(106.0/B35*100)</f>
        <v/>
      </c>
      <c r="D35" s="19" t="n">
        <v>6300</v>
      </c>
      <c r="E35" s="18" t="n">
        <v>12.7222144</v>
      </c>
      <c r="F35" s="20" t="n">
        <v>0.53122749</v>
      </c>
      <c r="G35" s="18" t="n">
        <v>20.99551583</v>
      </c>
      <c r="H35" s="20" t="n">
        <v>0.61824976</v>
      </c>
      <c r="I35" s="18" t="n">
        <v>9.51277237</v>
      </c>
      <c r="J35" s="20" t="n">
        <v>0.43549255</v>
      </c>
      <c r="K35" s="18" t="n">
        <v>48.33825284</v>
      </c>
      <c r="L35" s="20" t="n">
        <v>0.8103293499999999</v>
      </c>
      <c r="M35" s="18" t="s">
        <v>327</v>
      </c>
      <c r="N35" s="20" t="s">
        <v>327</v>
      </c>
      <c r="O35" s="18" t="n">
        <v>1.04903721</v>
      </c>
      <c r="P35" s="20" t="n">
        <v>0.05736646</v>
      </c>
      <c r="Q35" s="18" t="n">
        <v>0</v>
      </c>
      <c r="R35" s="20" t="n">
        <v>0</v>
      </c>
      <c r="S35" s="18" t="n">
        <v>7.38220736</v>
      </c>
      <c r="T35" s="20" t="n">
        <v>0.41065576</v>
      </c>
    </row>
    <row r="36" spans="1:20">
      <c r="A36" s="15" t="s">
        <v>356</v>
      </c>
      <c r="B36" s="17" t="n">
        <v>6736</v>
      </c>
      <c r="C36" s="18">
        <f>(132.0/B36*100)</f>
        <v/>
      </c>
      <c r="D36" s="19" t="n">
        <v>6604</v>
      </c>
      <c r="E36" s="18" t="n">
        <v>5.96785706</v>
      </c>
      <c r="F36" s="20" t="n">
        <v>0.35898907</v>
      </c>
      <c r="G36" s="18" t="n">
        <v>11.57018464</v>
      </c>
      <c r="H36" s="20" t="n">
        <v>0.52110649</v>
      </c>
      <c r="I36" s="18" t="n">
        <v>8.08595738</v>
      </c>
      <c r="J36" s="20" t="n">
        <v>0.35842369</v>
      </c>
      <c r="K36" s="18" t="n">
        <v>69.4838967</v>
      </c>
      <c r="L36" s="20" t="n">
        <v>0.74978492</v>
      </c>
      <c r="M36" s="18" t="s">
        <v>327</v>
      </c>
      <c r="N36" s="20" t="s">
        <v>327</v>
      </c>
      <c r="O36" s="18" t="n">
        <v>0</v>
      </c>
      <c r="P36" s="20" t="n">
        <v>0</v>
      </c>
      <c r="Q36" s="18" t="n">
        <v>0</v>
      </c>
      <c r="R36" s="20" t="n">
        <v>0</v>
      </c>
      <c r="S36" s="18" t="n">
        <v>4.89210422</v>
      </c>
      <c r="T36" s="20" t="n">
        <v>0.29186981</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(5818.0/B40*100)</f>
        <v/>
      </c>
      <c r="D40" s="19" t="n">
        <v>8339</v>
      </c>
      <c r="E40" s="18" t="n">
        <v>12.1455708</v>
      </c>
      <c r="F40" s="20" t="n">
        <v>0.57953218</v>
      </c>
      <c r="G40" s="18" t="n">
        <v>26.62513199</v>
      </c>
      <c r="H40" s="20" t="n">
        <v>0.82819465</v>
      </c>
      <c r="I40" s="18" t="n">
        <v>6.44149589</v>
      </c>
      <c r="J40" s="20" t="n">
        <v>0.38874739</v>
      </c>
      <c r="K40" s="18" t="n">
        <v>39.94390135</v>
      </c>
      <c r="L40" s="20" t="n">
        <v>0.98710626</v>
      </c>
      <c r="M40" s="18" t="s">
        <v>327</v>
      </c>
      <c r="N40" s="20" t="s">
        <v>327</v>
      </c>
      <c r="O40" s="18" t="n">
        <v>9.22884586</v>
      </c>
      <c r="P40" s="20" t="n">
        <v>0.21024167</v>
      </c>
      <c r="Q40" s="18" t="n">
        <v>0</v>
      </c>
      <c r="R40" s="20" t="n">
        <v>0</v>
      </c>
      <c r="S40" s="18" t="n">
        <v>5.6150541</v>
      </c>
      <c r="T40" s="20" t="n">
        <v>0.43349443</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(230.0/B47*100)</f>
        <v/>
      </c>
      <c r="D47" s="19" t="n">
        <v>5698</v>
      </c>
      <c r="E47" s="18" t="n">
        <v>24.86769686</v>
      </c>
      <c r="F47" s="20" t="n">
        <v>0.64870373</v>
      </c>
      <c r="G47" s="18" t="n">
        <v>20.37249795</v>
      </c>
      <c r="H47" s="20" t="n">
        <v>0.80116307</v>
      </c>
      <c r="I47" s="18" t="n">
        <v>6.21893495</v>
      </c>
      <c r="J47" s="20" t="n">
        <v>0.3054703</v>
      </c>
      <c r="K47" s="18" t="n">
        <v>38.38776651</v>
      </c>
      <c r="L47" s="20" t="n">
        <v>1.01178635</v>
      </c>
      <c r="M47" s="18" t="s">
        <v>327</v>
      </c>
      <c r="N47" s="20" t="s">
        <v>327</v>
      </c>
      <c r="O47" s="18" t="n">
        <v>0</v>
      </c>
      <c r="P47" s="20" t="n">
        <v>0</v>
      </c>
      <c r="Q47" s="18" t="n">
        <v>0</v>
      </c>
      <c r="R47" s="20" t="n">
        <v>0</v>
      </c>
      <c r="S47" s="18" t="n">
        <v>10.15310372</v>
      </c>
      <c r="T47" s="20" t="n">
        <v>0.50466646</v>
      </c>
    </row>
    <row r="48" spans="1:20">
      <c r="A48" s="15" t="s">
        <v>368</v>
      </c>
      <c r="B48" s="17" t="n">
        <v>9841</v>
      </c>
      <c r="C48" s="18">
        <f>(31.0/B48*100)</f>
        <v/>
      </c>
      <c r="D48" s="19" t="n">
        <v>9810</v>
      </c>
      <c r="E48" s="18" t="n">
        <v>22.14085462</v>
      </c>
      <c r="F48" s="20" t="n">
        <v>0.82407898</v>
      </c>
      <c r="G48" s="18" t="n">
        <v>18.81634228</v>
      </c>
      <c r="H48" s="20" t="n">
        <v>0.61323141</v>
      </c>
      <c r="I48" s="18" t="n">
        <v>7.42358851</v>
      </c>
      <c r="J48" s="20" t="n">
        <v>0.46693993</v>
      </c>
      <c r="K48" s="18" t="n">
        <v>50.95019768</v>
      </c>
      <c r="L48" s="20" t="n">
        <v>1.12663869</v>
      </c>
      <c r="M48" s="18" t="s">
        <v>327</v>
      </c>
      <c r="N48" s="20" t="s">
        <v>327</v>
      </c>
      <c r="O48" s="18" t="n">
        <v>0</v>
      </c>
      <c r="P48" s="20" t="n">
        <v>0</v>
      </c>
      <c r="Q48" s="18" t="n">
        <v>0</v>
      </c>
      <c r="R48" s="20" t="n">
        <v>0</v>
      </c>
      <c r="S48" s="18" t="n">
        <v>0.66901691</v>
      </c>
      <c r="T48" s="20" t="n">
        <v>0.11632965</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(157.0/B52*100)</f>
        <v/>
      </c>
      <c r="D52" s="19" t="n">
        <v>5652</v>
      </c>
      <c r="E52" s="18" t="n">
        <v>10.25305858</v>
      </c>
      <c r="F52" s="20" t="n">
        <v>0.50962034</v>
      </c>
      <c r="G52" s="18" t="n">
        <v>11.43887029</v>
      </c>
      <c r="H52" s="20" t="n">
        <v>0.45589236</v>
      </c>
      <c r="I52" s="18" t="n">
        <v>4.05772315</v>
      </c>
      <c r="J52" s="20" t="n">
        <v>0.25996296</v>
      </c>
      <c r="K52" s="18" t="n">
        <v>71.17745825</v>
      </c>
      <c r="L52" s="20" t="n">
        <v>0.75185834</v>
      </c>
      <c r="M52" s="18" t="s">
        <v>327</v>
      </c>
      <c r="N52" s="20" t="s">
        <v>327</v>
      </c>
      <c r="O52" s="18" t="n">
        <v>0</v>
      </c>
      <c r="P52" s="20" t="n">
        <v>0</v>
      </c>
      <c r="Q52" s="18" t="n">
        <v>0</v>
      </c>
      <c r="R52" s="20" t="n">
        <v>0</v>
      </c>
      <c r="S52" s="18" t="n">
        <v>3.07288973</v>
      </c>
      <c r="T52" s="20" t="n">
        <v>0.29836992</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12.64547575</v>
      </c>
      <c r="F56" s="20" t="n">
        <v>0.59695685</v>
      </c>
      <c r="G56" s="18" t="n">
        <v>20.41533974</v>
      </c>
      <c r="H56" s="20" t="n">
        <v>0.53965303</v>
      </c>
      <c r="I56" s="18" t="n">
        <v>5.65357475</v>
      </c>
      <c r="J56" s="20" t="n">
        <v>0.45700682</v>
      </c>
      <c r="K56" s="18" t="n">
        <v>59.91058558</v>
      </c>
      <c r="L56" s="20" t="n">
        <v>0.92387495</v>
      </c>
      <c r="M56" s="18" t="s">
        <v>327</v>
      </c>
      <c r="N56" s="20" t="s">
        <v>327</v>
      </c>
      <c r="O56" s="18" t="n">
        <v>0</v>
      </c>
      <c r="P56" s="20" t="n">
        <v>0</v>
      </c>
      <c r="Q56" s="18" t="n">
        <v>0</v>
      </c>
      <c r="R56" s="20" t="n">
        <v>0</v>
      </c>
      <c r="S56" s="18" t="n">
        <v>1.37502418</v>
      </c>
      <c r="T56" s="20" t="n">
        <v>0.20247559</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(336.0/B61*100)</f>
        <v/>
      </c>
      <c r="D61" s="19" t="n">
        <v>6189</v>
      </c>
      <c r="E61" s="18" t="n">
        <v>15.81820965</v>
      </c>
      <c r="F61" s="20" t="n">
        <v>0.54311743</v>
      </c>
      <c r="G61" s="18" t="n">
        <v>16.33437214</v>
      </c>
      <c r="H61" s="20" t="n">
        <v>0.57948239</v>
      </c>
      <c r="I61" s="18" t="n">
        <v>4.20723557</v>
      </c>
      <c r="J61" s="20" t="n">
        <v>0.30725412</v>
      </c>
      <c r="K61" s="18" t="n">
        <v>58.34736807</v>
      </c>
      <c r="L61" s="20" t="n">
        <v>0.6957783</v>
      </c>
      <c r="M61" s="18" t="s">
        <v>327</v>
      </c>
      <c r="N61" s="20" t="s">
        <v>327</v>
      </c>
      <c r="O61" s="18" t="n">
        <v>0</v>
      </c>
      <c r="P61" s="20" t="n">
        <v>0</v>
      </c>
      <c r="Q61" s="18" t="n">
        <v>0</v>
      </c>
      <c r="R61" s="20" t="n">
        <v>0</v>
      </c>
      <c r="S61" s="18" t="n">
        <v>5.29281458</v>
      </c>
      <c r="T61" s="20" t="n">
        <v>0.41300049</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(120.0/B67*100)</f>
        <v/>
      </c>
      <c r="D67" s="19" t="n">
        <v>6851</v>
      </c>
      <c r="E67" s="18" t="n">
        <v>33.51641669</v>
      </c>
      <c r="F67" s="20" t="n">
        <v>0.77926317</v>
      </c>
      <c r="G67" s="18" t="n">
        <v>13.61478993</v>
      </c>
      <c r="H67" s="20" t="n">
        <v>0.59916826</v>
      </c>
      <c r="I67" s="18" t="n">
        <v>3.48387225</v>
      </c>
      <c r="J67" s="20" t="n">
        <v>0.26442921</v>
      </c>
      <c r="K67" s="18" t="n">
        <v>48.39966979</v>
      </c>
      <c r="L67" s="20" t="n">
        <v>0.87615387</v>
      </c>
      <c r="M67" s="18" t="s">
        <v>327</v>
      </c>
      <c r="N67" s="20" t="s">
        <v>327</v>
      </c>
      <c r="O67" s="18" t="n">
        <v>0</v>
      </c>
      <c r="P67" s="20" t="n">
        <v>0</v>
      </c>
      <c r="Q67" s="18" t="n">
        <v>0</v>
      </c>
      <c r="R67" s="20" t="n">
        <v>0</v>
      </c>
      <c r="S67" s="18" t="n">
        <v>0.98525133</v>
      </c>
      <c r="T67" s="20" t="n">
        <v>0.13693454</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(399.0/B73*100)</f>
        <v/>
      </c>
      <c r="D73" s="19" t="n">
        <v>7850</v>
      </c>
      <c r="E73" s="18" t="n">
        <v>36.24126457</v>
      </c>
      <c r="F73" s="20" t="n">
        <v>1.00461958</v>
      </c>
      <c r="G73" s="18" t="n">
        <v>27.21749859</v>
      </c>
      <c r="H73" s="20" t="n">
        <v>0.67483722</v>
      </c>
      <c r="I73" s="18" t="n">
        <v>10.15946341</v>
      </c>
      <c r="J73" s="20" t="n">
        <v>0.41556736</v>
      </c>
      <c r="K73" s="18" t="n">
        <v>25.17766902</v>
      </c>
      <c r="L73" s="20" t="n">
        <v>0.91732328</v>
      </c>
      <c r="M73" s="18" t="s">
        <v>327</v>
      </c>
      <c r="N73" s="20" t="s">
        <v>327</v>
      </c>
      <c r="O73" s="18" t="n">
        <v>0</v>
      </c>
      <c r="P73" s="20" t="n">
        <v>0</v>
      </c>
      <c r="Q73" s="18" t="n">
        <v>0</v>
      </c>
      <c r="R73" s="20" t="n">
        <v>0</v>
      </c>
      <c r="S73" s="18" t="n">
        <v>1.20410441</v>
      </c>
      <c r="T73" s="20" t="n">
        <v>0.13759657</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457</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10.53027394</v>
      </c>
      <c r="F7" s="20" t="n">
        <v>0.3552387</v>
      </c>
      <c r="G7" s="18" t="n">
        <v>15.19580728</v>
      </c>
      <c r="H7" s="20" t="n">
        <v>0.44605401</v>
      </c>
      <c r="I7" s="18" t="n">
        <v>2.07242015</v>
      </c>
      <c r="J7" s="20" t="n">
        <v>0.18102109</v>
      </c>
      <c r="K7" s="18" t="n">
        <v>65.3055391</v>
      </c>
      <c r="L7" s="20" t="n">
        <v>0.63217086</v>
      </c>
      <c r="M7" s="18" t="s">
        <v>327</v>
      </c>
      <c r="N7" s="20" t="s">
        <v>327</v>
      </c>
      <c r="O7" s="18" t="n">
        <v>0</v>
      </c>
      <c r="P7" s="20" t="n">
        <v>0</v>
      </c>
      <c r="Q7" s="18" t="n">
        <v>0</v>
      </c>
      <c r="R7" s="20" t="n">
        <v>0</v>
      </c>
      <c r="S7" s="18" t="n">
        <v>6.89595953</v>
      </c>
      <c r="T7" s="20" t="n">
        <v>0.31206898</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(8443.0/B9*100)</f>
        <v/>
      </c>
      <c r="D9" s="19" t="n">
        <v>1208</v>
      </c>
      <c r="E9" s="18" t="n">
        <v>15.06409768</v>
      </c>
      <c r="F9" s="20" t="n">
        <v>1.18384777</v>
      </c>
      <c r="G9" s="18" t="n">
        <v>30.96034519</v>
      </c>
      <c r="H9" s="20" t="n">
        <v>1.70927446</v>
      </c>
      <c r="I9" s="18" t="n">
        <v>8.89846767</v>
      </c>
      <c r="J9" s="20" t="n">
        <v>1.03871099</v>
      </c>
      <c r="K9" s="18" t="n">
        <v>0</v>
      </c>
      <c r="L9" s="20" t="n">
        <v>0</v>
      </c>
      <c r="M9" s="18" t="s">
        <v>327</v>
      </c>
      <c r="N9" s="20" t="s">
        <v>327</v>
      </c>
      <c r="O9" s="18" t="n">
        <v>19.84983084</v>
      </c>
      <c r="P9" s="20" t="n">
        <v>3.09256241</v>
      </c>
      <c r="Q9" s="18" t="n">
        <v>0</v>
      </c>
      <c r="R9" s="20" t="n">
        <v>0</v>
      </c>
      <c r="S9" s="18" t="n">
        <v>25.22725862</v>
      </c>
      <c r="T9" s="20" t="n">
        <v>1.7530563</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(194.0/B13*100)</f>
        <v/>
      </c>
      <c r="D13" s="19" t="n">
        <v>6967</v>
      </c>
      <c r="E13" s="18" t="n">
        <v>2.75122415</v>
      </c>
      <c r="F13" s="20" t="n">
        <v>0.20672986</v>
      </c>
      <c r="G13" s="18" t="n">
        <v>3.49187234</v>
      </c>
      <c r="H13" s="20" t="n">
        <v>0.28376351</v>
      </c>
      <c r="I13" s="18" t="n">
        <v>0.46281014</v>
      </c>
      <c r="J13" s="20" t="n">
        <v>0.10436047</v>
      </c>
      <c r="K13" s="18" t="n">
        <v>86.22683324</v>
      </c>
      <c r="L13" s="20" t="n">
        <v>0.6429682</v>
      </c>
      <c r="M13" s="18" t="s">
        <v>327</v>
      </c>
      <c r="N13" s="20" t="s">
        <v>327</v>
      </c>
      <c r="O13" s="18" t="n">
        <v>4.11762019</v>
      </c>
      <c r="P13" s="20" t="n">
        <v>0.47261264</v>
      </c>
      <c r="Q13" s="18" t="n">
        <v>0</v>
      </c>
      <c r="R13" s="20" t="n">
        <v>0</v>
      </c>
      <c r="S13" s="18" t="n">
        <v>2.94963993</v>
      </c>
      <c r="T13" s="20" t="n">
        <v>0.25645057</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(52.0/B18*100)</f>
        <v/>
      </c>
      <c r="D18" s="19" t="n">
        <v>5480</v>
      </c>
      <c r="E18" s="18" t="n">
        <v>10.78477129</v>
      </c>
      <c r="F18" s="20" t="n">
        <v>0.63972649</v>
      </c>
      <c r="G18" s="18" t="n">
        <v>27.1239847</v>
      </c>
      <c r="H18" s="20" t="n">
        <v>0.73194695</v>
      </c>
      <c r="I18" s="18" t="n">
        <v>21.2708048</v>
      </c>
      <c r="J18" s="20" t="n">
        <v>0.86367346</v>
      </c>
      <c r="K18" s="18" t="n">
        <v>35.16894355</v>
      </c>
      <c r="L18" s="20" t="n">
        <v>0.94464578</v>
      </c>
      <c r="M18" s="18" t="s">
        <v>327</v>
      </c>
      <c r="N18" s="20" t="s">
        <v>327</v>
      </c>
      <c r="O18" s="18" t="n">
        <v>0</v>
      </c>
      <c r="P18" s="20" t="n">
        <v>0</v>
      </c>
      <c r="Q18" s="18" t="n">
        <v>0</v>
      </c>
      <c r="R18" s="20" t="n">
        <v>0</v>
      </c>
      <c r="S18" s="18" t="n">
        <v>5.65149566</v>
      </c>
      <c r="T18" s="20" t="n">
        <v>0.41665996</v>
      </c>
    </row>
    <row r="19" spans="1:20">
      <c r="A19" s="15" t="s">
        <v>339</v>
      </c>
      <c r="B19" s="17" t="n">
        <v>5658</v>
      </c>
      <c r="C19" s="18">
        <f>(268.0/B19*100)</f>
        <v/>
      </c>
      <c r="D19" s="19" t="n">
        <v>5390</v>
      </c>
      <c r="E19" s="18" t="n">
        <v>5.48745322</v>
      </c>
      <c r="F19" s="20" t="n">
        <v>0.50076661</v>
      </c>
      <c r="G19" s="18" t="n">
        <v>12.87224329</v>
      </c>
      <c r="H19" s="20" t="n">
        <v>0.62305561</v>
      </c>
      <c r="I19" s="18" t="n">
        <v>3.96295643</v>
      </c>
      <c r="J19" s="20" t="n">
        <v>0.29538757</v>
      </c>
      <c r="K19" s="18" t="n">
        <v>72.37395447</v>
      </c>
      <c r="L19" s="20" t="n">
        <v>1.0311625</v>
      </c>
      <c r="M19" s="18" t="s">
        <v>327</v>
      </c>
      <c r="N19" s="20" t="s">
        <v>327</v>
      </c>
      <c r="O19" s="18" t="n">
        <v>0</v>
      </c>
      <c r="P19" s="20" t="n">
        <v>0</v>
      </c>
      <c r="Q19" s="18" t="n">
        <v>0</v>
      </c>
      <c r="R19" s="20" t="n">
        <v>0</v>
      </c>
      <c r="S19" s="18" t="n">
        <v>5.30339258</v>
      </c>
      <c r="T19" s="20" t="n">
        <v>0.39544846</v>
      </c>
    </row>
    <row r="20" spans="1:20">
      <c r="A20" s="15" t="s">
        <v>340</v>
      </c>
      <c r="B20" s="17" t="n">
        <v>3371</v>
      </c>
      <c r="C20" s="18">
        <f>(82.0/B20*100)</f>
        <v/>
      </c>
      <c r="D20" s="19" t="n">
        <v>3289</v>
      </c>
      <c r="E20" s="18" t="n">
        <v>4.00021702</v>
      </c>
      <c r="F20" s="20" t="n">
        <v>0.34785695</v>
      </c>
      <c r="G20" s="18" t="n">
        <v>6.57098345</v>
      </c>
      <c r="H20" s="20" t="n">
        <v>0.38843474</v>
      </c>
      <c r="I20" s="18" t="n">
        <v>0.97397266</v>
      </c>
      <c r="J20" s="20" t="n">
        <v>0.15029804</v>
      </c>
      <c r="K20" s="18" t="n">
        <v>83.70613551</v>
      </c>
      <c r="L20" s="20" t="n">
        <v>0.55765239</v>
      </c>
      <c r="M20" s="18" t="s">
        <v>327</v>
      </c>
      <c r="N20" s="20" t="s">
        <v>327</v>
      </c>
      <c r="O20" s="18" t="n">
        <v>0</v>
      </c>
      <c r="P20" s="20" t="n">
        <v>0</v>
      </c>
      <c r="Q20" s="18" t="n">
        <v>0</v>
      </c>
      <c r="R20" s="20" t="n">
        <v>0</v>
      </c>
      <c r="S20" s="18" t="n">
        <v>4.74869136</v>
      </c>
      <c r="T20" s="20" t="n">
        <v>0.35753702</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(690.0/B23*100)</f>
        <v/>
      </c>
      <c r="D23" s="19" t="n">
        <v>10893</v>
      </c>
      <c r="E23" s="18" t="n">
        <v>8.161897919999999</v>
      </c>
      <c r="F23" s="20" t="n">
        <v>0.46246485</v>
      </c>
      <c r="G23" s="18" t="n">
        <v>13.87870728</v>
      </c>
      <c r="H23" s="20" t="n">
        <v>0.66201508</v>
      </c>
      <c r="I23" s="18" t="n">
        <v>4.50384968</v>
      </c>
      <c r="J23" s="20" t="n">
        <v>0.32133638</v>
      </c>
      <c r="K23" s="18" t="n">
        <v>67.76380998</v>
      </c>
      <c r="L23" s="20" t="n">
        <v>1.04237211</v>
      </c>
      <c r="M23" s="18" t="s">
        <v>327</v>
      </c>
      <c r="N23" s="20" t="s">
        <v>327</v>
      </c>
      <c r="O23" s="18" t="n">
        <v>0</v>
      </c>
      <c r="P23" s="20" t="n">
        <v>0</v>
      </c>
      <c r="Q23" s="18" t="n">
        <v>0</v>
      </c>
      <c r="R23" s="20" t="n">
        <v>0</v>
      </c>
      <c r="S23" s="18" t="n">
        <v>5.69173514</v>
      </c>
      <c r="T23" s="20" t="n">
        <v>0.34288439</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6.76879909</v>
      </c>
      <c r="F25" s="20" t="n">
        <v>0.40608868</v>
      </c>
      <c r="G25" s="18" t="n">
        <v>37.36269931</v>
      </c>
      <c r="H25" s="20" t="n">
        <v>1.39130218</v>
      </c>
      <c r="I25" s="18" t="n">
        <v>3.14540987</v>
      </c>
      <c r="J25" s="20" t="n">
        <v>0.29417539</v>
      </c>
      <c r="K25" s="18" t="n">
        <v>50.06906665</v>
      </c>
      <c r="L25" s="20" t="n">
        <v>1.39486104</v>
      </c>
      <c r="M25" s="18" t="s">
        <v>327</v>
      </c>
      <c r="N25" s="20" t="s">
        <v>327</v>
      </c>
      <c r="O25" s="18" t="n">
        <v>0</v>
      </c>
      <c r="P25" s="20" t="n">
        <v>0</v>
      </c>
      <c r="Q25" s="18" t="n">
        <v>0</v>
      </c>
      <c r="R25" s="20" t="n">
        <v>0</v>
      </c>
      <c r="S25" s="18" t="n">
        <v>2.65402507</v>
      </c>
      <c r="T25" s="20" t="n">
        <v>0.23045639</v>
      </c>
    </row>
    <row r="26" spans="1:20">
      <c r="A26" s="15" t="s">
        <v>346</v>
      </c>
      <c r="B26" s="17" t="n">
        <v>4869</v>
      </c>
      <c r="C26" s="18">
        <f>(186.0/B26*100)</f>
        <v/>
      </c>
      <c r="D26" s="19" t="n">
        <v>4683</v>
      </c>
      <c r="E26" s="18" t="n">
        <v>7.39926387</v>
      </c>
      <c r="F26" s="20" t="n">
        <v>0.37545868</v>
      </c>
      <c r="G26" s="18" t="n">
        <v>23.92765839</v>
      </c>
      <c r="H26" s="20" t="n">
        <v>0.80839449</v>
      </c>
      <c r="I26" s="18" t="n">
        <v>5.29718342</v>
      </c>
      <c r="J26" s="20" t="n">
        <v>0.41566403</v>
      </c>
      <c r="K26" s="18" t="n">
        <v>60.10042901</v>
      </c>
      <c r="L26" s="20" t="n">
        <v>0.95812352</v>
      </c>
      <c r="M26" s="18" t="s">
        <v>327</v>
      </c>
      <c r="N26" s="20" t="s">
        <v>327</v>
      </c>
      <c r="O26" s="18" t="n">
        <v>0</v>
      </c>
      <c r="P26" s="20" t="n">
        <v>0</v>
      </c>
      <c r="Q26" s="18" t="n">
        <v>0</v>
      </c>
      <c r="R26" s="20" t="n">
        <v>0</v>
      </c>
      <c r="S26" s="18" t="n">
        <v>3.2754653</v>
      </c>
      <c r="T26" s="20" t="n">
        <v>0.30646758</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(36.0/B32*100)</f>
        <v/>
      </c>
      <c r="D32" s="19" t="n">
        <v>4442</v>
      </c>
      <c r="E32" s="18" t="n">
        <v>8.747193640000001</v>
      </c>
      <c r="F32" s="20" t="n">
        <v>0.48314854</v>
      </c>
      <c r="G32" s="18" t="n">
        <v>28.3500604</v>
      </c>
      <c r="H32" s="20" t="n">
        <v>0.91868808</v>
      </c>
      <c r="I32" s="18" t="n">
        <v>8.03595275</v>
      </c>
      <c r="J32" s="20" t="n">
        <v>0.58858872</v>
      </c>
      <c r="K32" s="18" t="n">
        <v>51.76014635</v>
      </c>
      <c r="L32" s="20" t="n">
        <v>1.09617195</v>
      </c>
      <c r="M32" s="18" t="s">
        <v>327</v>
      </c>
      <c r="N32" s="20" t="s">
        <v>327</v>
      </c>
      <c r="O32" s="18" t="n">
        <v>0</v>
      </c>
      <c r="P32" s="20" t="n">
        <v>0</v>
      </c>
      <c r="Q32" s="18" t="n">
        <v>0</v>
      </c>
      <c r="R32" s="20" t="n">
        <v>0</v>
      </c>
      <c r="S32" s="18" t="n">
        <v>3.10664685</v>
      </c>
      <c r="T32" s="20" t="n">
        <v>0.27377139</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(137.0/B34*100)</f>
        <v/>
      </c>
      <c r="D34" s="19" t="n">
        <v>6213</v>
      </c>
      <c r="E34" s="18" t="n">
        <v>10.80702623</v>
      </c>
      <c r="F34" s="20" t="n">
        <v>0.5345267299999999</v>
      </c>
      <c r="G34" s="18" t="n">
        <v>18.12598376</v>
      </c>
      <c r="H34" s="20" t="n">
        <v>0.57303696</v>
      </c>
      <c r="I34" s="18" t="n">
        <v>4.10826841</v>
      </c>
      <c r="J34" s="20" t="n">
        <v>0.28256853</v>
      </c>
      <c r="K34" s="18" t="n">
        <v>56.93738021</v>
      </c>
      <c r="L34" s="20" t="n">
        <v>0.95065503</v>
      </c>
      <c r="M34" s="18" t="s">
        <v>327</v>
      </c>
      <c r="N34" s="20" t="s">
        <v>327</v>
      </c>
      <c r="O34" s="18" t="n">
        <v>2.60116605</v>
      </c>
      <c r="P34" s="20" t="n">
        <v>0.54000283</v>
      </c>
      <c r="Q34" s="18" t="n">
        <v>0</v>
      </c>
      <c r="R34" s="20" t="n">
        <v>0</v>
      </c>
      <c r="S34" s="18" t="n">
        <v>7.42017534</v>
      </c>
      <c r="T34" s="20" t="n">
        <v>0.36070626</v>
      </c>
    </row>
    <row r="35" spans="1:20">
      <c r="A35" s="15" t="s">
        <v>355</v>
      </c>
      <c r="B35" s="17" t="n">
        <v>6406</v>
      </c>
      <c r="C35" s="18">
        <f>(106.0/B35*100)</f>
        <v/>
      </c>
      <c r="D35" s="19" t="n">
        <v>6300</v>
      </c>
      <c r="E35" s="18" t="n">
        <v>10.17123824</v>
      </c>
      <c r="F35" s="20" t="n">
        <v>0.46235173</v>
      </c>
      <c r="G35" s="18" t="n">
        <v>24.81367731</v>
      </c>
      <c r="H35" s="20" t="n">
        <v>0.72022301</v>
      </c>
      <c r="I35" s="18" t="n">
        <v>8.039332610000001</v>
      </c>
      <c r="J35" s="20" t="n">
        <v>0.37747909</v>
      </c>
      <c r="K35" s="18" t="n">
        <v>48.33825284</v>
      </c>
      <c r="L35" s="20" t="n">
        <v>0.8103293499999999</v>
      </c>
      <c r="M35" s="18" t="s">
        <v>327</v>
      </c>
      <c r="N35" s="20" t="s">
        <v>327</v>
      </c>
      <c r="O35" s="18" t="n">
        <v>1.04903721</v>
      </c>
      <c r="P35" s="20" t="n">
        <v>0.05736646</v>
      </c>
      <c r="Q35" s="18" t="n">
        <v>0</v>
      </c>
      <c r="R35" s="20" t="n">
        <v>0</v>
      </c>
      <c r="S35" s="18" t="n">
        <v>7.58846179</v>
      </c>
      <c r="T35" s="20" t="n">
        <v>0.40577473</v>
      </c>
    </row>
    <row r="36" spans="1:20">
      <c r="A36" s="15" t="s">
        <v>356</v>
      </c>
      <c r="B36" s="17" t="n">
        <v>6736</v>
      </c>
      <c r="C36" s="18">
        <f>(132.0/B36*100)</f>
        <v/>
      </c>
      <c r="D36" s="19" t="n">
        <v>6604</v>
      </c>
      <c r="E36" s="18" t="n">
        <v>4.89516278</v>
      </c>
      <c r="F36" s="20" t="n">
        <v>0.33405432</v>
      </c>
      <c r="G36" s="18" t="n">
        <v>12.37014364</v>
      </c>
      <c r="H36" s="20" t="n">
        <v>0.52083336</v>
      </c>
      <c r="I36" s="18" t="n">
        <v>8.05828335</v>
      </c>
      <c r="J36" s="20" t="n">
        <v>0.41442128</v>
      </c>
      <c r="K36" s="18" t="n">
        <v>69.4838967</v>
      </c>
      <c r="L36" s="20" t="n">
        <v>0.74978492</v>
      </c>
      <c r="M36" s="18" t="s">
        <v>327</v>
      </c>
      <c r="N36" s="20" t="s">
        <v>327</v>
      </c>
      <c r="O36" s="18" t="n">
        <v>0</v>
      </c>
      <c r="P36" s="20" t="n">
        <v>0</v>
      </c>
      <c r="Q36" s="18" t="n">
        <v>0</v>
      </c>
      <c r="R36" s="20" t="n">
        <v>0</v>
      </c>
      <c r="S36" s="18" t="n">
        <v>5.19251354</v>
      </c>
      <c r="T36" s="20" t="n">
        <v>0.3039253</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(5818.0/B40*100)</f>
        <v/>
      </c>
      <c r="D40" s="19" t="n">
        <v>8339</v>
      </c>
      <c r="E40" s="18" t="n">
        <v>9.956704650000001</v>
      </c>
      <c r="F40" s="20" t="n">
        <v>0.50376838</v>
      </c>
      <c r="G40" s="18" t="n">
        <v>29.11193065</v>
      </c>
      <c r="H40" s="20" t="n">
        <v>0.88784355</v>
      </c>
      <c r="I40" s="18" t="n">
        <v>5.60148467</v>
      </c>
      <c r="J40" s="20" t="n">
        <v>0.36084567</v>
      </c>
      <c r="K40" s="18" t="n">
        <v>39.94390135</v>
      </c>
      <c r="L40" s="20" t="n">
        <v>0.98710626</v>
      </c>
      <c r="M40" s="18" t="s">
        <v>327</v>
      </c>
      <c r="N40" s="20" t="s">
        <v>327</v>
      </c>
      <c r="O40" s="18" t="n">
        <v>9.22884586</v>
      </c>
      <c r="P40" s="20" t="n">
        <v>0.21024167</v>
      </c>
      <c r="Q40" s="18" t="n">
        <v>0</v>
      </c>
      <c r="R40" s="20" t="n">
        <v>0</v>
      </c>
      <c r="S40" s="18" t="n">
        <v>6.15713282</v>
      </c>
      <c r="T40" s="20" t="n">
        <v>0.48096304</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(230.0/B47*100)</f>
        <v/>
      </c>
      <c r="D47" s="19" t="n">
        <v>5698</v>
      </c>
      <c r="E47" s="18" t="n">
        <v>17.35723815</v>
      </c>
      <c r="F47" s="20" t="n">
        <v>0.57410076</v>
      </c>
      <c r="G47" s="18" t="n">
        <v>24.80805586</v>
      </c>
      <c r="H47" s="20" t="n">
        <v>0.8255008</v>
      </c>
      <c r="I47" s="18" t="n">
        <v>8.21374859</v>
      </c>
      <c r="J47" s="20" t="n">
        <v>0.41660486</v>
      </c>
      <c r="K47" s="18" t="n">
        <v>38.38776651</v>
      </c>
      <c r="L47" s="20" t="n">
        <v>1.01178635</v>
      </c>
      <c r="M47" s="18" t="s">
        <v>327</v>
      </c>
      <c r="N47" s="20" t="s">
        <v>327</v>
      </c>
      <c r="O47" s="18" t="n">
        <v>0</v>
      </c>
      <c r="P47" s="20" t="n">
        <v>0</v>
      </c>
      <c r="Q47" s="18" t="n">
        <v>0</v>
      </c>
      <c r="R47" s="20" t="n">
        <v>0</v>
      </c>
      <c r="S47" s="18" t="n">
        <v>11.23319088</v>
      </c>
      <c r="T47" s="20" t="n">
        <v>0.51018347</v>
      </c>
    </row>
    <row r="48" spans="1:20">
      <c r="A48" s="15" t="s">
        <v>368</v>
      </c>
      <c r="B48" s="17" t="n">
        <v>9841</v>
      </c>
      <c r="C48" s="18">
        <f>(31.0/B48*100)</f>
        <v/>
      </c>
      <c r="D48" s="19" t="n">
        <v>9810</v>
      </c>
      <c r="E48" s="18" t="n">
        <v>20.1649703</v>
      </c>
      <c r="F48" s="20" t="n">
        <v>0.68677281</v>
      </c>
      <c r="G48" s="18" t="n">
        <v>20.26758706</v>
      </c>
      <c r="H48" s="20" t="n">
        <v>0.72100287</v>
      </c>
      <c r="I48" s="18" t="n">
        <v>7.61757321</v>
      </c>
      <c r="J48" s="20" t="n">
        <v>0.42389588</v>
      </c>
      <c r="K48" s="18" t="n">
        <v>50.95019768</v>
      </c>
      <c r="L48" s="20" t="n">
        <v>1.12663869</v>
      </c>
      <c r="M48" s="18" t="s">
        <v>327</v>
      </c>
      <c r="N48" s="20" t="s">
        <v>327</v>
      </c>
      <c r="O48" s="18" t="n">
        <v>0</v>
      </c>
      <c r="P48" s="20" t="n">
        <v>0</v>
      </c>
      <c r="Q48" s="18" t="n">
        <v>0</v>
      </c>
      <c r="R48" s="20" t="n">
        <v>0</v>
      </c>
      <c r="S48" s="18" t="n">
        <v>0.99967174</v>
      </c>
      <c r="T48" s="20" t="n">
        <v>0.16233368</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(157.0/B52*100)</f>
        <v/>
      </c>
      <c r="D52" s="19" t="n">
        <v>5652</v>
      </c>
      <c r="E52" s="18" t="n">
        <v>7.8869541</v>
      </c>
      <c r="F52" s="20" t="n">
        <v>0.40594064</v>
      </c>
      <c r="G52" s="18" t="n">
        <v>13.43760929</v>
      </c>
      <c r="H52" s="20" t="n">
        <v>0.55372797</v>
      </c>
      <c r="I52" s="18" t="n">
        <v>4.07344059</v>
      </c>
      <c r="J52" s="20" t="n">
        <v>0.25297002</v>
      </c>
      <c r="K52" s="18" t="n">
        <v>71.17745825</v>
      </c>
      <c r="L52" s="20" t="n">
        <v>0.75185834</v>
      </c>
      <c r="M52" s="18" t="s">
        <v>327</v>
      </c>
      <c r="N52" s="20" t="s">
        <v>327</v>
      </c>
      <c r="O52" s="18" t="n">
        <v>0</v>
      </c>
      <c r="P52" s="20" t="n">
        <v>0</v>
      </c>
      <c r="Q52" s="18" t="n">
        <v>0</v>
      </c>
      <c r="R52" s="20" t="n">
        <v>0</v>
      </c>
      <c r="S52" s="18" t="n">
        <v>3.42453777</v>
      </c>
      <c r="T52" s="20" t="n">
        <v>0.31817068</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10.23238635</v>
      </c>
      <c r="F56" s="20" t="n">
        <v>0.51482287</v>
      </c>
      <c r="G56" s="18" t="n">
        <v>23.66190189</v>
      </c>
      <c r="H56" s="20" t="n">
        <v>0.64445884</v>
      </c>
      <c r="I56" s="18" t="n">
        <v>4.78771518</v>
      </c>
      <c r="J56" s="20" t="n">
        <v>0.39623216</v>
      </c>
      <c r="K56" s="18" t="n">
        <v>59.91058558</v>
      </c>
      <c r="L56" s="20" t="n">
        <v>0.92387495</v>
      </c>
      <c r="M56" s="18" t="s">
        <v>327</v>
      </c>
      <c r="N56" s="20" t="s">
        <v>327</v>
      </c>
      <c r="O56" s="18" t="n">
        <v>0</v>
      </c>
      <c r="P56" s="20" t="n">
        <v>0</v>
      </c>
      <c r="Q56" s="18" t="n">
        <v>0</v>
      </c>
      <c r="R56" s="20" t="n">
        <v>0</v>
      </c>
      <c r="S56" s="18" t="n">
        <v>1.407411</v>
      </c>
      <c r="T56" s="20" t="n">
        <v>0.20447997</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(336.0/B61*100)</f>
        <v/>
      </c>
      <c r="D61" s="19" t="n">
        <v>6189</v>
      </c>
      <c r="E61" s="18" t="n">
        <v>11.06310816</v>
      </c>
      <c r="F61" s="20" t="n">
        <v>0.41484502</v>
      </c>
      <c r="G61" s="18" t="n">
        <v>20.56143718</v>
      </c>
      <c r="H61" s="20" t="n">
        <v>0.6104441</v>
      </c>
      <c r="I61" s="18" t="n">
        <v>4.09147644</v>
      </c>
      <c r="J61" s="20" t="n">
        <v>0.33197361</v>
      </c>
      <c r="K61" s="18" t="n">
        <v>58.34736807</v>
      </c>
      <c r="L61" s="20" t="n">
        <v>0.6957783</v>
      </c>
      <c r="M61" s="18" t="s">
        <v>327</v>
      </c>
      <c r="N61" s="20" t="s">
        <v>327</v>
      </c>
      <c r="O61" s="18" t="n">
        <v>0</v>
      </c>
      <c r="P61" s="20" t="n">
        <v>0</v>
      </c>
      <c r="Q61" s="18" t="n">
        <v>0</v>
      </c>
      <c r="R61" s="20" t="n">
        <v>0</v>
      </c>
      <c r="S61" s="18" t="n">
        <v>5.93661016</v>
      </c>
      <c r="T61" s="20" t="n">
        <v>0.44145931</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(120.0/B67*100)</f>
        <v/>
      </c>
      <c r="D67" s="19" t="n">
        <v>6851</v>
      </c>
      <c r="E67" s="18" t="n">
        <v>24.39548784</v>
      </c>
      <c r="F67" s="20" t="n">
        <v>0.6224333399999999</v>
      </c>
      <c r="G67" s="18" t="n">
        <v>21.16280598</v>
      </c>
      <c r="H67" s="20" t="n">
        <v>0.62751503</v>
      </c>
      <c r="I67" s="18" t="n">
        <v>4.19301086</v>
      </c>
      <c r="J67" s="20" t="n">
        <v>0.29975098</v>
      </c>
      <c r="K67" s="18" t="n">
        <v>48.39966979</v>
      </c>
      <c r="L67" s="20" t="n">
        <v>0.87615387</v>
      </c>
      <c r="M67" s="18" t="s">
        <v>327</v>
      </c>
      <c r="N67" s="20" t="s">
        <v>327</v>
      </c>
      <c r="O67" s="18" t="n">
        <v>0</v>
      </c>
      <c r="P67" s="20" t="n">
        <v>0</v>
      </c>
      <c r="Q67" s="18" t="n">
        <v>0</v>
      </c>
      <c r="R67" s="20" t="n">
        <v>0</v>
      </c>
      <c r="S67" s="18" t="n">
        <v>1.84902553</v>
      </c>
      <c r="T67" s="20" t="n">
        <v>0.18797741</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(399.0/B73*100)</f>
        <v/>
      </c>
      <c r="D73" s="19" t="n">
        <v>7850</v>
      </c>
      <c r="E73" s="18" t="n">
        <v>33.45146844</v>
      </c>
      <c r="F73" s="20" t="n">
        <v>0.94515845</v>
      </c>
      <c r="G73" s="18" t="n">
        <v>30.64388144</v>
      </c>
      <c r="H73" s="20" t="n">
        <v>0.71860848</v>
      </c>
      <c r="I73" s="18" t="n">
        <v>9.25876401</v>
      </c>
      <c r="J73" s="20" t="n">
        <v>0.41948315</v>
      </c>
      <c r="K73" s="18" t="n">
        <v>25.17766902</v>
      </c>
      <c r="L73" s="20" t="n">
        <v>0.91732328</v>
      </c>
      <c r="M73" s="18" t="s">
        <v>327</v>
      </c>
      <c r="N73" s="20" t="s">
        <v>327</v>
      </c>
      <c r="O73" s="18" t="n">
        <v>0</v>
      </c>
      <c r="P73" s="20" t="n">
        <v>0</v>
      </c>
      <c r="Q73" s="18" t="n">
        <v>0</v>
      </c>
      <c r="R73" s="20" t="n">
        <v>0</v>
      </c>
      <c r="S73" s="18" t="n">
        <v>1.46821708</v>
      </c>
      <c r="T73" s="20" t="n">
        <v>0.16915413</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458</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10.74865848</v>
      </c>
      <c r="F7" s="20" t="n">
        <v>0.35983315</v>
      </c>
      <c r="G7" s="18" t="n">
        <v>14.33092788</v>
      </c>
      <c r="H7" s="20" t="n">
        <v>0.39243808</v>
      </c>
      <c r="I7" s="18" t="n">
        <v>2.72239308</v>
      </c>
      <c r="J7" s="20" t="n">
        <v>0.19590464</v>
      </c>
      <c r="K7" s="18" t="n">
        <v>65.3055391</v>
      </c>
      <c r="L7" s="20" t="n">
        <v>0.63217086</v>
      </c>
      <c r="M7" s="18" t="s">
        <v>327</v>
      </c>
      <c r="N7" s="20" t="s">
        <v>327</v>
      </c>
      <c r="O7" s="18" t="n">
        <v>0</v>
      </c>
      <c r="P7" s="20" t="n">
        <v>0</v>
      </c>
      <c r="Q7" s="18" t="n">
        <v>0</v>
      </c>
      <c r="R7" s="20" t="n">
        <v>0</v>
      </c>
      <c r="S7" s="18" t="n">
        <v>6.89248146</v>
      </c>
      <c r="T7" s="20" t="n">
        <v>0.31108777</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(8443.0/B9*100)</f>
        <v/>
      </c>
      <c r="D9" s="19" t="n">
        <v>1208</v>
      </c>
      <c r="E9" s="18" t="n">
        <v>17.25616171</v>
      </c>
      <c r="F9" s="20" t="n">
        <v>1.38196103</v>
      </c>
      <c r="G9" s="18" t="n">
        <v>27.88427896</v>
      </c>
      <c r="H9" s="20" t="n">
        <v>1.79104831</v>
      </c>
      <c r="I9" s="18" t="n">
        <v>10.9002577</v>
      </c>
      <c r="J9" s="20" t="n">
        <v>1.01404761</v>
      </c>
      <c r="K9" s="18" t="n">
        <v>0</v>
      </c>
      <c r="L9" s="20" t="n">
        <v>0</v>
      </c>
      <c r="M9" s="18" t="s">
        <v>327</v>
      </c>
      <c r="N9" s="20" t="s">
        <v>327</v>
      </c>
      <c r="O9" s="18" t="n">
        <v>19.84983084</v>
      </c>
      <c r="P9" s="20" t="n">
        <v>3.09256241</v>
      </c>
      <c r="Q9" s="18" t="n">
        <v>0</v>
      </c>
      <c r="R9" s="20" t="n">
        <v>0</v>
      </c>
      <c r="S9" s="18" t="n">
        <v>24.10947079</v>
      </c>
      <c r="T9" s="20" t="n">
        <v>1.72451712</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(194.0/B13*100)</f>
        <v/>
      </c>
      <c r="D13" s="19" t="n">
        <v>6967</v>
      </c>
      <c r="E13" s="18" t="n">
        <v>2.84286782</v>
      </c>
      <c r="F13" s="20" t="n">
        <v>0.23014692</v>
      </c>
      <c r="G13" s="18" t="n">
        <v>3.11169963</v>
      </c>
      <c r="H13" s="20" t="n">
        <v>0.27894066</v>
      </c>
      <c r="I13" s="18" t="n">
        <v>0.68618748</v>
      </c>
      <c r="J13" s="20" t="n">
        <v>0.12176198</v>
      </c>
      <c r="K13" s="18" t="n">
        <v>86.22683324</v>
      </c>
      <c r="L13" s="20" t="n">
        <v>0.6429682</v>
      </c>
      <c r="M13" s="18" t="s">
        <v>327</v>
      </c>
      <c r="N13" s="20" t="s">
        <v>327</v>
      </c>
      <c r="O13" s="18" t="n">
        <v>4.11762019</v>
      </c>
      <c r="P13" s="20" t="n">
        <v>0.47261264</v>
      </c>
      <c r="Q13" s="18" t="n">
        <v>0</v>
      </c>
      <c r="R13" s="20" t="n">
        <v>0</v>
      </c>
      <c r="S13" s="18" t="n">
        <v>3.01479164</v>
      </c>
      <c r="T13" s="20" t="n">
        <v>0.26553788</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(52.0/B18*100)</f>
        <v/>
      </c>
      <c r="D18" s="19" t="n">
        <v>5480</v>
      </c>
      <c r="E18" s="18" t="n">
        <v>10.76467858</v>
      </c>
      <c r="F18" s="20" t="n">
        <v>0.55402601</v>
      </c>
      <c r="G18" s="18" t="n">
        <v>26.19363745</v>
      </c>
      <c r="H18" s="20" t="n">
        <v>0.71734843</v>
      </c>
      <c r="I18" s="18" t="n">
        <v>22.37753039</v>
      </c>
      <c r="J18" s="20" t="n">
        <v>0.92744193</v>
      </c>
      <c r="K18" s="18" t="n">
        <v>35.16894355</v>
      </c>
      <c r="L18" s="20" t="n">
        <v>0.94464578</v>
      </c>
      <c r="M18" s="18" t="s">
        <v>327</v>
      </c>
      <c r="N18" s="20" t="s">
        <v>327</v>
      </c>
      <c r="O18" s="18" t="n">
        <v>0</v>
      </c>
      <c r="P18" s="20" t="n">
        <v>0</v>
      </c>
      <c r="Q18" s="18" t="n">
        <v>0</v>
      </c>
      <c r="R18" s="20" t="n">
        <v>0</v>
      </c>
      <c r="S18" s="18" t="n">
        <v>5.49521002</v>
      </c>
      <c r="T18" s="20" t="n">
        <v>0.41044932</v>
      </c>
    </row>
    <row r="19" spans="1:20">
      <c r="A19" s="15" t="s">
        <v>339</v>
      </c>
      <c r="B19" s="17" t="n">
        <v>5658</v>
      </c>
      <c r="C19" s="18">
        <f>(268.0/B19*100)</f>
        <v/>
      </c>
      <c r="D19" s="19" t="n">
        <v>5390</v>
      </c>
      <c r="E19" s="18" t="n">
        <v>5.80174515</v>
      </c>
      <c r="F19" s="20" t="n">
        <v>0.47179509</v>
      </c>
      <c r="G19" s="18" t="n">
        <v>11.78828231</v>
      </c>
      <c r="H19" s="20" t="n">
        <v>0.57265274</v>
      </c>
      <c r="I19" s="18" t="n">
        <v>4.80652841</v>
      </c>
      <c r="J19" s="20" t="n">
        <v>0.3201069</v>
      </c>
      <c r="K19" s="18" t="n">
        <v>72.37395447</v>
      </c>
      <c r="L19" s="20" t="n">
        <v>1.0311625</v>
      </c>
      <c r="M19" s="18" t="s">
        <v>327</v>
      </c>
      <c r="N19" s="20" t="s">
        <v>327</v>
      </c>
      <c r="O19" s="18" t="n">
        <v>0</v>
      </c>
      <c r="P19" s="20" t="n">
        <v>0</v>
      </c>
      <c r="Q19" s="18" t="n">
        <v>0</v>
      </c>
      <c r="R19" s="20" t="n">
        <v>0</v>
      </c>
      <c r="S19" s="18" t="n">
        <v>5.22948966</v>
      </c>
      <c r="T19" s="20" t="n">
        <v>0.37472748</v>
      </c>
    </row>
    <row r="20" spans="1:20">
      <c r="A20" s="15" t="s">
        <v>340</v>
      </c>
      <c r="B20" s="17" t="n">
        <v>3371</v>
      </c>
      <c r="C20" s="18">
        <f>(82.0/B20*100)</f>
        <v/>
      </c>
      <c r="D20" s="19" t="n">
        <v>3289</v>
      </c>
      <c r="E20" s="18" t="n">
        <v>3.85926892</v>
      </c>
      <c r="F20" s="20" t="n">
        <v>0.35269419</v>
      </c>
      <c r="G20" s="18" t="n">
        <v>6.31160974</v>
      </c>
      <c r="H20" s="20" t="n">
        <v>0.35398407</v>
      </c>
      <c r="I20" s="18" t="n">
        <v>1.35893097</v>
      </c>
      <c r="J20" s="20" t="n">
        <v>0.23264477</v>
      </c>
      <c r="K20" s="18" t="n">
        <v>83.70613551</v>
      </c>
      <c r="L20" s="20" t="n">
        <v>0.55765239</v>
      </c>
      <c r="M20" s="18" t="s">
        <v>327</v>
      </c>
      <c r="N20" s="20" t="s">
        <v>327</v>
      </c>
      <c r="O20" s="18" t="n">
        <v>0</v>
      </c>
      <c r="P20" s="20" t="n">
        <v>0</v>
      </c>
      <c r="Q20" s="18" t="n">
        <v>0</v>
      </c>
      <c r="R20" s="20" t="n">
        <v>0</v>
      </c>
      <c r="S20" s="18" t="n">
        <v>4.76405485</v>
      </c>
      <c r="T20" s="20" t="n">
        <v>0.35431218</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(690.0/B23*100)</f>
        <v/>
      </c>
      <c r="D23" s="19" t="n">
        <v>10893</v>
      </c>
      <c r="E23" s="18" t="n">
        <v>8.378544720000001</v>
      </c>
      <c r="F23" s="20" t="n">
        <v>0.48694136</v>
      </c>
      <c r="G23" s="18" t="n">
        <v>13.19165599</v>
      </c>
      <c r="H23" s="20" t="n">
        <v>0.61569036</v>
      </c>
      <c r="I23" s="18" t="n">
        <v>5.29380684</v>
      </c>
      <c r="J23" s="20" t="n">
        <v>0.33046568</v>
      </c>
      <c r="K23" s="18" t="n">
        <v>67.76380998</v>
      </c>
      <c r="L23" s="20" t="n">
        <v>1.04237211</v>
      </c>
      <c r="M23" s="18" t="s">
        <v>327</v>
      </c>
      <c r="N23" s="20" t="s">
        <v>327</v>
      </c>
      <c r="O23" s="18" t="n">
        <v>0</v>
      </c>
      <c r="P23" s="20" t="n">
        <v>0</v>
      </c>
      <c r="Q23" s="18" t="n">
        <v>0</v>
      </c>
      <c r="R23" s="20" t="n">
        <v>0</v>
      </c>
      <c r="S23" s="18" t="n">
        <v>5.37218247</v>
      </c>
      <c r="T23" s="20" t="n">
        <v>0.31376737</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10.6669367</v>
      </c>
      <c r="F25" s="20" t="n">
        <v>0.53076823</v>
      </c>
      <c r="G25" s="18" t="n">
        <v>31.56192845</v>
      </c>
      <c r="H25" s="20" t="n">
        <v>1.27703282</v>
      </c>
      <c r="I25" s="18" t="n">
        <v>5.03232933</v>
      </c>
      <c r="J25" s="20" t="n">
        <v>0.36384645</v>
      </c>
      <c r="K25" s="18" t="n">
        <v>50.06906665</v>
      </c>
      <c r="L25" s="20" t="n">
        <v>1.39486104</v>
      </c>
      <c r="M25" s="18" t="s">
        <v>327</v>
      </c>
      <c r="N25" s="20" t="s">
        <v>327</v>
      </c>
      <c r="O25" s="18" t="n">
        <v>0</v>
      </c>
      <c r="P25" s="20" t="n">
        <v>0</v>
      </c>
      <c r="Q25" s="18" t="n">
        <v>0</v>
      </c>
      <c r="R25" s="20" t="n">
        <v>0</v>
      </c>
      <c r="S25" s="18" t="n">
        <v>2.66973886</v>
      </c>
      <c r="T25" s="20" t="n">
        <v>0.23737106</v>
      </c>
    </row>
    <row r="26" spans="1:20">
      <c r="A26" s="15" t="s">
        <v>346</v>
      </c>
      <c r="B26" s="17" t="n">
        <v>4869</v>
      </c>
      <c r="C26" s="18">
        <f>(186.0/B26*100)</f>
        <v/>
      </c>
      <c r="D26" s="19" t="n">
        <v>4683</v>
      </c>
      <c r="E26" s="18" t="n">
        <v>8.434939290000001</v>
      </c>
      <c r="F26" s="20" t="n">
        <v>0.41527273</v>
      </c>
      <c r="G26" s="18" t="n">
        <v>21.6116451</v>
      </c>
      <c r="H26" s="20" t="n">
        <v>0.76161141</v>
      </c>
      <c r="I26" s="18" t="n">
        <v>6.56660173</v>
      </c>
      <c r="J26" s="20" t="n">
        <v>0.41219509</v>
      </c>
      <c r="K26" s="18" t="n">
        <v>60.10042901</v>
      </c>
      <c r="L26" s="20" t="n">
        <v>0.95812352</v>
      </c>
      <c r="M26" s="18" t="s">
        <v>327</v>
      </c>
      <c r="N26" s="20" t="s">
        <v>327</v>
      </c>
      <c r="O26" s="18" t="n">
        <v>0</v>
      </c>
      <c r="P26" s="20" t="n">
        <v>0</v>
      </c>
      <c r="Q26" s="18" t="n">
        <v>0</v>
      </c>
      <c r="R26" s="20" t="n">
        <v>0</v>
      </c>
      <c r="S26" s="18" t="n">
        <v>3.28638487</v>
      </c>
      <c r="T26" s="20" t="n">
        <v>0.29857016</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(36.0/B32*100)</f>
        <v/>
      </c>
      <c r="D32" s="19" t="n">
        <v>4442</v>
      </c>
      <c r="E32" s="18" t="n">
        <v>10.12717285</v>
      </c>
      <c r="F32" s="20" t="n">
        <v>0.50561124</v>
      </c>
      <c r="G32" s="18" t="n">
        <v>25.81077562</v>
      </c>
      <c r="H32" s="20" t="n">
        <v>0.8413844700000001</v>
      </c>
      <c r="I32" s="18" t="n">
        <v>9.14116218</v>
      </c>
      <c r="J32" s="20" t="n">
        <v>0.49645307</v>
      </c>
      <c r="K32" s="18" t="n">
        <v>51.76014635</v>
      </c>
      <c r="L32" s="20" t="n">
        <v>1.09617195</v>
      </c>
      <c r="M32" s="18" t="s">
        <v>327</v>
      </c>
      <c r="N32" s="20" t="s">
        <v>327</v>
      </c>
      <c r="O32" s="18" t="n">
        <v>0</v>
      </c>
      <c r="P32" s="20" t="n">
        <v>0</v>
      </c>
      <c r="Q32" s="18" t="n">
        <v>0</v>
      </c>
      <c r="R32" s="20" t="n">
        <v>0</v>
      </c>
      <c r="S32" s="18" t="n">
        <v>3.160743</v>
      </c>
      <c r="T32" s="20" t="n">
        <v>0.28635898</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(137.0/B34*100)</f>
        <v/>
      </c>
      <c r="D34" s="19" t="n">
        <v>6213</v>
      </c>
      <c r="E34" s="18" t="n">
        <v>11.22434804</v>
      </c>
      <c r="F34" s="20" t="n">
        <v>0.5072018</v>
      </c>
      <c r="G34" s="18" t="n">
        <v>16.70518023</v>
      </c>
      <c r="H34" s="20" t="n">
        <v>0.59982047</v>
      </c>
      <c r="I34" s="18" t="n">
        <v>5.64989085</v>
      </c>
      <c r="J34" s="20" t="n">
        <v>0.31881262</v>
      </c>
      <c r="K34" s="18" t="n">
        <v>56.93738021</v>
      </c>
      <c r="L34" s="20" t="n">
        <v>0.95065503</v>
      </c>
      <c r="M34" s="18" t="s">
        <v>327</v>
      </c>
      <c r="N34" s="20" t="s">
        <v>327</v>
      </c>
      <c r="O34" s="18" t="n">
        <v>2.60116605</v>
      </c>
      <c r="P34" s="20" t="n">
        <v>0.54000283</v>
      </c>
      <c r="Q34" s="18" t="n">
        <v>0</v>
      </c>
      <c r="R34" s="20" t="n">
        <v>0</v>
      </c>
      <c r="S34" s="18" t="n">
        <v>6.88203463</v>
      </c>
      <c r="T34" s="20" t="n">
        <v>0.315608</v>
      </c>
    </row>
    <row r="35" spans="1:20">
      <c r="A35" s="15" t="s">
        <v>355</v>
      </c>
      <c r="B35" s="17" t="n">
        <v>6406</v>
      </c>
      <c r="C35" s="18">
        <f>(106.0/B35*100)</f>
        <v/>
      </c>
      <c r="D35" s="19" t="n">
        <v>6300</v>
      </c>
      <c r="E35" s="18" t="n">
        <v>10.35426277</v>
      </c>
      <c r="F35" s="20" t="n">
        <v>0.45524312</v>
      </c>
      <c r="G35" s="18" t="n">
        <v>23.85115396</v>
      </c>
      <c r="H35" s="20" t="n">
        <v>0.71198074</v>
      </c>
      <c r="I35" s="18" t="n">
        <v>8.759937150000001</v>
      </c>
      <c r="J35" s="20" t="n">
        <v>0.42868639</v>
      </c>
      <c r="K35" s="18" t="n">
        <v>48.33825284</v>
      </c>
      <c r="L35" s="20" t="n">
        <v>0.8103293499999999</v>
      </c>
      <c r="M35" s="18" t="s">
        <v>327</v>
      </c>
      <c r="N35" s="20" t="s">
        <v>327</v>
      </c>
      <c r="O35" s="18" t="n">
        <v>1.04903721</v>
      </c>
      <c r="P35" s="20" t="n">
        <v>0.05736646</v>
      </c>
      <c r="Q35" s="18" t="n">
        <v>0</v>
      </c>
      <c r="R35" s="20" t="n">
        <v>0</v>
      </c>
      <c r="S35" s="18" t="n">
        <v>7.64735607</v>
      </c>
      <c r="T35" s="20" t="n">
        <v>0.40799844</v>
      </c>
    </row>
    <row r="36" spans="1:20">
      <c r="A36" s="15" t="s">
        <v>356</v>
      </c>
      <c r="B36" s="17" t="n">
        <v>6736</v>
      </c>
      <c r="C36" s="18">
        <f>(132.0/B36*100)</f>
        <v/>
      </c>
      <c r="D36" s="19" t="n">
        <v>6604</v>
      </c>
      <c r="E36" s="18" t="n">
        <v>4.97176496</v>
      </c>
      <c r="F36" s="20" t="n">
        <v>0.32561148</v>
      </c>
      <c r="G36" s="18" t="n">
        <v>12.33710011</v>
      </c>
      <c r="H36" s="20" t="n">
        <v>0.57176376</v>
      </c>
      <c r="I36" s="18" t="n">
        <v>8.03924217</v>
      </c>
      <c r="J36" s="20" t="n">
        <v>0.45858598</v>
      </c>
      <c r="K36" s="18" t="n">
        <v>69.4838967</v>
      </c>
      <c r="L36" s="20" t="n">
        <v>0.74978492</v>
      </c>
      <c r="M36" s="18" t="s">
        <v>327</v>
      </c>
      <c r="N36" s="20" t="s">
        <v>327</v>
      </c>
      <c r="O36" s="18" t="n">
        <v>0</v>
      </c>
      <c r="P36" s="20" t="n">
        <v>0</v>
      </c>
      <c r="Q36" s="18" t="n">
        <v>0</v>
      </c>
      <c r="R36" s="20" t="n">
        <v>0</v>
      </c>
      <c r="S36" s="18" t="n">
        <v>5.16799606</v>
      </c>
      <c r="T36" s="20" t="n">
        <v>0.3037709</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(5818.0/B40*100)</f>
        <v/>
      </c>
      <c r="D40" s="19" t="n">
        <v>8339</v>
      </c>
      <c r="E40" s="18" t="n">
        <v>9.602109710000001</v>
      </c>
      <c r="F40" s="20" t="n">
        <v>0.49316198</v>
      </c>
      <c r="G40" s="18" t="n">
        <v>27.62964228</v>
      </c>
      <c r="H40" s="20" t="n">
        <v>0.90811477</v>
      </c>
      <c r="I40" s="18" t="n">
        <v>7.51937254</v>
      </c>
      <c r="J40" s="20" t="n">
        <v>0.45906896</v>
      </c>
      <c r="K40" s="18" t="n">
        <v>39.94390135</v>
      </c>
      <c r="L40" s="20" t="n">
        <v>0.98710626</v>
      </c>
      <c r="M40" s="18" t="s">
        <v>327</v>
      </c>
      <c r="N40" s="20" t="s">
        <v>327</v>
      </c>
      <c r="O40" s="18" t="n">
        <v>9.22884586</v>
      </c>
      <c r="P40" s="20" t="n">
        <v>0.21024167</v>
      </c>
      <c r="Q40" s="18" t="n">
        <v>0</v>
      </c>
      <c r="R40" s="20" t="n">
        <v>0</v>
      </c>
      <c r="S40" s="18" t="n">
        <v>6.07612826</v>
      </c>
      <c r="T40" s="20" t="n">
        <v>0.43368828</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(230.0/B47*100)</f>
        <v/>
      </c>
      <c r="D47" s="19" t="n">
        <v>5698</v>
      </c>
      <c r="E47" s="18" t="n">
        <v>18.81465823</v>
      </c>
      <c r="F47" s="20" t="n">
        <v>0.60312753</v>
      </c>
      <c r="G47" s="18" t="n">
        <v>23.02984047</v>
      </c>
      <c r="H47" s="20" t="n">
        <v>0.86838233</v>
      </c>
      <c r="I47" s="18" t="n">
        <v>8.770398950000001</v>
      </c>
      <c r="J47" s="20" t="n">
        <v>0.4419366</v>
      </c>
      <c r="K47" s="18" t="n">
        <v>38.38776651</v>
      </c>
      <c r="L47" s="20" t="n">
        <v>1.01178635</v>
      </c>
      <c r="M47" s="18" t="s">
        <v>327</v>
      </c>
      <c r="N47" s="20" t="s">
        <v>327</v>
      </c>
      <c r="O47" s="18" t="n">
        <v>0</v>
      </c>
      <c r="P47" s="20" t="n">
        <v>0</v>
      </c>
      <c r="Q47" s="18" t="n">
        <v>0</v>
      </c>
      <c r="R47" s="20" t="n">
        <v>0</v>
      </c>
      <c r="S47" s="18" t="n">
        <v>10.99733584</v>
      </c>
      <c r="T47" s="20" t="n">
        <v>0.53474557</v>
      </c>
    </row>
    <row r="48" spans="1:20">
      <c r="A48" s="15" t="s">
        <v>368</v>
      </c>
      <c r="B48" s="17" t="n">
        <v>9841</v>
      </c>
      <c r="C48" s="18">
        <f>(31.0/B48*100)</f>
        <v/>
      </c>
      <c r="D48" s="19" t="n">
        <v>9810</v>
      </c>
      <c r="E48" s="18" t="n">
        <v>17.86663014</v>
      </c>
      <c r="F48" s="20" t="n">
        <v>0.6056501</v>
      </c>
      <c r="G48" s="18" t="n">
        <v>21.90137988</v>
      </c>
      <c r="H48" s="20" t="n">
        <v>0.73594825</v>
      </c>
      <c r="I48" s="18" t="n">
        <v>8.421525129999999</v>
      </c>
      <c r="J48" s="20" t="n">
        <v>0.52134262</v>
      </c>
      <c r="K48" s="18" t="n">
        <v>50.95019768</v>
      </c>
      <c r="L48" s="20" t="n">
        <v>1.12663869</v>
      </c>
      <c r="M48" s="18" t="s">
        <v>327</v>
      </c>
      <c r="N48" s="20" t="s">
        <v>327</v>
      </c>
      <c r="O48" s="18" t="n">
        <v>0</v>
      </c>
      <c r="P48" s="20" t="n">
        <v>0</v>
      </c>
      <c r="Q48" s="18" t="n">
        <v>0</v>
      </c>
      <c r="R48" s="20" t="n">
        <v>0</v>
      </c>
      <c r="S48" s="18" t="n">
        <v>0.86026717</v>
      </c>
      <c r="T48" s="20" t="n">
        <v>0.14119369</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(157.0/B52*100)</f>
        <v/>
      </c>
      <c r="D52" s="19" t="n">
        <v>5652</v>
      </c>
      <c r="E52" s="18" t="n">
        <v>8.15486844</v>
      </c>
      <c r="F52" s="20" t="n">
        <v>0.40816192</v>
      </c>
      <c r="G52" s="18" t="n">
        <v>12.44833895</v>
      </c>
      <c r="H52" s="20" t="n">
        <v>0.4872842</v>
      </c>
      <c r="I52" s="18" t="n">
        <v>4.91233183</v>
      </c>
      <c r="J52" s="20" t="n">
        <v>0.28351805</v>
      </c>
      <c r="K52" s="18" t="n">
        <v>71.17745825</v>
      </c>
      <c r="L52" s="20" t="n">
        <v>0.75185834</v>
      </c>
      <c r="M52" s="18" t="s">
        <v>327</v>
      </c>
      <c r="N52" s="20" t="s">
        <v>327</v>
      </c>
      <c r="O52" s="18" t="n">
        <v>0</v>
      </c>
      <c r="P52" s="20" t="n">
        <v>0</v>
      </c>
      <c r="Q52" s="18" t="n">
        <v>0</v>
      </c>
      <c r="R52" s="20" t="n">
        <v>0</v>
      </c>
      <c r="S52" s="18" t="n">
        <v>3.30700253</v>
      </c>
      <c r="T52" s="20" t="n">
        <v>0.3072566</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9.71703127</v>
      </c>
      <c r="F56" s="20" t="n">
        <v>0.52879172</v>
      </c>
      <c r="G56" s="18" t="n">
        <v>23.52427359</v>
      </c>
      <c r="H56" s="20" t="n">
        <v>0.64058954</v>
      </c>
      <c r="I56" s="18" t="n">
        <v>5.3590519</v>
      </c>
      <c r="J56" s="20" t="n">
        <v>0.39072719</v>
      </c>
      <c r="K56" s="18" t="n">
        <v>59.91058558</v>
      </c>
      <c r="L56" s="20" t="n">
        <v>0.92387495</v>
      </c>
      <c r="M56" s="18" t="s">
        <v>327</v>
      </c>
      <c r="N56" s="20" t="s">
        <v>327</v>
      </c>
      <c r="O56" s="18" t="n">
        <v>0</v>
      </c>
      <c r="P56" s="20" t="n">
        <v>0</v>
      </c>
      <c r="Q56" s="18" t="n">
        <v>0</v>
      </c>
      <c r="R56" s="20" t="n">
        <v>0</v>
      </c>
      <c r="S56" s="18" t="n">
        <v>1.48905767</v>
      </c>
      <c r="T56" s="20" t="n">
        <v>0.20626808</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(336.0/B61*100)</f>
        <v/>
      </c>
      <c r="D61" s="19" t="n">
        <v>6189</v>
      </c>
      <c r="E61" s="18" t="n">
        <v>12.49885616</v>
      </c>
      <c r="F61" s="20" t="n">
        <v>0.49034616</v>
      </c>
      <c r="G61" s="18" t="n">
        <v>17.57048731</v>
      </c>
      <c r="H61" s="20" t="n">
        <v>0.63370217</v>
      </c>
      <c r="I61" s="18" t="n">
        <v>5.8672637</v>
      </c>
      <c r="J61" s="20" t="n">
        <v>0.35385474</v>
      </c>
      <c r="K61" s="18" t="n">
        <v>58.34736807</v>
      </c>
      <c r="L61" s="20" t="n">
        <v>0.6957783</v>
      </c>
      <c r="M61" s="18" t="s">
        <v>327</v>
      </c>
      <c r="N61" s="20" t="s">
        <v>327</v>
      </c>
      <c r="O61" s="18" t="n">
        <v>0</v>
      </c>
      <c r="P61" s="20" t="n">
        <v>0</v>
      </c>
      <c r="Q61" s="18" t="n">
        <v>0</v>
      </c>
      <c r="R61" s="20" t="n">
        <v>0</v>
      </c>
      <c r="S61" s="18" t="n">
        <v>5.71602476</v>
      </c>
      <c r="T61" s="20" t="n">
        <v>0.41623649</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(120.0/B67*100)</f>
        <v/>
      </c>
      <c r="D67" s="19" t="n">
        <v>6851</v>
      </c>
      <c r="E67" s="18" t="n">
        <v>30.77526514</v>
      </c>
      <c r="F67" s="20" t="n">
        <v>0.73720801</v>
      </c>
      <c r="G67" s="18" t="n">
        <v>14.44677635</v>
      </c>
      <c r="H67" s="20" t="n">
        <v>0.5699772</v>
      </c>
      <c r="I67" s="18" t="n">
        <v>4.28977361</v>
      </c>
      <c r="J67" s="20" t="n">
        <v>0.32501922</v>
      </c>
      <c r="K67" s="18" t="n">
        <v>48.39966979</v>
      </c>
      <c r="L67" s="20" t="n">
        <v>0.87615387</v>
      </c>
      <c r="M67" s="18" t="s">
        <v>327</v>
      </c>
      <c r="N67" s="20" t="s">
        <v>327</v>
      </c>
      <c r="O67" s="18" t="n">
        <v>0</v>
      </c>
      <c r="P67" s="20" t="n">
        <v>0</v>
      </c>
      <c r="Q67" s="18" t="n">
        <v>0</v>
      </c>
      <c r="R67" s="20" t="n">
        <v>0</v>
      </c>
      <c r="S67" s="18" t="n">
        <v>2.08851512</v>
      </c>
      <c r="T67" s="20" t="n">
        <v>0.20344653</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(399.0/B73*100)</f>
        <v/>
      </c>
      <c r="D73" s="19" t="n">
        <v>7850</v>
      </c>
      <c r="E73" s="18" t="n">
        <v>33.50908674</v>
      </c>
      <c r="F73" s="20" t="n">
        <v>1.00767661</v>
      </c>
      <c r="G73" s="18" t="n">
        <v>29.41036492</v>
      </c>
      <c r="H73" s="20" t="n">
        <v>0.7300851</v>
      </c>
      <c r="I73" s="18" t="n">
        <v>10.06974801</v>
      </c>
      <c r="J73" s="20" t="n">
        <v>0.43722297</v>
      </c>
      <c r="K73" s="18" t="n">
        <v>25.17766902</v>
      </c>
      <c r="L73" s="20" t="n">
        <v>0.91732328</v>
      </c>
      <c r="M73" s="18" t="s">
        <v>327</v>
      </c>
      <c r="N73" s="20" t="s">
        <v>327</v>
      </c>
      <c r="O73" s="18" t="n">
        <v>0</v>
      </c>
      <c r="P73" s="20" t="n">
        <v>0</v>
      </c>
      <c r="Q73" s="18" t="n">
        <v>0</v>
      </c>
      <c r="R73" s="20" t="n">
        <v>0</v>
      </c>
      <c r="S73" s="18" t="n">
        <v>1.83313129</v>
      </c>
      <c r="T73" s="20" t="n">
        <v>0.1539363</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10.58069884</v>
      </c>
      <c r="F7" s="20" t="n">
        <v>0.34709543</v>
      </c>
      <c r="G7" s="18" t="n">
        <v>13.9363986</v>
      </c>
      <c r="H7" s="20" t="n">
        <v>0.39421286</v>
      </c>
      <c r="I7" s="18" t="n">
        <v>3.1730077</v>
      </c>
      <c r="J7" s="20" t="n">
        <v>0.21668765</v>
      </c>
      <c r="K7" s="18" t="n">
        <v>65.3055391</v>
      </c>
      <c r="L7" s="20" t="n">
        <v>0.63217086</v>
      </c>
      <c r="M7" s="18" t="s">
        <v>327</v>
      </c>
      <c r="N7" s="20" t="s">
        <v>327</v>
      </c>
      <c r="O7" s="18" t="n">
        <v>0</v>
      </c>
      <c r="P7" s="20" t="n">
        <v>0</v>
      </c>
      <c r="Q7" s="18" t="n">
        <v>0</v>
      </c>
      <c r="R7" s="20" t="n">
        <v>0</v>
      </c>
      <c r="S7" s="18" t="n">
        <v>7.00435576</v>
      </c>
      <c r="T7" s="20" t="n">
        <v>0.32090359</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(8443.0/B9*100)</f>
        <v/>
      </c>
      <c r="D9" s="19" t="n">
        <v>1208</v>
      </c>
      <c r="E9" s="18" t="n">
        <v>16.27890925</v>
      </c>
      <c r="F9" s="20" t="n">
        <v>1.25632808</v>
      </c>
      <c r="G9" s="18" t="n">
        <v>27.19246641</v>
      </c>
      <c r="H9" s="20" t="n">
        <v>1.67387857</v>
      </c>
      <c r="I9" s="18" t="n">
        <v>12.20414216</v>
      </c>
      <c r="J9" s="20" t="n">
        <v>1.07067026</v>
      </c>
      <c r="K9" s="18" t="n">
        <v>0</v>
      </c>
      <c r="L9" s="20" t="n">
        <v>0</v>
      </c>
      <c r="M9" s="18" t="s">
        <v>327</v>
      </c>
      <c r="N9" s="20" t="s">
        <v>327</v>
      </c>
      <c r="O9" s="18" t="n">
        <v>19.84983084</v>
      </c>
      <c r="P9" s="20" t="n">
        <v>3.09256241</v>
      </c>
      <c r="Q9" s="18" t="n">
        <v>0</v>
      </c>
      <c r="R9" s="20" t="n">
        <v>0</v>
      </c>
      <c r="S9" s="18" t="n">
        <v>24.47465134</v>
      </c>
      <c r="T9" s="20" t="n">
        <v>1.76424683</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(194.0/B13*100)</f>
        <v/>
      </c>
      <c r="D13" s="19" t="n">
        <v>6967</v>
      </c>
      <c r="E13" s="18" t="n">
        <v>2.53123632</v>
      </c>
      <c r="F13" s="20" t="n">
        <v>0.19676948</v>
      </c>
      <c r="G13" s="18" t="n">
        <v>3.33932354</v>
      </c>
      <c r="H13" s="20" t="n">
        <v>0.29664614</v>
      </c>
      <c r="I13" s="18" t="n">
        <v>0.74653101</v>
      </c>
      <c r="J13" s="20" t="n">
        <v>0.12308695</v>
      </c>
      <c r="K13" s="18" t="n">
        <v>86.22683324</v>
      </c>
      <c r="L13" s="20" t="n">
        <v>0.6429682</v>
      </c>
      <c r="M13" s="18" t="s">
        <v>327</v>
      </c>
      <c r="N13" s="20" t="s">
        <v>327</v>
      </c>
      <c r="O13" s="18" t="n">
        <v>4.11762019</v>
      </c>
      <c r="P13" s="20" t="n">
        <v>0.47261264</v>
      </c>
      <c r="Q13" s="18" t="n">
        <v>0</v>
      </c>
      <c r="R13" s="20" t="n">
        <v>0</v>
      </c>
      <c r="S13" s="18" t="n">
        <v>3.0384557</v>
      </c>
      <c r="T13" s="20" t="n">
        <v>0.26520668</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(52.0/B18*100)</f>
        <v/>
      </c>
      <c r="D18" s="19" t="n">
        <v>5480</v>
      </c>
      <c r="E18" s="18" t="n">
        <v>10.53022076</v>
      </c>
      <c r="F18" s="20" t="n">
        <v>0.62583925</v>
      </c>
      <c r="G18" s="18" t="n">
        <v>21.96281595</v>
      </c>
      <c r="H18" s="20" t="n">
        <v>0.59036058</v>
      </c>
      <c r="I18" s="18" t="n">
        <v>26.92754748</v>
      </c>
      <c r="J18" s="20" t="n">
        <v>1.03697563</v>
      </c>
      <c r="K18" s="18" t="n">
        <v>35.16894355</v>
      </c>
      <c r="L18" s="20" t="n">
        <v>0.94464578</v>
      </c>
      <c r="M18" s="18" t="s">
        <v>327</v>
      </c>
      <c r="N18" s="20" t="s">
        <v>327</v>
      </c>
      <c r="O18" s="18" t="n">
        <v>0</v>
      </c>
      <c r="P18" s="20" t="n">
        <v>0</v>
      </c>
      <c r="Q18" s="18" t="n">
        <v>0</v>
      </c>
      <c r="R18" s="20" t="n">
        <v>0</v>
      </c>
      <c r="S18" s="18" t="n">
        <v>5.41047226</v>
      </c>
      <c r="T18" s="20" t="n">
        <v>0.43226388</v>
      </c>
    </row>
    <row r="19" spans="1:20">
      <c r="A19" s="15" t="s">
        <v>339</v>
      </c>
      <c r="B19" s="17" t="n">
        <v>5658</v>
      </c>
      <c r="C19" s="18">
        <f>(268.0/B19*100)</f>
        <v/>
      </c>
      <c r="D19" s="19" t="n">
        <v>5390</v>
      </c>
      <c r="E19" s="18" t="n">
        <v>5.57278341</v>
      </c>
      <c r="F19" s="20" t="n">
        <v>0.44842409</v>
      </c>
      <c r="G19" s="18" t="n">
        <v>11.88574072</v>
      </c>
      <c r="H19" s="20" t="n">
        <v>0.6132113300000001</v>
      </c>
      <c r="I19" s="18" t="n">
        <v>4.89732446</v>
      </c>
      <c r="J19" s="20" t="n">
        <v>0.29480791</v>
      </c>
      <c r="K19" s="18" t="n">
        <v>72.37395447</v>
      </c>
      <c r="L19" s="20" t="n">
        <v>1.0311625</v>
      </c>
      <c r="M19" s="18" t="s">
        <v>327</v>
      </c>
      <c r="N19" s="20" t="s">
        <v>327</v>
      </c>
      <c r="O19" s="18" t="n">
        <v>0</v>
      </c>
      <c r="P19" s="20" t="n">
        <v>0</v>
      </c>
      <c r="Q19" s="18" t="n">
        <v>0</v>
      </c>
      <c r="R19" s="20" t="n">
        <v>0</v>
      </c>
      <c r="S19" s="18" t="n">
        <v>5.27019693</v>
      </c>
      <c r="T19" s="20" t="n">
        <v>0.38261321</v>
      </c>
    </row>
    <row r="20" spans="1:20">
      <c r="A20" s="15" t="s">
        <v>340</v>
      </c>
      <c r="B20" s="17" t="n">
        <v>3371</v>
      </c>
      <c r="C20" s="18">
        <f>(82.0/B20*100)</f>
        <v/>
      </c>
      <c r="D20" s="19" t="n">
        <v>3289</v>
      </c>
      <c r="E20" s="18" t="n">
        <v>3.60693252</v>
      </c>
      <c r="F20" s="20" t="n">
        <v>0.33832933</v>
      </c>
      <c r="G20" s="18" t="n">
        <v>6.46404383</v>
      </c>
      <c r="H20" s="20" t="n">
        <v>0.3842823</v>
      </c>
      <c r="I20" s="18" t="n">
        <v>1.24666961</v>
      </c>
      <c r="J20" s="20" t="n">
        <v>0.1641202</v>
      </c>
      <c r="K20" s="18" t="n">
        <v>83.70613551</v>
      </c>
      <c r="L20" s="20" t="n">
        <v>0.55765239</v>
      </c>
      <c r="M20" s="18" t="s">
        <v>327</v>
      </c>
      <c r="N20" s="20" t="s">
        <v>327</v>
      </c>
      <c r="O20" s="18" t="n">
        <v>0</v>
      </c>
      <c r="P20" s="20" t="n">
        <v>0</v>
      </c>
      <c r="Q20" s="18" t="n">
        <v>0</v>
      </c>
      <c r="R20" s="20" t="n">
        <v>0</v>
      </c>
      <c r="S20" s="18" t="n">
        <v>4.97621854</v>
      </c>
      <c r="T20" s="20" t="n">
        <v>0.3908629</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(690.0/B23*100)</f>
        <v/>
      </c>
      <c r="D23" s="19" t="n">
        <v>10893</v>
      </c>
      <c r="E23" s="18" t="n">
        <v>8.57226863</v>
      </c>
      <c r="F23" s="20" t="n">
        <v>0.54824621</v>
      </c>
      <c r="G23" s="18" t="n">
        <v>12.81973099</v>
      </c>
      <c r="H23" s="20" t="n">
        <v>0.55167845</v>
      </c>
      <c r="I23" s="18" t="n">
        <v>5.335055</v>
      </c>
      <c r="J23" s="20" t="n">
        <v>0.35197808</v>
      </c>
      <c r="K23" s="18" t="n">
        <v>67.76380998</v>
      </c>
      <c r="L23" s="20" t="n">
        <v>1.04237211</v>
      </c>
      <c r="M23" s="18" t="s">
        <v>327</v>
      </c>
      <c r="N23" s="20" t="s">
        <v>327</v>
      </c>
      <c r="O23" s="18" t="n">
        <v>0</v>
      </c>
      <c r="P23" s="20" t="n">
        <v>0</v>
      </c>
      <c r="Q23" s="18" t="n">
        <v>0</v>
      </c>
      <c r="R23" s="20" t="n">
        <v>0</v>
      </c>
      <c r="S23" s="18" t="n">
        <v>5.5091354</v>
      </c>
      <c r="T23" s="20" t="n">
        <v>0.34733005</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12.95438128</v>
      </c>
      <c r="F25" s="20" t="n">
        <v>0.54978441</v>
      </c>
      <c r="G25" s="18" t="n">
        <v>28.76457739</v>
      </c>
      <c r="H25" s="20" t="n">
        <v>1.21119959</v>
      </c>
      <c r="I25" s="18" t="n">
        <v>5.52954959</v>
      </c>
      <c r="J25" s="20" t="n">
        <v>0.35776884</v>
      </c>
      <c r="K25" s="18" t="n">
        <v>50.06906665</v>
      </c>
      <c r="L25" s="20" t="n">
        <v>1.39486104</v>
      </c>
      <c r="M25" s="18" t="s">
        <v>327</v>
      </c>
      <c r="N25" s="20" t="s">
        <v>327</v>
      </c>
      <c r="O25" s="18" t="n">
        <v>0</v>
      </c>
      <c r="P25" s="20" t="n">
        <v>0</v>
      </c>
      <c r="Q25" s="18" t="n">
        <v>0</v>
      </c>
      <c r="R25" s="20" t="n">
        <v>0</v>
      </c>
      <c r="S25" s="18" t="n">
        <v>2.68242509</v>
      </c>
      <c r="T25" s="20" t="n">
        <v>0.23580424</v>
      </c>
    </row>
    <row r="26" spans="1:20">
      <c r="A26" s="15" t="s">
        <v>346</v>
      </c>
      <c r="B26" s="17" t="n">
        <v>4869</v>
      </c>
      <c r="C26" s="18">
        <f>(186.0/B26*100)</f>
        <v/>
      </c>
      <c r="D26" s="19" t="n">
        <v>4683</v>
      </c>
      <c r="E26" s="18" t="n">
        <v>8.42824654</v>
      </c>
      <c r="F26" s="20" t="n">
        <v>0.50177882</v>
      </c>
      <c r="G26" s="18" t="n">
        <v>22.54120014</v>
      </c>
      <c r="H26" s="20" t="n">
        <v>0.65598093</v>
      </c>
      <c r="I26" s="18" t="n">
        <v>5.59604261</v>
      </c>
      <c r="J26" s="20" t="n">
        <v>0.34948089</v>
      </c>
      <c r="K26" s="18" t="n">
        <v>60.10042901</v>
      </c>
      <c r="L26" s="20" t="n">
        <v>0.95812352</v>
      </c>
      <c r="M26" s="18" t="s">
        <v>327</v>
      </c>
      <c r="N26" s="20" t="s">
        <v>327</v>
      </c>
      <c r="O26" s="18" t="n">
        <v>0</v>
      </c>
      <c r="P26" s="20" t="n">
        <v>0</v>
      </c>
      <c r="Q26" s="18" t="n">
        <v>0</v>
      </c>
      <c r="R26" s="20" t="n">
        <v>0</v>
      </c>
      <c r="S26" s="18" t="n">
        <v>3.3340817</v>
      </c>
      <c r="T26" s="20" t="n">
        <v>0.30846917</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(36.0/B32*100)</f>
        <v/>
      </c>
      <c r="D32" s="19" t="n">
        <v>4442</v>
      </c>
      <c r="E32" s="18" t="n">
        <v>9.48659395</v>
      </c>
      <c r="F32" s="20" t="n">
        <v>0.5004546</v>
      </c>
      <c r="G32" s="18" t="n">
        <v>24.8169935</v>
      </c>
      <c r="H32" s="20" t="n">
        <v>0.76427852</v>
      </c>
      <c r="I32" s="18" t="n">
        <v>10.83740526</v>
      </c>
      <c r="J32" s="20" t="n">
        <v>0.64225421</v>
      </c>
      <c r="K32" s="18" t="n">
        <v>51.76014635</v>
      </c>
      <c r="L32" s="20" t="n">
        <v>1.09617195</v>
      </c>
      <c r="M32" s="18" t="s">
        <v>327</v>
      </c>
      <c r="N32" s="20" t="s">
        <v>327</v>
      </c>
      <c r="O32" s="18" t="n">
        <v>0</v>
      </c>
      <c r="P32" s="20" t="n">
        <v>0</v>
      </c>
      <c r="Q32" s="18" t="n">
        <v>0</v>
      </c>
      <c r="R32" s="20" t="n">
        <v>0</v>
      </c>
      <c r="S32" s="18" t="n">
        <v>3.09886093</v>
      </c>
      <c r="T32" s="20" t="n">
        <v>0.26356897</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(137.0/B34*100)</f>
        <v/>
      </c>
      <c r="D34" s="19" t="n">
        <v>6213</v>
      </c>
      <c r="E34" s="18" t="n">
        <v>11.19232687</v>
      </c>
      <c r="F34" s="20" t="n">
        <v>0.48376771</v>
      </c>
      <c r="G34" s="18" t="n">
        <v>16.89813137</v>
      </c>
      <c r="H34" s="20" t="n">
        <v>0.59406377</v>
      </c>
      <c r="I34" s="18" t="n">
        <v>5.35159261</v>
      </c>
      <c r="J34" s="20" t="n">
        <v>0.31794786</v>
      </c>
      <c r="K34" s="18" t="n">
        <v>56.93738021</v>
      </c>
      <c r="L34" s="20" t="n">
        <v>0.95065503</v>
      </c>
      <c r="M34" s="18" t="s">
        <v>327</v>
      </c>
      <c r="N34" s="20" t="s">
        <v>327</v>
      </c>
      <c r="O34" s="18" t="n">
        <v>2.60116605</v>
      </c>
      <c r="P34" s="20" t="n">
        <v>0.54000283</v>
      </c>
      <c r="Q34" s="18" t="n">
        <v>0</v>
      </c>
      <c r="R34" s="20" t="n">
        <v>0</v>
      </c>
      <c r="S34" s="18" t="n">
        <v>7.0194029</v>
      </c>
      <c r="T34" s="20" t="n">
        <v>0.33172789</v>
      </c>
    </row>
    <row r="35" spans="1:20">
      <c r="A35" s="15" t="s">
        <v>355</v>
      </c>
      <c r="B35" s="17" t="n">
        <v>6406</v>
      </c>
      <c r="C35" s="18">
        <f>(106.0/B35*100)</f>
        <v/>
      </c>
      <c r="D35" s="19" t="n">
        <v>6300</v>
      </c>
      <c r="E35" s="18" t="n">
        <v>9.97315197</v>
      </c>
      <c r="F35" s="20" t="n">
        <v>0.47296551</v>
      </c>
      <c r="G35" s="18" t="n">
        <v>22.19075797</v>
      </c>
      <c r="H35" s="20" t="n">
        <v>0.69444756</v>
      </c>
      <c r="I35" s="18" t="n">
        <v>10.65099555</v>
      </c>
      <c r="J35" s="20" t="n">
        <v>0.47560318</v>
      </c>
      <c r="K35" s="18" t="n">
        <v>48.33825284</v>
      </c>
      <c r="L35" s="20" t="n">
        <v>0.8103293499999999</v>
      </c>
      <c r="M35" s="18" t="s">
        <v>327</v>
      </c>
      <c r="N35" s="20" t="s">
        <v>327</v>
      </c>
      <c r="O35" s="18" t="n">
        <v>1.04903721</v>
      </c>
      <c r="P35" s="20" t="n">
        <v>0.05736646</v>
      </c>
      <c r="Q35" s="18" t="n">
        <v>0</v>
      </c>
      <c r="R35" s="20" t="n">
        <v>0</v>
      </c>
      <c r="S35" s="18" t="n">
        <v>7.79780446</v>
      </c>
      <c r="T35" s="20" t="n">
        <v>0.42056089</v>
      </c>
    </row>
    <row r="36" spans="1:20">
      <c r="A36" s="15" t="s">
        <v>356</v>
      </c>
      <c r="B36" s="17" t="n">
        <v>6736</v>
      </c>
      <c r="C36" s="18">
        <f>(132.0/B36*100)</f>
        <v/>
      </c>
      <c r="D36" s="19" t="n">
        <v>6604</v>
      </c>
      <c r="E36" s="18" t="n">
        <v>4.78273144</v>
      </c>
      <c r="F36" s="20" t="n">
        <v>0.33282044</v>
      </c>
      <c r="G36" s="18" t="n">
        <v>11.62688151</v>
      </c>
      <c r="H36" s="20" t="n">
        <v>0.47935443</v>
      </c>
      <c r="I36" s="18" t="n">
        <v>8.87986667</v>
      </c>
      <c r="J36" s="20" t="n">
        <v>0.45655402</v>
      </c>
      <c r="K36" s="18" t="n">
        <v>69.4838967</v>
      </c>
      <c r="L36" s="20" t="n">
        <v>0.74978492</v>
      </c>
      <c r="M36" s="18" t="s">
        <v>327</v>
      </c>
      <c r="N36" s="20" t="s">
        <v>327</v>
      </c>
      <c r="O36" s="18" t="n">
        <v>0</v>
      </c>
      <c r="P36" s="20" t="n">
        <v>0</v>
      </c>
      <c r="Q36" s="18" t="n">
        <v>0</v>
      </c>
      <c r="R36" s="20" t="n">
        <v>0</v>
      </c>
      <c r="S36" s="18" t="n">
        <v>5.22662369</v>
      </c>
      <c r="T36" s="20" t="n">
        <v>0.30988673</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(5818.0/B40*100)</f>
        <v/>
      </c>
      <c r="D40" s="19" t="n">
        <v>8339</v>
      </c>
      <c r="E40" s="18" t="n">
        <v>10.4447807</v>
      </c>
      <c r="F40" s="20" t="n">
        <v>0.51540492</v>
      </c>
      <c r="G40" s="18" t="n">
        <v>24.91978238</v>
      </c>
      <c r="H40" s="20" t="n">
        <v>0.73474495</v>
      </c>
      <c r="I40" s="18" t="n">
        <v>9.331056800000001</v>
      </c>
      <c r="J40" s="20" t="n">
        <v>0.4997492</v>
      </c>
      <c r="K40" s="18" t="n">
        <v>39.94390135</v>
      </c>
      <c r="L40" s="20" t="n">
        <v>0.98710626</v>
      </c>
      <c r="M40" s="18" t="s">
        <v>327</v>
      </c>
      <c r="N40" s="20" t="s">
        <v>327</v>
      </c>
      <c r="O40" s="18" t="n">
        <v>9.22884586</v>
      </c>
      <c r="P40" s="20" t="n">
        <v>0.21024167</v>
      </c>
      <c r="Q40" s="18" t="n">
        <v>0</v>
      </c>
      <c r="R40" s="20" t="n">
        <v>0</v>
      </c>
      <c r="S40" s="18" t="n">
        <v>6.13163291</v>
      </c>
      <c r="T40" s="20" t="n">
        <v>0.48516696</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(230.0/B47*100)</f>
        <v/>
      </c>
      <c r="D47" s="19" t="n">
        <v>5698</v>
      </c>
      <c r="E47" s="18" t="n">
        <v>18.52474355</v>
      </c>
      <c r="F47" s="20" t="n">
        <v>0.53746521</v>
      </c>
      <c r="G47" s="18" t="n">
        <v>23.67397993</v>
      </c>
      <c r="H47" s="20" t="n">
        <v>0.86022281</v>
      </c>
      <c r="I47" s="18" t="n">
        <v>7.92594206</v>
      </c>
      <c r="J47" s="20" t="n">
        <v>0.43401408</v>
      </c>
      <c r="K47" s="18" t="n">
        <v>38.38776651</v>
      </c>
      <c r="L47" s="20" t="n">
        <v>1.01178635</v>
      </c>
      <c r="M47" s="18" t="s">
        <v>327</v>
      </c>
      <c r="N47" s="20" t="s">
        <v>327</v>
      </c>
      <c r="O47" s="18" t="n">
        <v>0</v>
      </c>
      <c r="P47" s="20" t="n">
        <v>0</v>
      </c>
      <c r="Q47" s="18" t="n">
        <v>0</v>
      </c>
      <c r="R47" s="20" t="n">
        <v>0</v>
      </c>
      <c r="S47" s="18" t="n">
        <v>11.48756795</v>
      </c>
      <c r="T47" s="20" t="n">
        <v>0.58578305</v>
      </c>
    </row>
    <row r="48" spans="1:20">
      <c r="A48" s="15" t="s">
        <v>368</v>
      </c>
      <c r="B48" s="17" t="n">
        <v>9841</v>
      </c>
      <c r="C48" s="18">
        <f>(31.0/B48*100)</f>
        <v/>
      </c>
      <c r="D48" s="19" t="n">
        <v>9810</v>
      </c>
      <c r="E48" s="18" t="n">
        <v>19.84587875</v>
      </c>
      <c r="F48" s="20" t="n">
        <v>0.6424447599999999</v>
      </c>
      <c r="G48" s="18" t="n">
        <v>19.70057251</v>
      </c>
      <c r="H48" s="20" t="n">
        <v>0.60715498</v>
      </c>
      <c r="I48" s="18" t="n">
        <v>8.49414249</v>
      </c>
      <c r="J48" s="20" t="n">
        <v>0.42689021</v>
      </c>
      <c r="K48" s="18" t="n">
        <v>50.95019768</v>
      </c>
      <c r="L48" s="20" t="n">
        <v>1.12663869</v>
      </c>
      <c r="M48" s="18" t="s">
        <v>327</v>
      </c>
      <c r="N48" s="20" t="s">
        <v>327</v>
      </c>
      <c r="O48" s="18" t="n">
        <v>0</v>
      </c>
      <c r="P48" s="20" t="n">
        <v>0</v>
      </c>
      <c r="Q48" s="18" t="n">
        <v>0</v>
      </c>
      <c r="R48" s="20" t="n">
        <v>0</v>
      </c>
      <c r="S48" s="18" t="n">
        <v>1.00920857</v>
      </c>
      <c r="T48" s="20" t="n">
        <v>0.13538506</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(157.0/B52*100)</f>
        <v/>
      </c>
      <c r="D52" s="19" t="n">
        <v>5652</v>
      </c>
      <c r="E52" s="18" t="n">
        <v>7.71820843</v>
      </c>
      <c r="F52" s="20" t="n">
        <v>0.35633951</v>
      </c>
      <c r="G52" s="18" t="n">
        <v>11.88658796</v>
      </c>
      <c r="H52" s="20" t="n">
        <v>0.49784428</v>
      </c>
      <c r="I52" s="18" t="n">
        <v>5.65173695</v>
      </c>
      <c r="J52" s="20" t="n">
        <v>0.3075119</v>
      </c>
      <c r="K52" s="18" t="n">
        <v>71.17745825</v>
      </c>
      <c r="L52" s="20" t="n">
        <v>0.75185834</v>
      </c>
      <c r="M52" s="18" t="s">
        <v>327</v>
      </c>
      <c r="N52" s="20" t="s">
        <v>327</v>
      </c>
      <c r="O52" s="18" t="n">
        <v>0</v>
      </c>
      <c r="P52" s="20" t="n">
        <v>0</v>
      </c>
      <c r="Q52" s="18" t="n">
        <v>0</v>
      </c>
      <c r="R52" s="20" t="n">
        <v>0</v>
      </c>
      <c r="S52" s="18" t="n">
        <v>3.56600841</v>
      </c>
      <c r="T52" s="20" t="n">
        <v>0.30267885</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11.12845206</v>
      </c>
      <c r="F56" s="20" t="n">
        <v>0.47602454</v>
      </c>
      <c r="G56" s="18" t="n">
        <v>21.12864522</v>
      </c>
      <c r="H56" s="20" t="n">
        <v>0.62718291</v>
      </c>
      <c r="I56" s="18" t="n">
        <v>6.41515731</v>
      </c>
      <c r="J56" s="20" t="n">
        <v>0.37164342</v>
      </c>
      <c r="K56" s="18" t="n">
        <v>59.91058558</v>
      </c>
      <c r="L56" s="20" t="n">
        <v>0.92387495</v>
      </c>
      <c r="M56" s="18" t="s">
        <v>327</v>
      </c>
      <c r="N56" s="20" t="s">
        <v>327</v>
      </c>
      <c r="O56" s="18" t="n">
        <v>0</v>
      </c>
      <c r="P56" s="20" t="n">
        <v>0</v>
      </c>
      <c r="Q56" s="18" t="n">
        <v>0</v>
      </c>
      <c r="R56" s="20" t="n">
        <v>0</v>
      </c>
      <c r="S56" s="18" t="n">
        <v>1.41715983</v>
      </c>
      <c r="T56" s="20" t="n">
        <v>0.21043196</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(336.0/B61*100)</f>
        <v/>
      </c>
      <c r="D61" s="19" t="n">
        <v>6189</v>
      </c>
      <c r="E61" s="18" t="n">
        <v>12.73506199</v>
      </c>
      <c r="F61" s="20" t="n">
        <v>0.49315333</v>
      </c>
      <c r="G61" s="18" t="n">
        <v>17.92227035</v>
      </c>
      <c r="H61" s="20" t="n">
        <v>0.58926642</v>
      </c>
      <c r="I61" s="18" t="n">
        <v>5.32065138</v>
      </c>
      <c r="J61" s="20" t="n">
        <v>0.33803206</v>
      </c>
      <c r="K61" s="18" t="n">
        <v>58.34736807</v>
      </c>
      <c r="L61" s="20" t="n">
        <v>0.6957783</v>
      </c>
      <c r="M61" s="18" t="s">
        <v>327</v>
      </c>
      <c r="N61" s="20" t="s">
        <v>327</v>
      </c>
      <c r="O61" s="18" t="n">
        <v>0</v>
      </c>
      <c r="P61" s="20" t="n">
        <v>0</v>
      </c>
      <c r="Q61" s="18" t="n">
        <v>0</v>
      </c>
      <c r="R61" s="20" t="n">
        <v>0</v>
      </c>
      <c r="S61" s="18" t="n">
        <v>5.67464821</v>
      </c>
      <c r="T61" s="20" t="n">
        <v>0.42192507</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(120.0/B67*100)</f>
        <v/>
      </c>
      <c r="D67" s="19" t="n">
        <v>6851</v>
      </c>
      <c r="E67" s="18" t="n">
        <v>26.59603264</v>
      </c>
      <c r="F67" s="20" t="n">
        <v>0.68599274</v>
      </c>
      <c r="G67" s="18" t="n">
        <v>14.98176113</v>
      </c>
      <c r="H67" s="20" t="n">
        <v>0.5769659499999999</v>
      </c>
      <c r="I67" s="18" t="n">
        <v>7.76115971</v>
      </c>
      <c r="J67" s="20" t="n">
        <v>0.39024784</v>
      </c>
      <c r="K67" s="18" t="n">
        <v>48.39966979</v>
      </c>
      <c r="L67" s="20" t="n">
        <v>0.87615387</v>
      </c>
      <c r="M67" s="18" t="s">
        <v>327</v>
      </c>
      <c r="N67" s="20" t="s">
        <v>327</v>
      </c>
      <c r="O67" s="18" t="n">
        <v>0</v>
      </c>
      <c r="P67" s="20" t="n">
        <v>0</v>
      </c>
      <c r="Q67" s="18" t="n">
        <v>0</v>
      </c>
      <c r="R67" s="20" t="n">
        <v>0</v>
      </c>
      <c r="S67" s="18" t="n">
        <v>2.26137673</v>
      </c>
      <c r="T67" s="20" t="n">
        <v>0.22052042</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(399.0/B73*100)</f>
        <v/>
      </c>
      <c r="D73" s="19" t="n">
        <v>7850</v>
      </c>
      <c r="E73" s="18" t="n">
        <v>31.75048812</v>
      </c>
      <c r="F73" s="20" t="n">
        <v>0.90007118</v>
      </c>
      <c r="G73" s="18" t="n">
        <v>30.84191237</v>
      </c>
      <c r="H73" s="20" t="n">
        <v>0.64158152</v>
      </c>
      <c r="I73" s="18" t="n">
        <v>10.52239013</v>
      </c>
      <c r="J73" s="20" t="n">
        <v>0.45482467</v>
      </c>
      <c r="K73" s="18" t="n">
        <v>25.17766902</v>
      </c>
      <c r="L73" s="20" t="n">
        <v>0.91732328</v>
      </c>
      <c r="M73" s="18" t="s">
        <v>327</v>
      </c>
      <c r="N73" s="20" t="s">
        <v>327</v>
      </c>
      <c r="O73" s="18" t="n">
        <v>0</v>
      </c>
      <c r="P73" s="20" t="n">
        <v>0</v>
      </c>
      <c r="Q73" s="18" t="n">
        <v>0</v>
      </c>
      <c r="R73" s="20" t="n">
        <v>0</v>
      </c>
      <c r="S73" s="18" t="n">
        <v>1.70754036</v>
      </c>
      <c r="T73" s="20" t="n">
        <v>0.14437986</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460</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10.74483377</v>
      </c>
      <c r="F7" s="20" t="n">
        <v>0.32827032</v>
      </c>
      <c r="G7" s="18" t="n">
        <v>14.81217406</v>
      </c>
      <c r="H7" s="20" t="n">
        <v>0.41629422</v>
      </c>
      <c r="I7" s="18" t="n">
        <v>2.11257171</v>
      </c>
      <c r="J7" s="20" t="n">
        <v>0.1662276</v>
      </c>
      <c r="K7" s="18" t="n">
        <v>65.3055391</v>
      </c>
      <c r="L7" s="20" t="n">
        <v>0.63217086</v>
      </c>
      <c r="M7" s="18" t="s">
        <v>327</v>
      </c>
      <c r="N7" s="20" t="s">
        <v>327</v>
      </c>
      <c r="O7" s="18" t="n">
        <v>0</v>
      </c>
      <c r="P7" s="20" t="n">
        <v>0</v>
      </c>
      <c r="Q7" s="18" t="n">
        <v>0</v>
      </c>
      <c r="R7" s="20" t="n">
        <v>0</v>
      </c>
      <c r="S7" s="18" t="n">
        <v>7.02488136</v>
      </c>
      <c r="T7" s="20" t="n">
        <v>0.30958382</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(8443.0/B9*100)</f>
        <v/>
      </c>
      <c r="D9" s="19" t="n">
        <v>1208</v>
      </c>
      <c r="E9" s="18" t="n">
        <v>16.99598894</v>
      </c>
      <c r="F9" s="20" t="n">
        <v>1.25503996</v>
      </c>
      <c r="G9" s="18" t="n">
        <v>29.71672446</v>
      </c>
      <c r="H9" s="20" t="n">
        <v>1.71759398</v>
      </c>
      <c r="I9" s="18" t="n">
        <v>8.372845420000001</v>
      </c>
      <c r="J9" s="20" t="n">
        <v>0.96162497</v>
      </c>
      <c r="K9" s="18" t="n">
        <v>0</v>
      </c>
      <c r="L9" s="20" t="n">
        <v>0</v>
      </c>
      <c r="M9" s="18" t="s">
        <v>327</v>
      </c>
      <c r="N9" s="20" t="s">
        <v>327</v>
      </c>
      <c r="O9" s="18" t="n">
        <v>19.84983084</v>
      </c>
      <c r="P9" s="20" t="n">
        <v>3.09256241</v>
      </c>
      <c r="Q9" s="18" t="n">
        <v>0</v>
      </c>
      <c r="R9" s="20" t="n">
        <v>0</v>
      </c>
      <c r="S9" s="18" t="n">
        <v>25.06461033</v>
      </c>
      <c r="T9" s="20" t="n">
        <v>1.86421454</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(194.0/B13*100)</f>
        <v/>
      </c>
      <c r="D13" s="19" t="n">
        <v>6967</v>
      </c>
      <c r="E13" s="18" t="n">
        <v>2.67928814</v>
      </c>
      <c r="F13" s="20" t="n">
        <v>0.22307323</v>
      </c>
      <c r="G13" s="18" t="n">
        <v>3.39959464</v>
      </c>
      <c r="H13" s="20" t="n">
        <v>0.29792707</v>
      </c>
      <c r="I13" s="18" t="n">
        <v>0.51347738</v>
      </c>
      <c r="J13" s="20" t="n">
        <v>0.12041116</v>
      </c>
      <c r="K13" s="18" t="n">
        <v>86.22683324</v>
      </c>
      <c r="L13" s="20" t="n">
        <v>0.6429682</v>
      </c>
      <c r="M13" s="18" t="s">
        <v>327</v>
      </c>
      <c r="N13" s="20" t="s">
        <v>327</v>
      </c>
      <c r="O13" s="18" t="n">
        <v>4.11762019</v>
      </c>
      <c r="P13" s="20" t="n">
        <v>0.47261264</v>
      </c>
      <c r="Q13" s="18" t="n">
        <v>0</v>
      </c>
      <c r="R13" s="20" t="n">
        <v>0</v>
      </c>
      <c r="S13" s="18" t="n">
        <v>3.0631864</v>
      </c>
      <c r="T13" s="20" t="n">
        <v>0.27008332</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(52.0/B18*100)</f>
        <v/>
      </c>
      <c r="D18" s="19" t="n">
        <v>5480</v>
      </c>
      <c r="E18" s="18" t="n">
        <v>10.43437193</v>
      </c>
      <c r="F18" s="20" t="n">
        <v>0.55730488</v>
      </c>
      <c r="G18" s="18" t="n">
        <v>28.12674505</v>
      </c>
      <c r="H18" s="20" t="n">
        <v>0.83468658</v>
      </c>
      <c r="I18" s="18" t="n">
        <v>20.86621125</v>
      </c>
      <c r="J18" s="20" t="n">
        <v>0.88218983</v>
      </c>
      <c r="K18" s="18" t="n">
        <v>35.16894355</v>
      </c>
      <c r="L18" s="20" t="n">
        <v>0.94464578</v>
      </c>
      <c r="M18" s="18" t="s">
        <v>327</v>
      </c>
      <c r="N18" s="20" t="s">
        <v>327</v>
      </c>
      <c r="O18" s="18" t="n">
        <v>0</v>
      </c>
      <c r="P18" s="20" t="n">
        <v>0</v>
      </c>
      <c r="Q18" s="18" t="n">
        <v>0</v>
      </c>
      <c r="R18" s="20" t="n">
        <v>0</v>
      </c>
      <c r="S18" s="18" t="n">
        <v>5.40372822</v>
      </c>
      <c r="T18" s="20" t="n">
        <v>0.43041138</v>
      </c>
    </row>
    <row r="19" spans="1:20">
      <c r="A19" s="15" t="s">
        <v>339</v>
      </c>
      <c r="B19" s="17" t="n">
        <v>5658</v>
      </c>
      <c r="C19" s="18">
        <f>(268.0/B19*100)</f>
        <v/>
      </c>
      <c r="D19" s="19" t="n">
        <v>5390</v>
      </c>
      <c r="E19" s="18" t="n">
        <v>5.90861175</v>
      </c>
      <c r="F19" s="20" t="n">
        <v>0.49189969</v>
      </c>
      <c r="G19" s="18" t="n">
        <v>12.61412746</v>
      </c>
      <c r="H19" s="20" t="n">
        <v>0.60876701</v>
      </c>
      <c r="I19" s="18" t="n">
        <v>4.09562625</v>
      </c>
      <c r="J19" s="20" t="n">
        <v>0.31201204</v>
      </c>
      <c r="K19" s="18" t="n">
        <v>72.37395447</v>
      </c>
      <c r="L19" s="20" t="n">
        <v>1.0311625</v>
      </c>
      <c r="M19" s="18" t="s">
        <v>327</v>
      </c>
      <c r="N19" s="20" t="s">
        <v>327</v>
      </c>
      <c r="O19" s="18" t="n">
        <v>0</v>
      </c>
      <c r="P19" s="20" t="n">
        <v>0</v>
      </c>
      <c r="Q19" s="18" t="n">
        <v>0</v>
      </c>
      <c r="R19" s="20" t="n">
        <v>0</v>
      </c>
      <c r="S19" s="18" t="n">
        <v>5.00768006</v>
      </c>
      <c r="T19" s="20" t="n">
        <v>0.38152953</v>
      </c>
    </row>
    <row r="20" spans="1:20">
      <c r="A20" s="15" t="s">
        <v>340</v>
      </c>
      <c r="B20" s="17" t="n">
        <v>3371</v>
      </c>
      <c r="C20" s="18">
        <f>(82.0/B20*100)</f>
        <v/>
      </c>
      <c r="D20" s="19" t="n">
        <v>3289</v>
      </c>
      <c r="E20" s="18" t="n">
        <v>3.88913786</v>
      </c>
      <c r="F20" s="20" t="n">
        <v>0.3509356</v>
      </c>
      <c r="G20" s="18" t="n">
        <v>6.47220741</v>
      </c>
      <c r="H20" s="20" t="n">
        <v>0.34738649</v>
      </c>
      <c r="I20" s="18" t="n">
        <v>1.14078713</v>
      </c>
      <c r="J20" s="20" t="n">
        <v>0.17392808</v>
      </c>
      <c r="K20" s="18" t="n">
        <v>83.70613551</v>
      </c>
      <c r="L20" s="20" t="n">
        <v>0.55765239</v>
      </c>
      <c r="M20" s="18" t="s">
        <v>327</v>
      </c>
      <c r="N20" s="20" t="s">
        <v>327</v>
      </c>
      <c r="O20" s="18" t="n">
        <v>0</v>
      </c>
      <c r="P20" s="20" t="n">
        <v>0</v>
      </c>
      <c r="Q20" s="18" t="n">
        <v>0</v>
      </c>
      <c r="R20" s="20" t="n">
        <v>0</v>
      </c>
      <c r="S20" s="18" t="n">
        <v>4.79173208</v>
      </c>
      <c r="T20" s="20" t="n">
        <v>0.35481913</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(690.0/B23*100)</f>
        <v/>
      </c>
      <c r="D23" s="19" t="n">
        <v>10893</v>
      </c>
      <c r="E23" s="18" t="n">
        <v>8.7407147</v>
      </c>
      <c r="F23" s="20" t="n">
        <v>0.5854652299999999</v>
      </c>
      <c r="G23" s="18" t="n">
        <v>13.5168344</v>
      </c>
      <c r="H23" s="20" t="n">
        <v>0.58859144</v>
      </c>
      <c r="I23" s="18" t="n">
        <v>4.5296746</v>
      </c>
      <c r="J23" s="20" t="n">
        <v>0.29840708</v>
      </c>
      <c r="K23" s="18" t="n">
        <v>67.76380998</v>
      </c>
      <c r="L23" s="20" t="n">
        <v>1.04237211</v>
      </c>
      <c r="M23" s="18" t="s">
        <v>327</v>
      </c>
      <c r="N23" s="20" t="s">
        <v>327</v>
      </c>
      <c r="O23" s="18" t="n">
        <v>0</v>
      </c>
      <c r="P23" s="20" t="n">
        <v>0</v>
      </c>
      <c r="Q23" s="18" t="n">
        <v>0</v>
      </c>
      <c r="R23" s="20" t="n">
        <v>0</v>
      </c>
      <c r="S23" s="18" t="n">
        <v>5.44896632</v>
      </c>
      <c r="T23" s="20" t="n">
        <v>0.31126417</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(36.0/B25*100)</f>
        <v/>
      </c>
      <c r="D25" s="19" t="n">
        <v>5545</v>
      </c>
      <c r="E25" s="18" t="n">
        <v>11.48789383</v>
      </c>
      <c r="F25" s="20" t="n">
        <v>0.54175344</v>
      </c>
      <c r="G25" s="18" t="n">
        <v>32.57469447</v>
      </c>
      <c r="H25" s="20" t="n">
        <v>1.29261257</v>
      </c>
      <c r="I25" s="18" t="n">
        <v>3.12101421</v>
      </c>
      <c r="J25" s="20" t="n">
        <v>0.26420719</v>
      </c>
      <c r="K25" s="18" t="n">
        <v>50.06906665</v>
      </c>
      <c r="L25" s="20" t="n">
        <v>1.39486104</v>
      </c>
      <c r="M25" s="18" t="s">
        <v>327</v>
      </c>
      <c r="N25" s="20" t="s">
        <v>327</v>
      </c>
      <c r="O25" s="18" t="n">
        <v>0</v>
      </c>
      <c r="P25" s="20" t="n">
        <v>0</v>
      </c>
      <c r="Q25" s="18" t="n">
        <v>0</v>
      </c>
      <c r="R25" s="20" t="n">
        <v>0</v>
      </c>
      <c r="S25" s="18" t="n">
        <v>2.74733083</v>
      </c>
      <c r="T25" s="20" t="n">
        <v>0.22505977</v>
      </c>
    </row>
    <row r="26" spans="1:20">
      <c r="A26" s="15" t="s">
        <v>346</v>
      </c>
      <c r="B26" s="17" t="n">
        <v>4869</v>
      </c>
      <c r="C26" s="18">
        <f>(186.0/B26*100)</f>
        <v/>
      </c>
      <c r="D26" s="19" t="n">
        <v>4683</v>
      </c>
      <c r="E26" s="18" t="n">
        <v>8.48443923</v>
      </c>
      <c r="F26" s="20" t="n">
        <v>0.42817084</v>
      </c>
      <c r="G26" s="18" t="n">
        <v>23.05306287</v>
      </c>
      <c r="H26" s="20" t="n">
        <v>0.6927574</v>
      </c>
      <c r="I26" s="18" t="n">
        <v>4.85969583</v>
      </c>
      <c r="J26" s="20" t="n">
        <v>0.39912801</v>
      </c>
      <c r="K26" s="18" t="n">
        <v>60.10042901</v>
      </c>
      <c r="L26" s="20" t="n">
        <v>0.95812352</v>
      </c>
      <c r="M26" s="18" t="s">
        <v>327</v>
      </c>
      <c r="N26" s="20" t="s">
        <v>327</v>
      </c>
      <c r="O26" s="18" t="n">
        <v>0</v>
      </c>
      <c r="P26" s="20" t="n">
        <v>0</v>
      </c>
      <c r="Q26" s="18" t="n">
        <v>0</v>
      </c>
      <c r="R26" s="20" t="n">
        <v>0</v>
      </c>
      <c r="S26" s="18" t="n">
        <v>3.50237306</v>
      </c>
      <c r="T26" s="20" t="n">
        <v>0.31427133</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(36.0/B32*100)</f>
        <v/>
      </c>
      <c r="D32" s="19" t="n">
        <v>4442</v>
      </c>
      <c r="E32" s="18" t="n">
        <v>10.36453359</v>
      </c>
      <c r="F32" s="20" t="n">
        <v>0.50783579</v>
      </c>
      <c r="G32" s="18" t="n">
        <v>26.92383095</v>
      </c>
      <c r="H32" s="20" t="n">
        <v>0.90157748</v>
      </c>
      <c r="I32" s="18" t="n">
        <v>7.57277948</v>
      </c>
      <c r="J32" s="20" t="n">
        <v>0.43937888</v>
      </c>
      <c r="K32" s="18" t="n">
        <v>51.76014635</v>
      </c>
      <c r="L32" s="20" t="n">
        <v>1.09617195</v>
      </c>
      <c r="M32" s="18" t="s">
        <v>327</v>
      </c>
      <c r="N32" s="20" t="s">
        <v>327</v>
      </c>
      <c r="O32" s="18" t="n">
        <v>0</v>
      </c>
      <c r="P32" s="20" t="n">
        <v>0</v>
      </c>
      <c r="Q32" s="18" t="n">
        <v>0</v>
      </c>
      <c r="R32" s="20" t="n">
        <v>0</v>
      </c>
      <c r="S32" s="18" t="n">
        <v>3.37870963</v>
      </c>
      <c r="T32" s="20" t="n">
        <v>0.29492963</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(137.0/B34*100)</f>
        <v/>
      </c>
      <c r="D34" s="19" t="n">
        <v>6213</v>
      </c>
      <c r="E34" s="18" t="n">
        <v>12.67600308</v>
      </c>
      <c r="F34" s="20" t="n">
        <v>0.57837828</v>
      </c>
      <c r="G34" s="18" t="n">
        <v>16.1381571</v>
      </c>
      <c r="H34" s="20" t="n">
        <v>0.50472653</v>
      </c>
      <c r="I34" s="18" t="n">
        <v>4.72206888</v>
      </c>
      <c r="J34" s="20" t="n">
        <v>0.29511364</v>
      </c>
      <c r="K34" s="18" t="n">
        <v>56.93738021</v>
      </c>
      <c r="L34" s="20" t="n">
        <v>0.95065503</v>
      </c>
      <c r="M34" s="18" t="s">
        <v>327</v>
      </c>
      <c r="N34" s="20" t="s">
        <v>327</v>
      </c>
      <c r="O34" s="18" t="n">
        <v>2.60116605</v>
      </c>
      <c r="P34" s="20" t="n">
        <v>0.54000283</v>
      </c>
      <c r="Q34" s="18" t="n">
        <v>0</v>
      </c>
      <c r="R34" s="20" t="n">
        <v>0</v>
      </c>
      <c r="S34" s="18" t="n">
        <v>6.92522469</v>
      </c>
      <c r="T34" s="20" t="n">
        <v>0.32107893</v>
      </c>
    </row>
    <row r="35" spans="1:20">
      <c r="A35" s="15" t="s">
        <v>355</v>
      </c>
      <c r="B35" s="17" t="n">
        <v>6406</v>
      </c>
      <c r="C35" s="18">
        <f>(106.0/B35*100)</f>
        <v/>
      </c>
      <c r="D35" s="19" t="n">
        <v>6300</v>
      </c>
      <c r="E35" s="18" t="n">
        <v>9.933633759999999</v>
      </c>
      <c r="F35" s="20" t="n">
        <v>0.49416796</v>
      </c>
      <c r="G35" s="18" t="n">
        <v>25.84717024</v>
      </c>
      <c r="H35" s="20" t="n">
        <v>0.6965088</v>
      </c>
      <c r="I35" s="18" t="n">
        <v>6.92712446</v>
      </c>
      <c r="J35" s="20" t="n">
        <v>0.39271551</v>
      </c>
      <c r="K35" s="18" t="n">
        <v>48.33825284</v>
      </c>
      <c r="L35" s="20" t="n">
        <v>0.8103293499999999</v>
      </c>
      <c r="M35" s="18" t="s">
        <v>327</v>
      </c>
      <c r="N35" s="20" t="s">
        <v>327</v>
      </c>
      <c r="O35" s="18" t="n">
        <v>1.04903721</v>
      </c>
      <c r="P35" s="20" t="n">
        <v>0.05736646</v>
      </c>
      <c r="Q35" s="18" t="n">
        <v>0</v>
      </c>
      <c r="R35" s="20" t="n">
        <v>0</v>
      </c>
      <c r="S35" s="18" t="n">
        <v>7.9047815</v>
      </c>
      <c r="T35" s="20" t="n">
        <v>0.44455356</v>
      </c>
    </row>
    <row r="36" spans="1:20">
      <c r="A36" s="15" t="s">
        <v>356</v>
      </c>
      <c r="B36" s="17" t="n">
        <v>6736</v>
      </c>
      <c r="C36" s="18">
        <f>(132.0/B36*100)</f>
        <v/>
      </c>
      <c r="D36" s="19" t="n">
        <v>6604</v>
      </c>
      <c r="E36" s="18" t="n">
        <v>5.07723564</v>
      </c>
      <c r="F36" s="20" t="n">
        <v>0.31985519</v>
      </c>
      <c r="G36" s="18" t="n">
        <v>14.24931508</v>
      </c>
      <c r="H36" s="20" t="n">
        <v>0.5786487</v>
      </c>
      <c r="I36" s="18" t="n">
        <v>5.86696912</v>
      </c>
      <c r="J36" s="20" t="n">
        <v>0.34884167</v>
      </c>
      <c r="K36" s="18" t="n">
        <v>69.4838967</v>
      </c>
      <c r="L36" s="20" t="n">
        <v>0.74978492</v>
      </c>
      <c r="M36" s="18" t="s">
        <v>327</v>
      </c>
      <c r="N36" s="20" t="s">
        <v>327</v>
      </c>
      <c r="O36" s="18" t="n">
        <v>0</v>
      </c>
      <c r="P36" s="20" t="n">
        <v>0</v>
      </c>
      <c r="Q36" s="18" t="n">
        <v>0</v>
      </c>
      <c r="R36" s="20" t="n">
        <v>0</v>
      </c>
      <c r="S36" s="18" t="n">
        <v>5.32258346</v>
      </c>
      <c r="T36" s="20" t="n">
        <v>0.30864597</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(5818.0/B40*100)</f>
        <v/>
      </c>
      <c r="D40" s="19" t="n">
        <v>8339</v>
      </c>
      <c r="E40" s="18" t="n">
        <v>9.535788399999999</v>
      </c>
      <c r="F40" s="20" t="n">
        <v>0.46418307</v>
      </c>
      <c r="G40" s="18" t="n">
        <v>30.59241801</v>
      </c>
      <c r="H40" s="20" t="n">
        <v>0.88556364</v>
      </c>
      <c r="I40" s="18" t="n">
        <v>4.29078428</v>
      </c>
      <c r="J40" s="20" t="n">
        <v>0.31613439</v>
      </c>
      <c r="K40" s="18" t="n">
        <v>39.94390135</v>
      </c>
      <c r="L40" s="20" t="n">
        <v>0.98710626</v>
      </c>
      <c r="M40" s="18" t="s">
        <v>327</v>
      </c>
      <c r="N40" s="20" t="s">
        <v>327</v>
      </c>
      <c r="O40" s="18" t="n">
        <v>9.22884586</v>
      </c>
      <c r="P40" s="20" t="n">
        <v>0.21024167</v>
      </c>
      <c r="Q40" s="18" t="n">
        <v>0</v>
      </c>
      <c r="R40" s="20" t="n">
        <v>0</v>
      </c>
      <c r="S40" s="18" t="n">
        <v>6.4082621</v>
      </c>
      <c r="T40" s="20" t="n">
        <v>0.48075082</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(230.0/B47*100)</f>
        <v/>
      </c>
      <c r="D47" s="19" t="n">
        <v>5698</v>
      </c>
      <c r="E47" s="18" t="n">
        <v>20.23095588</v>
      </c>
      <c r="F47" s="20" t="n">
        <v>0.51940889</v>
      </c>
      <c r="G47" s="18" t="n">
        <v>22.27367948</v>
      </c>
      <c r="H47" s="20" t="n">
        <v>0.89333356</v>
      </c>
      <c r="I47" s="18" t="n">
        <v>7.51844531</v>
      </c>
      <c r="J47" s="20" t="n">
        <v>0.34033852</v>
      </c>
      <c r="K47" s="18" t="n">
        <v>38.38776651</v>
      </c>
      <c r="L47" s="20" t="n">
        <v>1.01178635</v>
      </c>
      <c r="M47" s="18" t="s">
        <v>327</v>
      </c>
      <c r="N47" s="20" t="s">
        <v>327</v>
      </c>
      <c r="O47" s="18" t="n">
        <v>0</v>
      </c>
      <c r="P47" s="20" t="n">
        <v>0</v>
      </c>
      <c r="Q47" s="18" t="n">
        <v>0</v>
      </c>
      <c r="R47" s="20" t="n">
        <v>0</v>
      </c>
      <c r="S47" s="18" t="n">
        <v>11.58915282</v>
      </c>
      <c r="T47" s="20" t="n">
        <v>0.544476</v>
      </c>
    </row>
    <row r="48" spans="1:20">
      <c r="A48" s="15" t="s">
        <v>368</v>
      </c>
      <c r="B48" s="17" t="n">
        <v>9841</v>
      </c>
      <c r="C48" s="18">
        <f>(31.0/B48*100)</f>
        <v/>
      </c>
      <c r="D48" s="19" t="n">
        <v>9810</v>
      </c>
      <c r="E48" s="18" t="n">
        <v>20.0263442</v>
      </c>
      <c r="F48" s="20" t="n">
        <v>0.74189641</v>
      </c>
      <c r="G48" s="18" t="n">
        <v>22.19621887</v>
      </c>
      <c r="H48" s="20" t="n">
        <v>0.7557059699999999</v>
      </c>
      <c r="I48" s="18" t="n">
        <v>5.75659551</v>
      </c>
      <c r="J48" s="20" t="n">
        <v>0.38856734</v>
      </c>
      <c r="K48" s="18" t="n">
        <v>50.95019768</v>
      </c>
      <c r="L48" s="20" t="n">
        <v>1.12663869</v>
      </c>
      <c r="M48" s="18" t="s">
        <v>327</v>
      </c>
      <c r="N48" s="20" t="s">
        <v>327</v>
      </c>
      <c r="O48" s="18" t="n">
        <v>0</v>
      </c>
      <c r="P48" s="20" t="n">
        <v>0</v>
      </c>
      <c r="Q48" s="18" t="n">
        <v>0</v>
      </c>
      <c r="R48" s="20" t="n">
        <v>0</v>
      </c>
      <c r="S48" s="18" t="n">
        <v>1.07064374</v>
      </c>
      <c r="T48" s="20" t="n">
        <v>0.13729657</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(157.0/B52*100)</f>
        <v/>
      </c>
      <c r="D52" s="19" t="n">
        <v>5652</v>
      </c>
      <c r="E52" s="18" t="n">
        <v>8.084216899999999</v>
      </c>
      <c r="F52" s="20" t="n">
        <v>0.40192797</v>
      </c>
      <c r="G52" s="18" t="n">
        <v>12.79143659</v>
      </c>
      <c r="H52" s="20" t="n">
        <v>0.51250158</v>
      </c>
      <c r="I52" s="18" t="n">
        <v>4.28161422</v>
      </c>
      <c r="J52" s="20" t="n">
        <v>0.25144966</v>
      </c>
      <c r="K52" s="18" t="n">
        <v>71.17745825</v>
      </c>
      <c r="L52" s="20" t="n">
        <v>0.75185834</v>
      </c>
      <c r="M52" s="18" t="s">
        <v>327</v>
      </c>
      <c r="N52" s="20" t="s">
        <v>327</v>
      </c>
      <c r="O52" s="18" t="n">
        <v>0</v>
      </c>
      <c r="P52" s="20" t="n">
        <v>0</v>
      </c>
      <c r="Q52" s="18" t="n">
        <v>0</v>
      </c>
      <c r="R52" s="20" t="n">
        <v>0</v>
      </c>
      <c r="S52" s="18" t="n">
        <v>3.66527405</v>
      </c>
      <c r="T52" s="20" t="n">
        <v>0.3180585</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10.32156828</v>
      </c>
      <c r="F56" s="20" t="n">
        <v>0.51370992</v>
      </c>
      <c r="G56" s="18" t="n">
        <v>24.51225882</v>
      </c>
      <c r="H56" s="20" t="n">
        <v>0.7009866300000001</v>
      </c>
      <c r="I56" s="18" t="n">
        <v>3.64242898</v>
      </c>
      <c r="J56" s="20" t="n">
        <v>0.28274621</v>
      </c>
      <c r="K56" s="18" t="n">
        <v>59.91058558</v>
      </c>
      <c r="L56" s="20" t="n">
        <v>0.92387495</v>
      </c>
      <c r="M56" s="18" t="s">
        <v>327</v>
      </c>
      <c r="N56" s="20" t="s">
        <v>327</v>
      </c>
      <c r="O56" s="18" t="n">
        <v>0</v>
      </c>
      <c r="P56" s="20" t="n">
        <v>0</v>
      </c>
      <c r="Q56" s="18" t="n">
        <v>0</v>
      </c>
      <c r="R56" s="20" t="n">
        <v>0</v>
      </c>
      <c r="S56" s="18" t="n">
        <v>1.61315835</v>
      </c>
      <c r="T56" s="20" t="n">
        <v>0.20211757</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(336.0/B61*100)</f>
        <v/>
      </c>
      <c r="D61" s="19" t="n">
        <v>6189</v>
      </c>
      <c r="E61" s="18" t="n">
        <v>13.16732098</v>
      </c>
      <c r="F61" s="20" t="n">
        <v>0.50907455</v>
      </c>
      <c r="G61" s="18" t="n">
        <v>18.03806009</v>
      </c>
      <c r="H61" s="20" t="n">
        <v>0.58449403</v>
      </c>
      <c r="I61" s="18" t="n">
        <v>4.53794959</v>
      </c>
      <c r="J61" s="20" t="n">
        <v>0.28009596</v>
      </c>
      <c r="K61" s="18" t="n">
        <v>58.34736807</v>
      </c>
      <c r="L61" s="20" t="n">
        <v>0.6957783</v>
      </c>
      <c r="M61" s="18" t="s">
        <v>327</v>
      </c>
      <c r="N61" s="20" t="s">
        <v>327</v>
      </c>
      <c r="O61" s="18" t="n">
        <v>0</v>
      </c>
      <c r="P61" s="20" t="n">
        <v>0</v>
      </c>
      <c r="Q61" s="18" t="n">
        <v>0</v>
      </c>
      <c r="R61" s="20" t="n">
        <v>0</v>
      </c>
      <c r="S61" s="18" t="n">
        <v>5.90930126</v>
      </c>
      <c r="T61" s="20" t="n">
        <v>0.44579586</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(120.0/B67*100)</f>
        <v/>
      </c>
      <c r="D67" s="19" t="n">
        <v>6851</v>
      </c>
      <c r="E67" s="18" t="n">
        <v>27.59219015</v>
      </c>
      <c r="F67" s="20" t="n">
        <v>0.68225719</v>
      </c>
      <c r="G67" s="18" t="n">
        <v>17.94921177</v>
      </c>
      <c r="H67" s="20" t="n">
        <v>0.65418141</v>
      </c>
      <c r="I67" s="18" t="n">
        <v>3.44955329</v>
      </c>
      <c r="J67" s="20" t="n">
        <v>0.25446353</v>
      </c>
      <c r="K67" s="18" t="n">
        <v>48.39966979</v>
      </c>
      <c r="L67" s="20" t="n">
        <v>0.87615387</v>
      </c>
      <c r="M67" s="18" t="s">
        <v>327</v>
      </c>
      <c r="N67" s="20" t="s">
        <v>327</v>
      </c>
      <c r="O67" s="18" t="n">
        <v>0</v>
      </c>
      <c r="P67" s="20" t="n">
        <v>0</v>
      </c>
      <c r="Q67" s="18" t="n">
        <v>0</v>
      </c>
      <c r="R67" s="20" t="n">
        <v>0</v>
      </c>
      <c r="S67" s="18" t="n">
        <v>2.609375</v>
      </c>
      <c r="T67" s="20" t="n">
        <v>0.23828121</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(399.0/B73*100)</f>
        <v/>
      </c>
      <c r="D73" s="19" t="n">
        <v>7850</v>
      </c>
      <c r="E73" s="18" t="n">
        <v>32.42407113</v>
      </c>
      <c r="F73" s="20" t="n">
        <v>0.95330487</v>
      </c>
      <c r="G73" s="18" t="n">
        <v>31.06148867</v>
      </c>
      <c r="H73" s="20" t="n">
        <v>0.75598504</v>
      </c>
      <c r="I73" s="18" t="n">
        <v>9.453989099999999</v>
      </c>
      <c r="J73" s="20" t="n">
        <v>0.46637638</v>
      </c>
      <c r="K73" s="18" t="n">
        <v>25.17766902</v>
      </c>
      <c r="L73" s="20" t="n">
        <v>0.91732328</v>
      </c>
      <c r="M73" s="18" t="s">
        <v>327</v>
      </c>
      <c r="N73" s="20" t="s">
        <v>327</v>
      </c>
      <c r="O73" s="18" t="n">
        <v>0</v>
      </c>
      <c r="P73" s="20" t="n">
        <v>0</v>
      </c>
      <c r="Q73" s="18" t="n">
        <v>0</v>
      </c>
      <c r="R73" s="20" t="n">
        <v>0</v>
      </c>
      <c r="S73" s="18" t="n">
        <v>1.88278206</v>
      </c>
      <c r="T73" s="20" t="n">
        <v>0.17338689</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17.87605395</v>
      </c>
      <c r="F7" s="20" t="n">
        <v>0.46102857</v>
      </c>
      <c r="G7" s="18" t="n">
        <v>16.73146778</v>
      </c>
      <c r="H7" s="20" t="n">
        <v>0.49336412</v>
      </c>
      <c r="I7" s="18" t="n">
        <v>65.39247827</v>
      </c>
      <c r="J7" s="20" t="n">
        <v>0.6353405</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(8445.0/B9*100)</f>
        <v/>
      </c>
      <c r="D9" s="19" t="n">
        <v>1206</v>
      </c>
      <c r="E9" s="18" t="n">
        <v>51.76189572</v>
      </c>
      <c r="F9" s="20" t="n">
        <v>2.31297755</v>
      </c>
      <c r="G9" s="18" t="n">
        <v>28.3566538</v>
      </c>
      <c r="H9" s="20" t="n">
        <v>1.6760946</v>
      </c>
      <c r="I9" s="18" t="n">
        <v>0</v>
      </c>
      <c r="J9" s="20" t="n">
        <v>0</v>
      </c>
      <c r="K9" s="18" t="s">
        <v>327</v>
      </c>
      <c r="L9" s="20" t="s">
        <v>327</v>
      </c>
      <c r="M9" s="18" t="n">
        <v>19.88145047</v>
      </c>
      <c r="N9" s="20" t="n">
        <v>3.09813816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(194.0/B13*100)</f>
        <v/>
      </c>
      <c r="D13" s="19" t="n">
        <v>6967</v>
      </c>
      <c r="E13" s="18" t="n">
        <v>5.74294111</v>
      </c>
      <c r="F13" s="20" t="n">
        <v>0.37641531</v>
      </c>
      <c r="G13" s="18" t="n">
        <v>3.91260546</v>
      </c>
      <c r="H13" s="20" t="n">
        <v>0.3030881</v>
      </c>
      <c r="I13" s="18" t="n">
        <v>86.22683324</v>
      </c>
      <c r="J13" s="20" t="n">
        <v>0.6429682</v>
      </c>
      <c r="K13" s="18" t="s">
        <v>327</v>
      </c>
      <c r="L13" s="20" t="s">
        <v>327</v>
      </c>
      <c r="M13" s="18" t="n">
        <v>4.11762019</v>
      </c>
      <c r="N13" s="20" t="n">
        <v>0.47261264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(1052.0/B17*100)</f>
        <v/>
      </c>
      <c r="D17" s="19" t="n">
        <v>5452</v>
      </c>
      <c r="E17" s="18" t="n">
        <v>12.89641458</v>
      </c>
      <c r="F17" s="20" t="n">
        <v>0.59994093</v>
      </c>
      <c r="G17" s="18" t="n">
        <v>9.87429446</v>
      </c>
      <c r="H17" s="20" t="n">
        <v>0.5503797499999999</v>
      </c>
      <c r="I17" s="18" t="n">
        <v>74.50784305000001</v>
      </c>
      <c r="J17" s="20" t="n">
        <v>0.87970111</v>
      </c>
      <c r="K17" s="18" t="s">
        <v>327</v>
      </c>
      <c r="L17" s="20" t="s">
        <v>327</v>
      </c>
      <c r="M17" s="18" t="n">
        <v>2.72144791</v>
      </c>
      <c r="N17" s="20" t="n">
        <v>0.36665073</v>
      </c>
      <c r="O17" s="18" t="n">
        <v>0</v>
      </c>
      <c r="P17" s="20" t="n">
        <v>0</v>
      </c>
      <c r="Q17" s="18" t="n">
        <v>0</v>
      </c>
      <c r="R17" s="20" t="n">
        <v>0</v>
      </c>
    </row>
    <row r="18" spans="1:18">
      <c r="A18" s="15" t="s">
        <v>338</v>
      </c>
      <c r="B18" s="17" t="n">
        <v>5532</v>
      </c>
      <c r="C18" s="18">
        <f>(54.0/B18*100)</f>
        <v/>
      </c>
      <c r="D18" s="19" t="n">
        <v>5478</v>
      </c>
      <c r="E18" s="18" t="n">
        <v>29.34569287</v>
      </c>
      <c r="F18" s="20" t="n">
        <v>0.81392325</v>
      </c>
      <c r="G18" s="18" t="n">
        <v>35.47479303</v>
      </c>
      <c r="H18" s="20" t="n">
        <v>0.86584026</v>
      </c>
      <c r="I18" s="18" t="n">
        <v>35.1795141</v>
      </c>
      <c r="J18" s="20" t="n">
        <v>0.94561719</v>
      </c>
      <c r="K18" s="18" t="s">
        <v>327</v>
      </c>
      <c r="L18" s="20" t="s">
        <v>327</v>
      </c>
      <c r="M18" s="18" t="n">
        <v>0</v>
      </c>
      <c r="N18" s="20" t="n">
        <v>0</v>
      </c>
      <c r="O18" s="18" t="n">
        <v>0</v>
      </c>
      <c r="P18" s="20" t="n">
        <v>0</v>
      </c>
      <c r="Q18" s="18" t="n">
        <v>0</v>
      </c>
      <c r="R18" s="20" t="n">
        <v>0</v>
      </c>
    </row>
    <row r="19" spans="1:18">
      <c r="A19" s="15" t="s">
        <v>339</v>
      </c>
      <c r="B19" s="17" t="n">
        <v>5658</v>
      </c>
      <c r="C19" s="18">
        <f>(270.0/B19*100)</f>
        <v/>
      </c>
      <c r="D19" s="19" t="n">
        <v>5388</v>
      </c>
      <c r="E19" s="18" t="n">
        <v>15.85068877</v>
      </c>
      <c r="F19" s="20" t="n">
        <v>0.68021323</v>
      </c>
      <c r="G19" s="18" t="n">
        <v>11.74674646</v>
      </c>
      <c r="H19" s="20" t="n">
        <v>0.7053189</v>
      </c>
      <c r="I19" s="18" t="n">
        <v>72.40256477</v>
      </c>
      <c r="J19" s="20" t="n">
        <v>1.02907787</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9.67365717</v>
      </c>
      <c r="F20" s="20" t="n">
        <v>0.50883866</v>
      </c>
      <c r="G20" s="18" t="n">
        <v>6.62020732</v>
      </c>
      <c r="H20" s="20" t="n">
        <v>0.39281361</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(692.0/B23*100)</f>
        <v/>
      </c>
      <c r="D23" s="19" t="n">
        <v>10891</v>
      </c>
      <c r="E23" s="18" t="n">
        <v>17.21401556</v>
      </c>
      <c r="F23" s="20" t="n">
        <v>0.63643757</v>
      </c>
      <c r="G23" s="18" t="n">
        <v>15.00964679</v>
      </c>
      <c r="H23" s="20" t="n">
        <v>0.68021997</v>
      </c>
      <c r="I23" s="18" t="n">
        <v>67.77633766</v>
      </c>
      <c r="J23" s="20" t="n">
        <v>1.04473178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26.98399865</v>
      </c>
      <c r="F25" s="20" t="n">
        <v>0.83861167</v>
      </c>
      <c r="G25" s="18" t="n">
        <v>22.94693469</v>
      </c>
      <c r="H25" s="20" t="n">
        <v>0.83783964</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12.24019762</v>
      </c>
      <c r="F26" s="20" t="n">
        <v>0.56424039</v>
      </c>
      <c r="G26" s="18" t="n">
        <v>27.64836517</v>
      </c>
      <c r="H26" s="20" t="n">
        <v>0.82833995</v>
      </c>
      <c r="I26" s="18" t="n">
        <v>60.11143721</v>
      </c>
      <c r="J26" s="20" t="n">
        <v>0.95869066</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19.50631806</v>
      </c>
      <c r="F32" s="20" t="n">
        <v>0.74354368</v>
      </c>
      <c r="G32" s="18" t="n">
        <v>28.71293113</v>
      </c>
      <c r="H32" s="20" t="n">
        <v>0.89955003</v>
      </c>
      <c r="I32" s="18" t="n">
        <v>51.78075081</v>
      </c>
      <c r="J32" s="20" t="n">
        <v>1.09823857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(139.0/B34*100)</f>
        <v/>
      </c>
      <c r="D34" s="19" t="n">
        <v>6211</v>
      </c>
      <c r="E34" s="18" t="n">
        <v>18.72215609</v>
      </c>
      <c r="F34" s="20" t="n">
        <v>0.5602551</v>
      </c>
      <c r="G34" s="18" t="n">
        <v>21.71980145</v>
      </c>
      <c r="H34" s="20" t="n">
        <v>0.81266052</v>
      </c>
      <c r="I34" s="18" t="n">
        <v>56.95602465</v>
      </c>
      <c r="J34" s="20" t="n">
        <v>0.95008168</v>
      </c>
      <c r="K34" s="18" t="s">
        <v>327</v>
      </c>
      <c r="L34" s="20" t="s">
        <v>327</v>
      </c>
      <c r="M34" s="18" t="n">
        <v>2.60201781</v>
      </c>
      <c r="N34" s="20" t="n">
        <v>0.54020831</v>
      </c>
      <c r="O34" s="18" t="n">
        <v>0</v>
      </c>
      <c r="P34" s="20" t="n">
        <v>0</v>
      </c>
      <c r="Q34" s="18" t="n">
        <v>0</v>
      </c>
      <c r="R34" s="20" t="n">
        <v>0</v>
      </c>
    </row>
    <row r="35" spans="1:18">
      <c r="A35" s="15" t="s">
        <v>355</v>
      </c>
      <c r="B35" s="17" t="n">
        <v>6406</v>
      </c>
      <c r="C35" s="18">
        <f>(110.0/B35*100)</f>
        <v/>
      </c>
      <c r="D35" s="19" t="n">
        <v>6296</v>
      </c>
      <c r="E35" s="18" t="n">
        <v>27.65163541</v>
      </c>
      <c r="F35" s="20" t="n">
        <v>0.70399732</v>
      </c>
      <c r="G35" s="18" t="n">
        <v>22.92599265</v>
      </c>
      <c r="H35" s="20" t="n">
        <v>0.71411535</v>
      </c>
      <c r="I35" s="18" t="n">
        <v>48.37258956</v>
      </c>
      <c r="J35" s="20" t="n">
        <v>0.8094238</v>
      </c>
      <c r="K35" s="18" t="s">
        <v>327</v>
      </c>
      <c r="L35" s="20" t="s">
        <v>327</v>
      </c>
      <c r="M35" s="18" t="n">
        <v>1.04978238</v>
      </c>
      <c r="N35" s="20" t="n">
        <v>0.05741772</v>
      </c>
      <c r="O35" s="18" t="n">
        <v>0</v>
      </c>
      <c r="P35" s="20" t="n">
        <v>0</v>
      </c>
      <c r="Q35" s="18" t="n">
        <v>0</v>
      </c>
      <c r="R35" s="20" t="n">
        <v>0</v>
      </c>
    </row>
    <row r="36" spans="1:18">
      <c r="A36" s="15" t="s">
        <v>356</v>
      </c>
      <c r="B36" s="17" t="n">
        <v>6736</v>
      </c>
      <c r="C36" s="18">
        <f>(133.0/B36*100)</f>
        <v/>
      </c>
      <c r="D36" s="19" t="n">
        <v>6603</v>
      </c>
      <c r="E36" s="18" t="n">
        <v>18.09074139</v>
      </c>
      <c r="F36" s="20" t="n">
        <v>0.59429191</v>
      </c>
      <c r="G36" s="18" t="n">
        <v>12.4150239</v>
      </c>
      <c r="H36" s="20" t="n">
        <v>0.51246517</v>
      </c>
      <c r="I36" s="18" t="n">
        <v>69.49423471</v>
      </c>
      <c r="J36" s="20" t="n">
        <v>0.74979612</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(5823.0/B40*100)</f>
        <v/>
      </c>
      <c r="D40" s="19" t="n">
        <v>8334</v>
      </c>
      <c r="E40" s="18" t="n">
        <v>20.1426107</v>
      </c>
      <c r="F40" s="20" t="n">
        <v>0.63264834</v>
      </c>
      <c r="G40" s="18" t="n">
        <v>30.62887535</v>
      </c>
      <c r="H40" s="20" t="n">
        <v>0.87827994</v>
      </c>
      <c r="I40" s="18" t="n">
        <v>39.98920167</v>
      </c>
      <c r="J40" s="20" t="n">
        <v>0.98767208</v>
      </c>
      <c r="K40" s="18" t="s">
        <v>327</v>
      </c>
      <c r="L40" s="20" t="s">
        <v>327</v>
      </c>
      <c r="M40" s="18" t="n">
        <v>9.23931228</v>
      </c>
      <c r="N40" s="20" t="n">
        <v>0.21066754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(244.0/B47*100)</f>
        <v/>
      </c>
      <c r="D47" s="19" t="n">
        <v>5684</v>
      </c>
      <c r="E47" s="18" t="n">
        <v>25.49821466</v>
      </c>
      <c r="F47" s="20" t="n">
        <v>0.7239262</v>
      </c>
      <c r="G47" s="18" t="n">
        <v>36.02436575</v>
      </c>
      <c r="H47" s="20" t="n">
        <v>1.00609949</v>
      </c>
      <c r="I47" s="18" t="n">
        <v>38.47741959</v>
      </c>
      <c r="J47" s="20" t="n">
        <v>1.01315854</v>
      </c>
      <c r="K47" s="18" t="s">
        <v>327</v>
      </c>
      <c r="L47" s="20" t="s">
        <v>327</v>
      </c>
      <c r="M47" s="18" t="n">
        <v>0</v>
      </c>
      <c r="N47" s="20" t="n">
        <v>0</v>
      </c>
      <c r="O47" s="18" t="n">
        <v>0</v>
      </c>
      <c r="P47" s="20" t="n">
        <v>0</v>
      </c>
      <c r="Q47" s="18" t="n">
        <v>0</v>
      </c>
      <c r="R47" s="20" t="n">
        <v>0</v>
      </c>
    </row>
    <row r="48" spans="1:18">
      <c r="A48" s="15" t="s">
        <v>368</v>
      </c>
      <c r="B48" s="17" t="n">
        <v>9841</v>
      </c>
      <c r="C48" s="18">
        <f>(31.0/B48*100)</f>
        <v/>
      </c>
      <c r="D48" s="19" t="n">
        <v>9810</v>
      </c>
      <c r="E48" s="18" t="n">
        <v>8.54126063</v>
      </c>
      <c r="F48" s="20" t="n">
        <v>0.41839393</v>
      </c>
      <c r="G48" s="18" t="n">
        <v>40.50854169</v>
      </c>
      <c r="H48" s="20" t="n">
        <v>1.05329099</v>
      </c>
      <c r="I48" s="18" t="n">
        <v>50.95019768</v>
      </c>
      <c r="J48" s="20" t="n">
        <v>1.12663869</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(157.0/B52*100)</f>
        <v/>
      </c>
      <c r="D52" s="19" t="n">
        <v>5652</v>
      </c>
      <c r="E52" s="18" t="n">
        <v>12.25811619</v>
      </c>
      <c r="F52" s="20" t="n">
        <v>0.43871226</v>
      </c>
      <c r="G52" s="18" t="n">
        <v>16.56442556</v>
      </c>
      <c r="H52" s="20" t="n">
        <v>0.59679958</v>
      </c>
      <c r="I52" s="18" t="n">
        <v>71.17745825</v>
      </c>
      <c r="J52" s="20" t="n">
        <v>0.75185834</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11.12625673</v>
      </c>
      <c r="F56" s="20" t="n">
        <v>0.43714273</v>
      </c>
      <c r="G56" s="18" t="n">
        <v>28.96315769</v>
      </c>
      <c r="H56" s="20" t="n">
        <v>0.79939875</v>
      </c>
      <c r="I56" s="18" t="n">
        <v>59.91058558</v>
      </c>
      <c r="J56" s="20" t="n">
        <v>0.92387495</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(341.0/B61*100)</f>
        <v/>
      </c>
      <c r="D61" s="19" t="n">
        <v>6184</v>
      </c>
      <c r="E61" s="18" t="n">
        <v>16.38011388</v>
      </c>
      <c r="F61" s="20" t="n">
        <v>0.55857365</v>
      </c>
      <c r="G61" s="18" t="n">
        <v>25.22823821</v>
      </c>
      <c r="H61" s="20" t="n">
        <v>0.6481599300000001</v>
      </c>
      <c r="I61" s="18" t="n">
        <v>58.3916479</v>
      </c>
      <c r="J61" s="20" t="n">
        <v>0.69517462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(167.0/B67*100)</f>
        <v/>
      </c>
      <c r="D67" s="19" t="n">
        <v>6804</v>
      </c>
      <c r="E67" s="18" t="n">
        <v>7.37559246</v>
      </c>
      <c r="F67" s="20" t="n">
        <v>0.2829461</v>
      </c>
      <c r="G67" s="18" t="n">
        <v>43.89080137</v>
      </c>
      <c r="H67" s="20" t="n">
        <v>0.85384228</v>
      </c>
      <c r="I67" s="18" t="n">
        <v>48.73360618</v>
      </c>
      <c r="J67" s="20" t="n">
        <v>0.88515635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(401.0/B73*100)</f>
        <v/>
      </c>
      <c r="D73" s="19" t="n">
        <v>7848</v>
      </c>
      <c r="E73" s="18" t="n">
        <v>8.33790031</v>
      </c>
      <c r="F73" s="20" t="n">
        <v>0.38830384</v>
      </c>
      <c r="G73" s="18" t="n">
        <v>66.47472123999999</v>
      </c>
      <c r="H73" s="20" t="n">
        <v>0.95820782</v>
      </c>
      <c r="I73" s="18" t="n">
        <v>25.18737845</v>
      </c>
      <c r="J73" s="20" t="n">
        <v>0.91840568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17.75527994</v>
      </c>
      <c r="F7" s="20" t="n">
        <v>0.47355771</v>
      </c>
      <c r="G7" s="18" t="n">
        <v>16.85224178</v>
      </c>
      <c r="H7" s="20" t="n">
        <v>0.49953773</v>
      </c>
      <c r="I7" s="18" t="n">
        <v>65.39247827</v>
      </c>
      <c r="J7" s="20" t="n">
        <v>0.6353405</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(8445.0/B9*100)</f>
        <v/>
      </c>
      <c r="D9" s="19" t="n">
        <v>1206</v>
      </c>
      <c r="E9" s="18" t="n">
        <v>47.66617819</v>
      </c>
      <c r="F9" s="20" t="n">
        <v>2.38621506</v>
      </c>
      <c r="G9" s="18" t="n">
        <v>32.45237134</v>
      </c>
      <c r="H9" s="20" t="n">
        <v>1.90093484</v>
      </c>
      <c r="I9" s="18" t="n">
        <v>0</v>
      </c>
      <c r="J9" s="20" t="n">
        <v>0</v>
      </c>
      <c r="K9" s="18" t="s">
        <v>327</v>
      </c>
      <c r="L9" s="20" t="s">
        <v>327</v>
      </c>
      <c r="M9" s="18" t="n">
        <v>19.88145047</v>
      </c>
      <c r="N9" s="20" t="n">
        <v>3.09813816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(194.0/B13*100)</f>
        <v/>
      </c>
      <c r="D13" s="19" t="n">
        <v>6967</v>
      </c>
      <c r="E13" s="18" t="n">
        <v>6.28265218</v>
      </c>
      <c r="F13" s="20" t="n">
        <v>0.38197404</v>
      </c>
      <c r="G13" s="18" t="n">
        <v>3.37289439</v>
      </c>
      <c r="H13" s="20" t="n">
        <v>0.29145564</v>
      </c>
      <c r="I13" s="18" t="n">
        <v>86.22683324</v>
      </c>
      <c r="J13" s="20" t="n">
        <v>0.6429682</v>
      </c>
      <c r="K13" s="18" t="s">
        <v>327</v>
      </c>
      <c r="L13" s="20" t="s">
        <v>327</v>
      </c>
      <c r="M13" s="18" t="n">
        <v>4.11762019</v>
      </c>
      <c r="N13" s="20" t="n">
        <v>0.47261264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(1052.0/B17*100)</f>
        <v/>
      </c>
      <c r="D17" s="19" t="n">
        <v>5452</v>
      </c>
      <c r="E17" s="18" t="n">
        <v>10.35912458</v>
      </c>
      <c r="F17" s="20" t="n">
        <v>0.46373333</v>
      </c>
      <c r="G17" s="18" t="n">
        <v>12.41158446</v>
      </c>
      <c r="H17" s="20" t="n">
        <v>0.62138962</v>
      </c>
      <c r="I17" s="18" t="n">
        <v>74.50784305000001</v>
      </c>
      <c r="J17" s="20" t="n">
        <v>0.87970111</v>
      </c>
      <c r="K17" s="18" t="s">
        <v>327</v>
      </c>
      <c r="L17" s="20" t="s">
        <v>327</v>
      </c>
      <c r="M17" s="18" t="n">
        <v>2.72144791</v>
      </c>
      <c r="N17" s="20" t="n">
        <v>0.36665073</v>
      </c>
      <c r="O17" s="18" t="n">
        <v>0</v>
      </c>
      <c r="P17" s="20" t="n">
        <v>0</v>
      </c>
      <c r="Q17" s="18" t="n">
        <v>0</v>
      </c>
      <c r="R17" s="20" t="n">
        <v>0</v>
      </c>
    </row>
    <row r="18" spans="1:18">
      <c r="A18" s="15" t="s">
        <v>338</v>
      </c>
      <c r="B18" s="17" t="n">
        <v>5532</v>
      </c>
      <c r="C18" s="18">
        <f>(54.0/B18*100)</f>
        <v/>
      </c>
      <c r="D18" s="19" t="n">
        <v>5478</v>
      </c>
      <c r="E18" s="18" t="n">
        <v>17.37585782</v>
      </c>
      <c r="F18" s="20" t="n">
        <v>0.72621247</v>
      </c>
      <c r="G18" s="18" t="n">
        <v>47.44462809</v>
      </c>
      <c r="H18" s="20" t="n">
        <v>1.15939269</v>
      </c>
      <c r="I18" s="18" t="n">
        <v>35.1795141</v>
      </c>
      <c r="J18" s="20" t="n">
        <v>0.94561719</v>
      </c>
      <c r="K18" s="18" t="s">
        <v>327</v>
      </c>
      <c r="L18" s="20" t="s">
        <v>327</v>
      </c>
      <c r="M18" s="18" t="n">
        <v>0</v>
      </c>
      <c r="N18" s="20" t="n">
        <v>0</v>
      </c>
      <c r="O18" s="18" t="n">
        <v>0</v>
      </c>
      <c r="P18" s="20" t="n">
        <v>0</v>
      </c>
      <c r="Q18" s="18" t="n">
        <v>0</v>
      </c>
      <c r="R18" s="20" t="n">
        <v>0</v>
      </c>
    </row>
    <row r="19" spans="1:18">
      <c r="A19" s="15" t="s">
        <v>339</v>
      </c>
      <c r="B19" s="17" t="n">
        <v>5658</v>
      </c>
      <c r="C19" s="18">
        <f>(270.0/B19*100)</f>
        <v/>
      </c>
      <c r="D19" s="19" t="n">
        <v>5388</v>
      </c>
      <c r="E19" s="18" t="n">
        <v>19.38651063</v>
      </c>
      <c r="F19" s="20" t="n">
        <v>0.76439119</v>
      </c>
      <c r="G19" s="18" t="n">
        <v>8.210924589999999</v>
      </c>
      <c r="H19" s="20" t="n">
        <v>0.51348984</v>
      </c>
      <c r="I19" s="18" t="n">
        <v>72.40256477</v>
      </c>
      <c r="J19" s="20" t="n">
        <v>1.02907787</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10.16931223</v>
      </c>
      <c r="F20" s="20" t="n">
        <v>0.50101597</v>
      </c>
      <c r="G20" s="18" t="n">
        <v>6.12455226</v>
      </c>
      <c r="H20" s="20" t="n">
        <v>0.39226862</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(692.0/B23*100)</f>
        <v/>
      </c>
      <c r="D23" s="19" t="n">
        <v>10891</v>
      </c>
      <c r="E23" s="18" t="n">
        <v>19.13827357</v>
      </c>
      <c r="F23" s="20" t="n">
        <v>0.71152461</v>
      </c>
      <c r="G23" s="18" t="n">
        <v>13.08538878</v>
      </c>
      <c r="H23" s="20" t="n">
        <v>0.66099506</v>
      </c>
      <c r="I23" s="18" t="n">
        <v>67.77633766</v>
      </c>
      <c r="J23" s="20" t="n">
        <v>1.04473178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19.76896952</v>
      </c>
      <c r="F25" s="20" t="n">
        <v>0.67520425</v>
      </c>
      <c r="G25" s="18" t="n">
        <v>30.16196382</v>
      </c>
      <c r="H25" s="20" t="n">
        <v>0.9791260000000001</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15.91175705</v>
      </c>
      <c r="F26" s="20" t="n">
        <v>0.64424385</v>
      </c>
      <c r="G26" s="18" t="n">
        <v>23.97680574</v>
      </c>
      <c r="H26" s="20" t="n">
        <v>0.8724577100000001</v>
      </c>
      <c r="I26" s="18" t="n">
        <v>60.11143721</v>
      </c>
      <c r="J26" s="20" t="n">
        <v>0.95869066</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13.31604295</v>
      </c>
      <c r="F32" s="20" t="n">
        <v>0.57026001</v>
      </c>
      <c r="G32" s="18" t="n">
        <v>34.90320624</v>
      </c>
      <c r="H32" s="20" t="n">
        <v>1.05899751</v>
      </c>
      <c r="I32" s="18" t="n">
        <v>51.78075081</v>
      </c>
      <c r="J32" s="20" t="n">
        <v>1.09823857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(139.0/B34*100)</f>
        <v/>
      </c>
      <c r="D34" s="19" t="n">
        <v>6211</v>
      </c>
      <c r="E34" s="18" t="n">
        <v>23.08126433</v>
      </c>
      <c r="F34" s="20" t="n">
        <v>0.59721888</v>
      </c>
      <c r="G34" s="18" t="n">
        <v>17.36069321</v>
      </c>
      <c r="H34" s="20" t="n">
        <v>0.66630693</v>
      </c>
      <c r="I34" s="18" t="n">
        <v>56.95602465</v>
      </c>
      <c r="J34" s="20" t="n">
        <v>0.95008168</v>
      </c>
      <c r="K34" s="18" t="s">
        <v>327</v>
      </c>
      <c r="L34" s="20" t="s">
        <v>327</v>
      </c>
      <c r="M34" s="18" t="n">
        <v>2.60201781</v>
      </c>
      <c r="N34" s="20" t="n">
        <v>0.54020831</v>
      </c>
      <c r="O34" s="18" t="n">
        <v>0</v>
      </c>
      <c r="P34" s="20" t="n">
        <v>0</v>
      </c>
      <c r="Q34" s="18" t="n">
        <v>0</v>
      </c>
      <c r="R34" s="20" t="n">
        <v>0</v>
      </c>
    </row>
    <row r="35" spans="1:18">
      <c r="A35" s="15" t="s">
        <v>355</v>
      </c>
      <c r="B35" s="17" t="n">
        <v>6406</v>
      </c>
      <c r="C35" s="18">
        <f>(110.0/B35*100)</f>
        <v/>
      </c>
      <c r="D35" s="19" t="n">
        <v>6296</v>
      </c>
      <c r="E35" s="18" t="n">
        <v>33.73465552</v>
      </c>
      <c r="F35" s="20" t="n">
        <v>0.7915702100000001</v>
      </c>
      <c r="G35" s="18" t="n">
        <v>16.84297253</v>
      </c>
      <c r="H35" s="20" t="n">
        <v>0.54461165</v>
      </c>
      <c r="I35" s="18" t="n">
        <v>48.37258956</v>
      </c>
      <c r="J35" s="20" t="n">
        <v>0.8094238</v>
      </c>
      <c r="K35" s="18" t="s">
        <v>327</v>
      </c>
      <c r="L35" s="20" t="s">
        <v>327</v>
      </c>
      <c r="M35" s="18" t="n">
        <v>1.04978238</v>
      </c>
      <c r="N35" s="20" t="n">
        <v>0.05741772</v>
      </c>
      <c r="O35" s="18" t="n">
        <v>0</v>
      </c>
      <c r="P35" s="20" t="n">
        <v>0</v>
      </c>
      <c r="Q35" s="18" t="n">
        <v>0</v>
      </c>
      <c r="R35" s="20" t="n">
        <v>0</v>
      </c>
    </row>
    <row r="36" spans="1:18">
      <c r="A36" s="15" t="s">
        <v>356</v>
      </c>
      <c r="B36" s="17" t="n">
        <v>6736</v>
      </c>
      <c r="C36" s="18">
        <f>(133.0/B36*100)</f>
        <v/>
      </c>
      <c r="D36" s="19" t="n">
        <v>6603</v>
      </c>
      <c r="E36" s="18" t="n">
        <v>12.62932607</v>
      </c>
      <c r="F36" s="20" t="n">
        <v>0.50186082</v>
      </c>
      <c r="G36" s="18" t="n">
        <v>17.87643922</v>
      </c>
      <c r="H36" s="20" t="n">
        <v>0.59155422</v>
      </c>
      <c r="I36" s="18" t="n">
        <v>69.49423471</v>
      </c>
      <c r="J36" s="20" t="n">
        <v>0.74979612</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(5823.0/B40*100)</f>
        <v/>
      </c>
      <c r="D40" s="19" t="n">
        <v>8334</v>
      </c>
      <c r="E40" s="18" t="n">
        <v>12.156053</v>
      </c>
      <c r="F40" s="20" t="n">
        <v>0.58033532</v>
      </c>
      <c r="G40" s="18" t="n">
        <v>38.61543305</v>
      </c>
      <c r="H40" s="20" t="n">
        <v>1.03527928</v>
      </c>
      <c r="I40" s="18" t="n">
        <v>39.98920167</v>
      </c>
      <c r="J40" s="20" t="n">
        <v>0.98767208</v>
      </c>
      <c r="K40" s="18" t="s">
        <v>327</v>
      </c>
      <c r="L40" s="20" t="s">
        <v>327</v>
      </c>
      <c r="M40" s="18" t="n">
        <v>9.23931228</v>
      </c>
      <c r="N40" s="20" t="n">
        <v>0.21066754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(244.0/B47*100)</f>
        <v/>
      </c>
      <c r="D47" s="19" t="n">
        <v>5684</v>
      </c>
      <c r="E47" s="18" t="n">
        <v>34.19176615</v>
      </c>
      <c r="F47" s="20" t="n">
        <v>0.76768489</v>
      </c>
      <c r="G47" s="18" t="n">
        <v>27.33081427</v>
      </c>
      <c r="H47" s="20" t="n">
        <v>0.89356891</v>
      </c>
      <c r="I47" s="18" t="n">
        <v>38.47741959</v>
      </c>
      <c r="J47" s="20" t="n">
        <v>1.01315854</v>
      </c>
      <c r="K47" s="18" t="s">
        <v>327</v>
      </c>
      <c r="L47" s="20" t="s">
        <v>327</v>
      </c>
      <c r="M47" s="18" t="n">
        <v>0</v>
      </c>
      <c r="N47" s="20" t="n">
        <v>0</v>
      </c>
      <c r="O47" s="18" t="n">
        <v>0</v>
      </c>
      <c r="P47" s="20" t="n">
        <v>0</v>
      </c>
      <c r="Q47" s="18" t="n">
        <v>0</v>
      </c>
      <c r="R47" s="20" t="n">
        <v>0</v>
      </c>
    </row>
    <row r="48" spans="1:18">
      <c r="A48" s="15" t="s">
        <v>368</v>
      </c>
      <c r="B48" s="17" t="n">
        <v>9841</v>
      </c>
      <c r="C48" s="18">
        <f>(31.0/B48*100)</f>
        <v/>
      </c>
      <c r="D48" s="19" t="n">
        <v>9810</v>
      </c>
      <c r="E48" s="18" t="n">
        <v>12.45142107</v>
      </c>
      <c r="F48" s="20" t="n">
        <v>0.60142286</v>
      </c>
      <c r="G48" s="18" t="n">
        <v>36.59838124</v>
      </c>
      <c r="H48" s="20" t="n">
        <v>0.97144027</v>
      </c>
      <c r="I48" s="18" t="n">
        <v>50.95019768</v>
      </c>
      <c r="J48" s="20" t="n">
        <v>1.12663869</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(157.0/B52*100)</f>
        <v/>
      </c>
      <c r="D52" s="19" t="n">
        <v>5652</v>
      </c>
      <c r="E52" s="18" t="n">
        <v>12.96664685</v>
      </c>
      <c r="F52" s="20" t="n">
        <v>0.60091505</v>
      </c>
      <c r="G52" s="18" t="n">
        <v>15.8558949</v>
      </c>
      <c r="H52" s="20" t="n">
        <v>0.61823417</v>
      </c>
      <c r="I52" s="18" t="n">
        <v>71.17745825</v>
      </c>
      <c r="J52" s="20" t="n">
        <v>0.75185834</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12.35133396</v>
      </c>
      <c r="F56" s="20" t="n">
        <v>0.5625466</v>
      </c>
      <c r="G56" s="18" t="n">
        <v>27.73808046</v>
      </c>
      <c r="H56" s="20" t="n">
        <v>0.81414689</v>
      </c>
      <c r="I56" s="18" t="n">
        <v>59.91058558</v>
      </c>
      <c r="J56" s="20" t="n">
        <v>0.92387495</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(341.0/B61*100)</f>
        <v/>
      </c>
      <c r="D61" s="19" t="n">
        <v>6184</v>
      </c>
      <c r="E61" s="18" t="n">
        <v>24.10086792</v>
      </c>
      <c r="F61" s="20" t="n">
        <v>0.61346152</v>
      </c>
      <c r="G61" s="18" t="n">
        <v>17.50748417</v>
      </c>
      <c r="H61" s="20" t="n">
        <v>0.57281928</v>
      </c>
      <c r="I61" s="18" t="n">
        <v>58.3916479</v>
      </c>
      <c r="J61" s="20" t="n">
        <v>0.69517462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(167.0/B67*100)</f>
        <v/>
      </c>
      <c r="D67" s="19" t="n">
        <v>6804</v>
      </c>
      <c r="E67" s="18" t="n">
        <v>12.5045956</v>
      </c>
      <c r="F67" s="20" t="n">
        <v>0.39720793</v>
      </c>
      <c r="G67" s="18" t="n">
        <v>38.76179822</v>
      </c>
      <c r="H67" s="20" t="n">
        <v>0.8065128499999999</v>
      </c>
      <c r="I67" s="18" t="n">
        <v>48.73360618</v>
      </c>
      <c r="J67" s="20" t="n">
        <v>0.88515635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(401.0/B73*100)</f>
        <v/>
      </c>
      <c r="D73" s="19" t="n">
        <v>7848</v>
      </c>
      <c r="E73" s="18" t="n">
        <v>17.72144695</v>
      </c>
      <c r="F73" s="20" t="n">
        <v>0.55514005</v>
      </c>
      <c r="G73" s="18" t="n">
        <v>57.0911746</v>
      </c>
      <c r="H73" s="20" t="n">
        <v>0.99053398</v>
      </c>
      <c r="I73" s="18" t="n">
        <v>25.18737845</v>
      </c>
      <c r="J73" s="20" t="n">
        <v>0.91840568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28.92552425</v>
      </c>
      <c r="F7" s="20" t="n">
        <v>0.60804998</v>
      </c>
      <c r="G7" s="18" t="n">
        <v>5.68199747</v>
      </c>
      <c r="H7" s="20" t="n">
        <v>0.28234615</v>
      </c>
      <c r="I7" s="18" t="n">
        <v>65.39247827</v>
      </c>
      <c r="J7" s="20" t="n">
        <v>0.6353405</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(8445.0/B9*100)</f>
        <v/>
      </c>
      <c r="D9" s="19" t="n">
        <v>1206</v>
      </c>
      <c r="E9" s="18" t="n">
        <v>69.22765481</v>
      </c>
      <c r="F9" s="20" t="n">
        <v>2.82182172</v>
      </c>
      <c r="G9" s="18" t="n">
        <v>10.89089472</v>
      </c>
      <c r="H9" s="20" t="n">
        <v>1.1158035</v>
      </c>
      <c r="I9" s="18" t="n">
        <v>0</v>
      </c>
      <c r="J9" s="20" t="n">
        <v>0</v>
      </c>
      <c r="K9" s="18" t="s">
        <v>327</v>
      </c>
      <c r="L9" s="20" t="s">
        <v>327</v>
      </c>
      <c r="M9" s="18" t="n">
        <v>19.88145047</v>
      </c>
      <c r="N9" s="20" t="n">
        <v>3.09813816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(194.0/B13*100)</f>
        <v/>
      </c>
      <c r="D13" s="19" t="n">
        <v>6967</v>
      </c>
      <c r="E13" s="18" t="n">
        <v>7.62380015</v>
      </c>
      <c r="F13" s="20" t="n">
        <v>0.42981734</v>
      </c>
      <c r="G13" s="18" t="n">
        <v>2.03174642</v>
      </c>
      <c r="H13" s="20" t="n">
        <v>0.2362881</v>
      </c>
      <c r="I13" s="18" t="n">
        <v>86.22683324</v>
      </c>
      <c r="J13" s="20" t="n">
        <v>0.6429682</v>
      </c>
      <c r="K13" s="18" t="s">
        <v>327</v>
      </c>
      <c r="L13" s="20" t="s">
        <v>327</v>
      </c>
      <c r="M13" s="18" t="n">
        <v>4.11762019</v>
      </c>
      <c r="N13" s="20" t="n">
        <v>0.47261264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(1052.0/B17*100)</f>
        <v/>
      </c>
      <c r="D17" s="19" t="n">
        <v>5452</v>
      </c>
      <c r="E17" s="18" t="n">
        <v>19.47969568</v>
      </c>
      <c r="F17" s="20" t="n">
        <v>0.7484153</v>
      </c>
      <c r="G17" s="18" t="n">
        <v>3.29101336</v>
      </c>
      <c r="H17" s="20" t="n">
        <v>0.31015994</v>
      </c>
      <c r="I17" s="18" t="n">
        <v>74.50784305000001</v>
      </c>
      <c r="J17" s="20" t="n">
        <v>0.87970111</v>
      </c>
      <c r="K17" s="18" t="s">
        <v>327</v>
      </c>
      <c r="L17" s="20" t="s">
        <v>327</v>
      </c>
      <c r="M17" s="18" t="n">
        <v>2.72144791</v>
      </c>
      <c r="N17" s="20" t="n">
        <v>0.36665073</v>
      </c>
      <c r="O17" s="18" t="n">
        <v>0</v>
      </c>
      <c r="P17" s="20" t="n">
        <v>0</v>
      </c>
      <c r="Q17" s="18" t="n">
        <v>0</v>
      </c>
      <c r="R17" s="20" t="n">
        <v>0</v>
      </c>
    </row>
    <row r="18" spans="1:18">
      <c r="A18" s="15" t="s">
        <v>338</v>
      </c>
      <c r="B18" s="17" t="n">
        <v>5532</v>
      </c>
      <c r="C18" s="18">
        <f>(54.0/B18*100)</f>
        <v/>
      </c>
      <c r="D18" s="19" t="n">
        <v>5478</v>
      </c>
      <c r="E18" s="18" t="n">
        <v>54.41147921</v>
      </c>
      <c r="F18" s="20" t="n">
        <v>0.99160825</v>
      </c>
      <c r="G18" s="18" t="n">
        <v>10.40900669</v>
      </c>
      <c r="H18" s="20" t="n">
        <v>0.57601105</v>
      </c>
      <c r="I18" s="18" t="n">
        <v>35.1795141</v>
      </c>
      <c r="J18" s="20" t="n">
        <v>0.94561719</v>
      </c>
      <c r="K18" s="18" t="s">
        <v>327</v>
      </c>
      <c r="L18" s="20" t="s">
        <v>327</v>
      </c>
      <c r="M18" s="18" t="n">
        <v>0</v>
      </c>
      <c r="N18" s="20" t="n">
        <v>0</v>
      </c>
      <c r="O18" s="18" t="n">
        <v>0</v>
      </c>
      <c r="P18" s="20" t="n">
        <v>0</v>
      </c>
      <c r="Q18" s="18" t="n">
        <v>0</v>
      </c>
      <c r="R18" s="20" t="n">
        <v>0</v>
      </c>
    </row>
    <row r="19" spans="1:18">
      <c r="A19" s="15" t="s">
        <v>339</v>
      </c>
      <c r="B19" s="17" t="n">
        <v>5658</v>
      </c>
      <c r="C19" s="18">
        <f>(270.0/B19*100)</f>
        <v/>
      </c>
      <c r="D19" s="19" t="n">
        <v>5388</v>
      </c>
      <c r="E19" s="18" t="n">
        <v>22.3041472</v>
      </c>
      <c r="F19" s="20" t="n">
        <v>0.82464844</v>
      </c>
      <c r="G19" s="18" t="n">
        <v>5.29328803</v>
      </c>
      <c r="H19" s="20" t="n">
        <v>0.4541573</v>
      </c>
      <c r="I19" s="18" t="n">
        <v>72.40256477</v>
      </c>
      <c r="J19" s="20" t="n">
        <v>1.02907787</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13.60066393</v>
      </c>
      <c r="F20" s="20" t="n">
        <v>0.59919649</v>
      </c>
      <c r="G20" s="18" t="n">
        <v>2.69320056</v>
      </c>
      <c r="H20" s="20" t="n">
        <v>0.27739368</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(692.0/B23*100)</f>
        <v/>
      </c>
      <c r="D23" s="19" t="n">
        <v>10891</v>
      </c>
      <c r="E23" s="18" t="n">
        <v>26.33621748</v>
      </c>
      <c r="F23" s="20" t="n">
        <v>0.90694103</v>
      </c>
      <c r="G23" s="18" t="n">
        <v>5.88744487</v>
      </c>
      <c r="H23" s="20" t="n">
        <v>0.39468047</v>
      </c>
      <c r="I23" s="18" t="n">
        <v>67.77633766</v>
      </c>
      <c r="J23" s="20" t="n">
        <v>1.04473178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48.7638174</v>
      </c>
      <c r="F25" s="20" t="n">
        <v>1.38123513</v>
      </c>
      <c r="G25" s="18" t="n">
        <v>1.16711595</v>
      </c>
      <c r="H25" s="20" t="n">
        <v>0.1668261</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31.19103409</v>
      </c>
      <c r="F26" s="20" t="n">
        <v>0.93882489</v>
      </c>
      <c r="G26" s="18" t="n">
        <v>8.697528699999999</v>
      </c>
      <c r="H26" s="20" t="n">
        <v>0.44394303</v>
      </c>
      <c r="I26" s="18" t="n">
        <v>60.11143721</v>
      </c>
      <c r="J26" s="20" t="n">
        <v>0.95869066</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40.25902065</v>
      </c>
      <c r="F32" s="20" t="n">
        <v>0.99292099</v>
      </c>
      <c r="G32" s="18" t="n">
        <v>7.96022854</v>
      </c>
      <c r="H32" s="20" t="n">
        <v>0.52365047</v>
      </c>
      <c r="I32" s="18" t="n">
        <v>51.78075081</v>
      </c>
      <c r="J32" s="20" t="n">
        <v>1.09823857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(139.0/B34*100)</f>
        <v/>
      </c>
      <c r="D34" s="19" t="n">
        <v>6211</v>
      </c>
      <c r="E34" s="18" t="n">
        <v>31.21683425</v>
      </c>
      <c r="F34" s="20" t="n">
        <v>0.73514808</v>
      </c>
      <c r="G34" s="18" t="n">
        <v>9.225123290000001</v>
      </c>
      <c r="H34" s="20" t="n">
        <v>0.48974149</v>
      </c>
      <c r="I34" s="18" t="n">
        <v>56.95602465</v>
      </c>
      <c r="J34" s="20" t="n">
        <v>0.95008168</v>
      </c>
      <c r="K34" s="18" t="s">
        <v>327</v>
      </c>
      <c r="L34" s="20" t="s">
        <v>327</v>
      </c>
      <c r="M34" s="18" t="n">
        <v>2.60201781</v>
      </c>
      <c r="N34" s="20" t="n">
        <v>0.54020831</v>
      </c>
      <c r="O34" s="18" t="n">
        <v>0</v>
      </c>
      <c r="P34" s="20" t="n">
        <v>0</v>
      </c>
      <c r="Q34" s="18" t="n">
        <v>0</v>
      </c>
      <c r="R34" s="20" t="n">
        <v>0</v>
      </c>
    </row>
    <row r="35" spans="1:18">
      <c r="A35" s="15" t="s">
        <v>355</v>
      </c>
      <c r="B35" s="17" t="n">
        <v>6406</v>
      </c>
      <c r="C35" s="18">
        <f>(110.0/B35*100)</f>
        <v/>
      </c>
      <c r="D35" s="19" t="n">
        <v>6296</v>
      </c>
      <c r="E35" s="18" t="n">
        <v>46.8635929</v>
      </c>
      <c r="F35" s="20" t="n">
        <v>0.79532502</v>
      </c>
      <c r="G35" s="18" t="n">
        <v>3.71403515</v>
      </c>
      <c r="H35" s="20" t="n">
        <v>0.26795527</v>
      </c>
      <c r="I35" s="18" t="n">
        <v>48.37258956</v>
      </c>
      <c r="J35" s="20" t="n">
        <v>0.8094238</v>
      </c>
      <c r="K35" s="18" t="s">
        <v>327</v>
      </c>
      <c r="L35" s="20" t="s">
        <v>327</v>
      </c>
      <c r="M35" s="18" t="n">
        <v>1.04978238</v>
      </c>
      <c r="N35" s="20" t="n">
        <v>0.05741772</v>
      </c>
      <c r="O35" s="18" t="n">
        <v>0</v>
      </c>
      <c r="P35" s="20" t="n">
        <v>0</v>
      </c>
      <c r="Q35" s="18" t="n">
        <v>0</v>
      </c>
      <c r="R35" s="20" t="n">
        <v>0</v>
      </c>
    </row>
    <row r="36" spans="1:18">
      <c r="A36" s="15" t="s">
        <v>356</v>
      </c>
      <c r="B36" s="17" t="n">
        <v>6736</v>
      </c>
      <c r="C36" s="18">
        <f>(133.0/B36*100)</f>
        <v/>
      </c>
      <c r="D36" s="19" t="n">
        <v>6603</v>
      </c>
      <c r="E36" s="18" t="n">
        <v>27.22712066</v>
      </c>
      <c r="F36" s="20" t="n">
        <v>0.70139418</v>
      </c>
      <c r="G36" s="18" t="n">
        <v>3.27864463</v>
      </c>
      <c r="H36" s="20" t="n">
        <v>0.23611635</v>
      </c>
      <c r="I36" s="18" t="n">
        <v>69.49423471</v>
      </c>
      <c r="J36" s="20" t="n">
        <v>0.74979612</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(5823.0/B40*100)</f>
        <v/>
      </c>
      <c r="D40" s="19" t="n">
        <v>8334</v>
      </c>
      <c r="E40" s="18" t="n">
        <v>42.56142172</v>
      </c>
      <c r="F40" s="20" t="n">
        <v>0.89674527</v>
      </c>
      <c r="G40" s="18" t="n">
        <v>8.210064340000001</v>
      </c>
      <c r="H40" s="20" t="n">
        <v>0.4303277</v>
      </c>
      <c r="I40" s="18" t="n">
        <v>39.98920167</v>
      </c>
      <c r="J40" s="20" t="n">
        <v>0.98767208</v>
      </c>
      <c r="K40" s="18" t="s">
        <v>327</v>
      </c>
      <c r="L40" s="20" t="s">
        <v>327</v>
      </c>
      <c r="M40" s="18" t="n">
        <v>9.23931228</v>
      </c>
      <c r="N40" s="20" t="n">
        <v>0.21066754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(244.0/B47*100)</f>
        <v/>
      </c>
      <c r="D47" s="19" t="n">
        <v>5684</v>
      </c>
      <c r="E47" s="18" t="n">
        <v>45.2408742</v>
      </c>
      <c r="F47" s="20" t="n">
        <v>0.92858009</v>
      </c>
      <c r="G47" s="18" t="n">
        <v>16.28170621</v>
      </c>
      <c r="H47" s="20" t="n">
        <v>0.7101869</v>
      </c>
      <c r="I47" s="18" t="n">
        <v>38.47741959</v>
      </c>
      <c r="J47" s="20" t="n">
        <v>1.01315854</v>
      </c>
      <c r="K47" s="18" t="s">
        <v>327</v>
      </c>
      <c r="L47" s="20" t="s">
        <v>327</v>
      </c>
      <c r="M47" s="18" t="n">
        <v>0</v>
      </c>
      <c r="N47" s="20" t="n">
        <v>0</v>
      </c>
      <c r="O47" s="18" t="n">
        <v>0</v>
      </c>
      <c r="P47" s="20" t="n">
        <v>0</v>
      </c>
      <c r="Q47" s="18" t="n">
        <v>0</v>
      </c>
      <c r="R47" s="20" t="n">
        <v>0</v>
      </c>
    </row>
    <row r="48" spans="1:18">
      <c r="A48" s="15" t="s">
        <v>368</v>
      </c>
      <c r="B48" s="17" t="n">
        <v>9841</v>
      </c>
      <c r="C48" s="18">
        <f>(31.0/B48*100)</f>
        <v/>
      </c>
      <c r="D48" s="19" t="n">
        <v>9810</v>
      </c>
      <c r="E48" s="18" t="n">
        <v>39.7329129</v>
      </c>
      <c r="F48" s="20" t="n">
        <v>0.90932376</v>
      </c>
      <c r="G48" s="18" t="n">
        <v>9.31688941</v>
      </c>
      <c r="H48" s="20" t="n">
        <v>0.6369092200000001</v>
      </c>
      <c r="I48" s="18" t="n">
        <v>50.95019768</v>
      </c>
      <c r="J48" s="20" t="n">
        <v>1.12663869</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(157.0/B52*100)</f>
        <v/>
      </c>
      <c r="D52" s="19" t="n">
        <v>5652</v>
      </c>
      <c r="E52" s="18" t="n">
        <v>23.37542122</v>
      </c>
      <c r="F52" s="20" t="n">
        <v>0.58817832</v>
      </c>
      <c r="G52" s="18" t="n">
        <v>5.44712053</v>
      </c>
      <c r="H52" s="20" t="n">
        <v>0.43078026</v>
      </c>
      <c r="I52" s="18" t="n">
        <v>71.17745825</v>
      </c>
      <c r="J52" s="20" t="n">
        <v>0.75185834</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34.16598867</v>
      </c>
      <c r="F56" s="20" t="n">
        <v>0.77164437</v>
      </c>
      <c r="G56" s="18" t="n">
        <v>5.92342575</v>
      </c>
      <c r="H56" s="20" t="n">
        <v>0.45155833</v>
      </c>
      <c r="I56" s="18" t="n">
        <v>59.91058558</v>
      </c>
      <c r="J56" s="20" t="n">
        <v>0.92387495</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(341.0/B61*100)</f>
        <v/>
      </c>
      <c r="D61" s="19" t="n">
        <v>6184</v>
      </c>
      <c r="E61" s="18" t="n">
        <v>34.27884117</v>
      </c>
      <c r="F61" s="20" t="n">
        <v>0.62680125</v>
      </c>
      <c r="G61" s="18" t="n">
        <v>7.32951093</v>
      </c>
      <c r="H61" s="20" t="n">
        <v>0.40256279</v>
      </c>
      <c r="I61" s="18" t="n">
        <v>58.3916479</v>
      </c>
      <c r="J61" s="20" t="n">
        <v>0.69517462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(167.0/B67*100)</f>
        <v/>
      </c>
      <c r="D67" s="19" t="n">
        <v>6804</v>
      </c>
      <c r="E67" s="18" t="n">
        <v>32.87399504</v>
      </c>
      <c r="F67" s="20" t="n">
        <v>0.7789092399999999</v>
      </c>
      <c r="G67" s="18" t="n">
        <v>18.39239878</v>
      </c>
      <c r="H67" s="20" t="n">
        <v>0.66764616</v>
      </c>
      <c r="I67" s="18" t="n">
        <v>48.73360618</v>
      </c>
      <c r="J67" s="20" t="n">
        <v>0.88515635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(401.0/B73*100)</f>
        <v/>
      </c>
      <c r="D73" s="19" t="n">
        <v>7848</v>
      </c>
      <c r="E73" s="18" t="n">
        <v>46.53454831</v>
      </c>
      <c r="F73" s="20" t="n">
        <v>1.00729897</v>
      </c>
      <c r="G73" s="18" t="n">
        <v>28.27807324</v>
      </c>
      <c r="H73" s="20" t="n">
        <v>0.9870708500000001</v>
      </c>
      <c r="I73" s="18" t="n">
        <v>25.18737845</v>
      </c>
      <c r="J73" s="20" t="n">
        <v>0.91840568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23.43067942</v>
      </c>
      <c r="F7" s="20" t="n">
        <v>0.51514171</v>
      </c>
      <c r="G7" s="18" t="n">
        <v>11.17684231</v>
      </c>
      <c r="H7" s="20" t="n">
        <v>0.35890318</v>
      </c>
      <c r="I7" s="18" t="n">
        <v>65.39247827</v>
      </c>
      <c r="J7" s="20" t="n">
        <v>0.6353405</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(8445.0/B9*100)</f>
        <v/>
      </c>
      <c r="D9" s="19" t="n">
        <v>1206</v>
      </c>
      <c r="E9" s="18" t="n">
        <v>61.06143353</v>
      </c>
      <c r="F9" s="20" t="n">
        <v>2.72913649</v>
      </c>
      <c r="G9" s="18" t="n">
        <v>19.057116</v>
      </c>
      <c r="H9" s="20" t="n">
        <v>1.63006369</v>
      </c>
      <c r="I9" s="18" t="n">
        <v>0</v>
      </c>
      <c r="J9" s="20" t="n">
        <v>0</v>
      </c>
      <c r="K9" s="18" t="s">
        <v>327</v>
      </c>
      <c r="L9" s="20" t="s">
        <v>327</v>
      </c>
      <c r="M9" s="18" t="n">
        <v>19.88145047</v>
      </c>
      <c r="N9" s="20" t="n">
        <v>3.09813816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(194.0/B13*100)</f>
        <v/>
      </c>
      <c r="D13" s="19" t="n">
        <v>6967</v>
      </c>
      <c r="E13" s="18" t="n">
        <v>8.227398819999999</v>
      </c>
      <c r="F13" s="20" t="n">
        <v>0.47842643</v>
      </c>
      <c r="G13" s="18" t="n">
        <v>1.42814775</v>
      </c>
      <c r="H13" s="20" t="n">
        <v>0.1540805</v>
      </c>
      <c r="I13" s="18" t="n">
        <v>86.22683324</v>
      </c>
      <c r="J13" s="20" t="n">
        <v>0.6429682</v>
      </c>
      <c r="K13" s="18" t="s">
        <v>327</v>
      </c>
      <c r="L13" s="20" t="s">
        <v>327</v>
      </c>
      <c r="M13" s="18" t="n">
        <v>4.11762019</v>
      </c>
      <c r="N13" s="20" t="n">
        <v>0.47261264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(1052.0/B17*100)</f>
        <v/>
      </c>
      <c r="D17" s="19" t="n">
        <v>5452</v>
      </c>
      <c r="E17" s="18" t="n">
        <v>17.33809687</v>
      </c>
      <c r="F17" s="20" t="n">
        <v>0.71805296</v>
      </c>
      <c r="G17" s="18" t="n">
        <v>5.43261217</v>
      </c>
      <c r="H17" s="20" t="n">
        <v>0.36015541</v>
      </c>
      <c r="I17" s="18" t="n">
        <v>74.50784305000001</v>
      </c>
      <c r="J17" s="20" t="n">
        <v>0.87970111</v>
      </c>
      <c r="K17" s="18" t="s">
        <v>327</v>
      </c>
      <c r="L17" s="20" t="s">
        <v>327</v>
      </c>
      <c r="M17" s="18" t="n">
        <v>2.72144791</v>
      </c>
      <c r="N17" s="20" t="n">
        <v>0.36665073</v>
      </c>
      <c r="O17" s="18" t="n">
        <v>0</v>
      </c>
      <c r="P17" s="20" t="n">
        <v>0</v>
      </c>
      <c r="Q17" s="18" t="n">
        <v>0</v>
      </c>
      <c r="R17" s="20" t="n">
        <v>0</v>
      </c>
    </row>
    <row r="18" spans="1:18">
      <c r="A18" s="15" t="s">
        <v>338</v>
      </c>
      <c r="B18" s="17" t="n">
        <v>5532</v>
      </c>
      <c r="C18" s="18">
        <f>(54.0/B18*100)</f>
        <v/>
      </c>
      <c r="D18" s="19" t="n">
        <v>5478</v>
      </c>
      <c r="E18" s="18" t="n">
        <v>40.17895613</v>
      </c>
      <c r="F18" s="20" t="n">
        <v>0.7815475200000001</v>
      </c>
      <c r="G18" s="18" t="n">
        <v>24.64152977</v>
      </c>
      <c r="H18" s="20" t="n">
        <v>0.65610165</v>
      </c>
      <c r="I18" s="18" t="n">
        <v>35.1795141</v>
      </c>
      <c r="J18" s="20" t="n">
        <v>0.94561719</v>
      </c>
      <c r="K18" s="18" t="s">
        <v>327</v>
      </c>
      <c r="L18" s="20" t="s">
        <v>327</v>
      </c>
      <c r="M18" s="18" t="n">
        <v>0</v>
      </c>
      <c r="N18" s="20" t="n">
        <v>0</v>
      </c>
      <c r="O18" s="18" t="n">
        <v>0</v>
      </c>
      <c r="P18" s="20" t="n">
        <v>0</v>
      </c>
      <c r="Q18" s="18" t="n">
        <v>0</v>
      </c>
      <c r="R18" s="20" t="n">
        <v>0</v>
      </c>
    </row>
    <row r="19" spans="1:18">
      <c r="A19" s="15" t="s">
        <v>339</v>
      </c>
      <c r="B19" s="17" t="n">
        <v>5658</v>
      </c>
      <c r="C19" s="18">
        <f>(270.0/B19*100)</f>
        <v/>
      </c>
      <c r="D19" s="19" t="n">
        <v>5388</v>
      </c>
      <c r="E19" s="18" t="n">
        <v>21.16164097</v>
      </c>
      <c r="F19" s="20" t="n">
        <v>0.7611973399999999</v>
      </c>
      <c r="G19" s="18" t="n">
        <v>6.43579426</v>
      </c>
      <c r="H19" s="20" t="n">
        <v>0.50367015</v>
      </c>
      <c r="I19" s="18" t="n">
        <v>72.40256477</v>
      </c>
      <c r="J19" s="20" t="n">
        <v>1.02907787</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12.86746376</v>
      </c>
      <c r="F20" s="20" t="n">
        <v>0.58854722</v>
      </c>
      <c r="G20" s="18" t="n">
        <v>3.42640073</v>
      </c>
      <c r="H20" s="20" t="n">
        <v>0.29945361</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(692.0/B23*100)</f>
        <v/>
      </c>
      <c r="D23" s="19" t="n">
        <v>10891</v>
      </c>
      <c r="E23" s="18" t="n">
        <v>24.3029331</v>
      </c>
      <c r="F23" s="20" t="n">
        <v>0.88675205</v>
      </c>
      <c r="G23" s="18" t="n">
        <v>7.92072924</v>
      </c>
      <c r="H23" s="20" t="n">
        <v>0.3924275</v>
      </c>
      <c r="I23" s="18" t="n">
        <v>67.77633766</v>
      </c>
      <c r="J23" s="20" t="n">
        <v>1.04473178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43.58459364</v>
      </c>
      <c r="F25" s="20" t="n">
        <v>1.21636518</v>
      </c>
      <c r="G25" s="18" t="n">
        <v>6.3463397</v>
      </c>
      <c r="H25" s="20" t="n">
        <v>0.39669143</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26.23378079</v>
      </c>
      <c r="F26" s="20" t="n">
        <v>0.7855515</v>
      </c>
      <c r="G26" s="18" t="n">
        <v>13.65478199</v>
      </c>
      <c r="H26" s="20" t="n">
        <v>0.55690588</v>
      </c>
      <c r="I26" s="18" t="n">
        <v>60.11143721</v>
      </c>
      <c r="J26" s="20" t="n">
        <v>0.95869066</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33.19624971</v>
      </c>
      <c r="F32" s="20" t="n">
        <v>0.88264566</v>
      </c>
      <c r="G32" s="18" t="n">
        <v>15.02299948</v>
      </c>
      <c r="H32" s="20" t="n">
        <v>0.5813671500000001</v>
      </c>
      <c r="I32" s="18" t="n">
        <v>51.78075081</v>
      </c>
      <c r="J32" s="20" t="n">
        <v>1.09823857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(139.0/B34*100)</f>
        <v/>
      </c>
      <c r="D34" s="19" t="n">
        <v>6211</v>
      </c>
      <c r="E34" s="18" t="n">
        <v>28.68898295</v>
      </c>
      <c r="F34" s="20" t="n">
        <v>0.71743397</v>
      </c>
      <c r="G34" s="18" t="n">
        <v>11.75297459</v>
      </c>
      <c r="H34" s="20" t="n">
        <v>0.55311542</v>
      </c>
      <c r="I34" s="18" t="n">
        <v>56.95602465</v>
      </c>
      <c r="J34" s="20" t="n">
        <v>0.95008168</v>
      </c>
      <c r="K34" s="18" t="s">
        <v>327</v>
      </c>
      <c r="L34" s="20" t="s">
        <v>327</v>
      </c>
      <c r="M34" s="18" t="n">
        <v>2.60201781</v>
      </c>
      <c r="N34" s="20" t="n">
        <v>0.54020831</v>
      </c>
      <c r="O34" s="18" t="n">
        <v>0</v>
      </c>
      <c r="P34" s="20" t="n">
        <v>0</v>
      </c>
      <c r="Q34" s="18" t="n">
        <v>0</v>
      </c>
      <c r="R34" s="20" t="n">
        <v>0</v>
      </c>
    </row>
    <row r="35" spans="1:18">
      <c r="A35" s="15" t="s">
        <v>355</v>
      </c>
      <c r="B35" s="17" t="n">
        <v>6406</v>
      </c>
      <c r="C35" s="18">
        <f>(110.0/B35*100)</f>
        <v/>
      </c>
      <c r="D35" s="19" t="n">
        <v>6296</v>
      </c>
      <c r="E35" s="18" t="n">
        <v>44.77814414</v>
      </c>
      <c r="F35" s="20" t="n">
        <v>0.75622263</v>
      </c>
      <c r="G35" s="18" t="n">
        <v>5.79948391</v>
      </c>
      <c r="H35" s="20" t="n">
        <v>0.34414458</v>
      </c>
      <c r="I35" s="18" t="n">
        <v>48.37258956</v>
      </c>
      <c r="J35" s="20" t="n">
        <v>0.8094238</v>
      </c>
      <c r="K35" s="18" t="s">
        <v>327</v>
      </c>
      <c r="L35" s="20" t="s">
        <v>327</v>
      </c>
      <c r="M35" s="18" t="n">
        <v>1.04978238</v>
      </c>
      <c r="N35" s="20" t="n">
        <v>0.05741772</v>
      </c>
      <c r="O35" s="18" t="n">
        <v>0</v>
      </c>
      <c r="P35" s="20" t="n">
        <v>0</v>
      </c>
      <c r="Q35" s="18" t="n">
        <v>0</v>
      </c>
      <c r="R35" s="20" t="n">
        <v>0</v>
      </c>
    </row>
    <row r="36" spans="1:18">
      <c r="A36" s="15" t="s">
        <v>356</v>
      </c>
      <c r="B36" s="17" t="n">
        <v>6736</v>
      </c>
      <c r="C36" s="18">
        <f>(133.0/B36*100)</f>
        <v/>
      </c>
      <c r="D36" s="19" t="n">
        <v>6603</v>
      </c>
      <c r="E36" s="18" t="n">
        <v>21.10499524</v>
      </c>
      <c r="F36" s="20" t="n">
        <v>0.5994104</v>
      </c>
      <c r="G36" s="18" t="n">
        <v>9.40077005</v>
      </c>
      <c r="H36" s="20" t="n">
        <v>0.47787974</v>
      </c>
      <c r="I36" s="18" t="n">
        <v>69.49423471</v>
      </c>
      <c r="J36" s="20" t="n">
        <v>0.74979612</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(5823.0/B40*100)</f>
        <v/>
      </c>
      <c r="D40" s="19" t="n">
        <v>8334</v>
      </c>
      <c r="E40" s="18" t="n">
        <v>30.01108247</v>
      </c>
      <c r="F40" s="20" t="n">
        <v>0.68754515</v>
      </c>
      <c r="G40" s="18" t="n">
        <v>20.76040359</v>
      </c>
      <c r="H40" s="20" t="n">
        <v>0.73513096</v>
      </c>
      <c r="I40" s="18" t="n">
        <v>39.98920167</v>
      </c>
      <c r="J40" s="20" t="n">
        <v>0.98767208</v>
      </c>
      <c r="K40" s="18" t="s">
        <v>327</v>
      </c>
      <c r="L40" s="20" t="s">
        <v>327</v>
      </c>
      <c r="M40" s="18" t="n">
        <v>9.23931228</v>
      </c>
      <c r="N40" s="20" t="n">
        <v>0.21066754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(244.0/B47*100)</f>
        <v/>
      </c>
      <c r="D47" s="19" t="n">
        <v>5684</v>
      </c>
      <c r="E47" s="18" t="n">
        <v>48.32244575</v>
      </c>
      <c r="F47" s="20" t="n">
        <v>0.9321956</v>
      </c>
      <c r="G47" s="18" t="n">
        <v>13.20013466</v>
      </c>
      <c r="H47" s="20" t="n">
        <v>0.62950278</v>
      </c>
      <c r="I47" s="18" t="n">
        <v>38.47741959</v>
      </c>
      <c r="J47" s="20" t="n">
        <v>1.01315854</v>
      </c>
      <c r="K47" s="18" t="s">
        <v>327</v>
      </c>
      <c r="L47" s="20" t="s">
        <v>327</v>
      </c>
      <c r="M47" s="18" t="n">
        <v>0</v>
      </c>
      <c r="N47" s="20" t="n">
        <v>0</v>
      </c>
      <c r="O47" s="18" t="n">
        <v>0</v>
      </c>
      <c r="P47" s="20" t="n">
        <v>0</v>
      </c>
      <c r="Q47" s="18" t="n">
        <v>0</v>
      </c>
      <c r="R47" s="20" t="n">
        <v>0</v>
      </c>
    </row>
    <row r="48" spans="1:18">
      <c r="A48" s="15" t="s">
        <v>368</v>
      </c>
      <c r="B48" s="17" t="n">
        <v>9841</v>
      </c>
      <c r="C48" s="18">
        <f>(31.0/B48*100)</f>
        <v/>
      </c>
      <c r="D48" s="19" t="n">
        <v>9810</v>
      </c>
      <c r="E48" s="18" t="n">
        <v>28.13394313</v>
      </c>
      <c r="F48" s="20" t="n">
        <v>0.74126433</v>
      </c>
      <c r="G48" s="18" t="n">
        <v>20.91585919</v>
      </c>
      <c r="H48" s="20" t="n">
        <v>0.91685635</v>
      </c>
      <c r="I48" s="18" t="n">
        <v>50.95019768</v>
      </c>
      <c r="J48" s="20" t="n">
        <v>1.12663869</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(157.0/B52*100)</f>
        <v/>
      </c>
      <c r="D52" s="19" t="n">
        <v>5652</v>
      </c>
      <c r="E52" s="18" t="n">
        <v>20.27799148</v>
      </c>
      <c r="F52" s="20" t="n">
        <v>0.6165262500000001</v>
      </c>
      <c r="G52" s="18" t="n">
        <v>8.54455027</v>
      </c>
      <c r="H52" s="20" t="n">
        <v>0.44135143</v>
      </c>
      <c r="I52" s="18" t="n">
        <v>71.17745825</v>
      </c>
      <c r="J52" s="20" t="n">
        <v>0.75185834</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24.85659504</v>
      </c>
      <c r="F56" s="20" t="n">
        <v>0.65838874</v>
      </c>
      <c r="G56" s="18" t="n">
        <v>15.23281938</v>
      </c>
      <c r="H56" s="20" t="n">
        <v>0.63486173</v>
      </c>
      <c r="I56" s="18" t="n">
        <v>59.91058558</v>
      </c>
      <c r="J56" s="20" t="n">
        <v>0.92387495</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(341.0/B61*100)</f>
        <v/>
      </c>
      <c r="D61" s="19" t="n">
        <v>6184</v>
      </c>
      <c r="E61" s="18" t="n">
        <v>30.55288226</v>
      </c>
      <c r="F61" s="20" t="n">
        <v>0.64429591</v>
      </c>
      <c r="G61" s="18" t="n">
        <v>11.05546984</v>
      </c>
      <c r="H61" s="20" t="n">
        <v>0.42703152</v>
      </c>
      <c r="I61" s="18" t="n">
        <v>58.3916479</v>
      </c>
      <c r="J61" s="20" t="n">
        <v>0.69517462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(167.0/B67*100)</f>
        <v/>
      </c>
      <c r="D67" s="19" t="n">
        <v>6804</v>
      </c>
      <c r="E67" s="18" t="n">
        <v>28.20206881</v>
      </c>
      <c r="F67" s="20" t="n">
        <v>0.58157368</v>
      </c>
      <c r="G67" s="18" t="n">
        <v>23.06432501</v>
      </c>
      <c r="H67" s="20" t="n">
        <v>0.70242614</v>
      </c>
      <c r="I67" s="18" t="n">
        <v>48.73360618</v>
      </c>
      <c r="J67" s="20" t="n">
        <v>0.88515635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(401.0/B73*100)</f>
        <v/>
      </c>
      <c r="D73" s="19" t="n">
        <v>7848</v>
      </c>
      <c r="E73" s="18" t="n">
        <v>27.22225806</v>
      </c>
      <c r="F73" s="20" t="n">
        <v>0.74220124</v>
      </c>
      <c r="G73" s="18" t="n">
        <v>47.5903635</v>
      </c>
      <c r="H73" s="20" t="n">
        <v>1.03339985</v>
      </c>
      <c r="I73" s="18" t="n">
        <v>25.18737845</v>
      </c>
      <c r="J73" s="20" t="n">
        <v>0.91840568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26.73984298</v>
      </c>
      <c r="F7" s="20" t="n">
        <v>0.59526481</v>
      </c>
      <c r="G7" s="18" t="n">
        <v>7.86767874</v>
      </c>
      <c r="H7" s="20" t="n">
        <v>0.36096289</v>
      </c>
      <c r="I7" s="18" t="n">
        <v>65.39247827</v>
      </c>
      <c r="J7" s="20" t="n">
        <v>0.6353405</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(8445.0/B9*100)</f>
        <v/>
      </c>
      <c r="D9" s="19" t="n">
        <v>1206</v>
      </c>
      <c r="E9" s="18" t="n">
        <v>66.52024333999999</v>
      </c>
      <c r="F9" s="20" t="n">
        <v>2.74116404</v>
      </c>
      <c r="G9" s="18" t="n">
        <v>13.59830619</v>
      </c>
      <c r="H9" s="20" t="n">
        <v>1.17311699</v>
      </c>
      <c r="I9" s="18" t="n">
        <v>0</v>
      </c>
      <c r="J9" s="20" t="n">
        <v>0</v>
      </c>
      <c r="K9" s="18" t="s">
        <v>327</v>
      </c>
      <c r="L9" s="20" t="s">
        <v>327</v>
      </c>
      <c r="M9" s="18" t="n">
        <v>19.88145047</v>
      </c>
      <c r="N9" s="20" t="n">
        <v>3.09813816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(194.0/B13*100)</f>
        <v/>
      </c>
      <c r="D13" s="19" t="n">
        <v>6967</v>
      </c>
      <c r="E13" s="18" t="n">
        <v>8.614777889999999</v>
      </c>
      <c r="F13" s="20" t="n">
        <v>0.48126161</v>
      </c>
      <c r="G13" s="18" t="n">
        <v>1.04076867</v>
      </c>
      <c r="H13" s="20" t="n">
        <v>0.13243721</v>
      </c>
      <c r="I13" s="18" t="n">
        <v>86.22683324</v>
      </c>
      <c r="J13" s="20" t="n">
        <v>0.6429682</v>
      </c>
      <c r="K13" s="18" t="s">
        <v>327</v>
      </c>
      <c r="L13" s="20" t="s">
        <v>327</v>
      </c>
      <c r="M13" s="18" t="n">
        <v>4.11762019</v>
      </c>
      <c r="N13" s="20" t="n">
        <v>0.47261264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(1052.0/B17*100)</f>
        <v/>
      </c>
      <c r="D17" s="19" t="n">
        <v>5452</v>
      </c>
      <c r="E17" s="18" t="n">
        <v>18.58537484</v>
      </c>
      <c r="F17" s="20" t="n">
        <v>0.7232607599999999</v>
      </c>
      <c r="G17" s="18" t="n">
        <v>4.1853342</v>
      </c>
      <c r="H17" s="20" t="n">
        <v>0.33650151</v>
      </c>
      <c r="I17" s="18" t="n">
        <v>74.50784305000001</v>
      </c>
      <c r="J17" s="20" t="n">
        <v>0.87970111</v>
      </c>
      <c r="K17" s="18" t="s">
        <v>327</v>
      </c>
      <c r="L17" s="20" t="s">
        <v>327</v>
      </c>
      <c r="M17" s="18" t="n">
        <v>2.72144791</v>
      </c>
      <c r="N17" s="20" t="n">
        <v>0.36665073</v>
      </c>
      <c r="O17" s="18" t="n">
        <v>0</v>
      </c>
      <c r="P17" s="20" t="n">
        <v>0</v>
      </c>
      <c r="Q17" s="18" t="n">
        <v>0</v>
      </c>
      <c r="R17" s="20" t="n">
        <v>0</v>
      </c>
    </row>
    <row r="18" spans="1:18">
      <c r="A18" s="15" t="s">
        <v>338</v>
      </c>
      <c r="B18" s="17" t="n">
        <v>5532</v>
      </c>
      <c r="C18" s="18">
        <f>(54.0/B18*100)</f>
        <v/>
      </c>
      <c r="D18" s="19" t="n">
        <v>5478</v>
      </c>
      <c r="E18" s="18" t="n">
        <v>47.3791525</v>
      </c>
      <c r="F18" s="20" t="n">
        <v>0.87153219</v>
      </c>
      <c r="G18" s="18" t="n">
        <v>17.44133341</v>
      </c>
      <c r="H18" s="20" t="n">
        <v>0.62442317</v>
      </c>
      <c r="I18" s="18" t="n">
        <v>35.1795141</v>
      </c>
      <c r="J18" s="20" t="n">
        <v>0.94561719</v>
      </c>
      <c r="K18" s="18" t="s">
        <v>327</v>
      </c>
      <c r="L18" s="20" t="s">
        <v>327</v>
      </c>
      <c r="M18" s="18" t="n">
        <v>0</v>
      </c>
      <c r="N18" s="20" t="n">
        <v>0</v>
      </c>
      <c r="O18" s="18" t="n">
        <v>0</v>
      </c>
      <c r="P18" s="20" t="n">
        <v>0</v>
      </c>
      <c r="Q18" s="18" t="n">
        <v>0</v>
      </c>
      <c r="R18" s="20" t="n">
        <v>0</v>
      </c>
    </row>
    <row r="19" spans="1:18">
      <c r="A19" s="15" t="s">
        <v>339</v>
      </c>
      <c r="B19" s="17" t="n">
        <v>5658</v>
      </c>
      <c r="C19" s="18">
        <f>(270.0/B19*100)</f>
        <v/>
      </c>
      <c r="D19" s="19" t="n">
        <v>5388</v>
      </c>
      <c r="E19" s="18" t="n">
        <v>20.57123286</v>
      </c>
      <c r="F19" s="20" t="n">
        <v>0.72844461</v>
      </c>
      <c r="G19" s="18" t="n">
        <v>7.02620236</v>
      </c>
      <c r="H19" s="20" t="n">
        <v>0.54918276</v>
      </c>
      <c r="I19" s="18" t="n">
        <v>72.40256477</v>
      </c>
      <c r="J19" s="20" t="n">
        <v>1.02907787</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13.29639153</v>
      </c>
      <c r="F20" s="20" t="n">
        <v>0.58424238</v>
      </c>
      <c r="G20" s="18" t="n">
        <v>2.99747296</v>
      </c>
      <c r="H20" s="20" t="n">
        <v>0.30722239</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(692.0/B23*100)</f>
        <v/>
      </c>
      <c r="D23" s="19" t="n">
        <v>10891</v>
      </c>
      <c r="E23" s="18" t="n">
        <v>25.79510064</v>
      </c>
      <c r="F23" s="20" t="n">
        <v>0.8622499300000001</v>
      </c>
      <c r="G23" s="18" t="n">
        <v>6.42856171</v>
      </c>
      <c r="H23" s="20" t="n">
        <v>0.40060013</v>
      </c>
      <c r="I23" s="18" t="n">
        <v>67.77633766</v>
      </c>
      <c r="J23" s="20" t="n">
        <v>1.04473178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42.74900392</v>
      </c>
      <c r="F25" s="20" t="n">
        <v>1.01949295</v>
      </c>
      <c r="G25" s="18" t="n">
        <v>7.18192942</v>
      </c>
      <c r="H25" s="20" t="n">
        <v>0.62953742</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27.42572637</v>
      </c>
      <c r="F26" s="20" t="n">
        <v>0.7298552</v>
      </c>
      <c r="G26" s="18" t="n">
        <v>12.46283641</v>
      </c>
      <c r="H26" s="20" t="n">
        <v>0.63293795</v>
      </c>
      <c r="I26" s="18" t="n">
        <v>60.11143721</v>
      </c>
      <c r="J26" s="20" t="n">
        <v>0.95869066</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35.54149488</v>
      </c>
      <c r="F32" s="20" t="n">
        <v>0.96931817</v>
      </c>
      <c r="G32" s="18" t="n">
        <v>12.67775431</v>
      </c>
      <c r="H32" s="20" t="n">
        <v>0.68895072</v>
      </c>
      <c r="I32" s="18" t="n">
        <v>51.78075081</v>
      </c>
      <c r="J32" s="20" t="n">
        <v>1.09823857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(139.0/B34*100)</f>
        <v/>
      </c>
      <c r="D34" s="19" t="n">
        <v>6211</v>
      </c>
      <c r="E34" s="18" t="n">
        <v>30.12341028</v>
      </c>
      <c r="F34" s="20" t="n">
        <v>0.7158522899999999</v>
      </c>
      <c r="G34" s="18" t="n">
        <v>10.31854726</v>
      </c>
      <c r="H34" s="20" t="n">
        <v>0.5085628800000001</v>
      </c>
      <c r="I34" s="18" t="n">
        <v>56.95602465</v>
      </c>
      <c r="J34" s="20" t="n">
        <v>0.95008168</v>
      </c>
      <c r="K34" s="18" t="s">
        <v>327</v>
      </c>
      <c r="L34" s="20" t="s">
        <v>327</v>
      </c>
      <c r="M34" s="18" t="n">
        <v>2.60201781</v>
      </c>
      <c r="N34" s="20" t="n">
        <v>0.54020831</v>
      </c>
      <c r="O34" s="18" t="n">
        <v>0</v>
      </c>
      <c r="P34" s="20" t="n">
        <v>0</v>
      </c>
      <c r="Q34" s="18" t="n">
        <v>0</v>
      </c>
      <c r="R34" s="20" t="n">
        <v>0</v>
      </c>
    </row>
    <row r="35" spans="1:18">
      <c r="A35" s="15" t="s">
        <v>355</v>
      </c>
      <c r="B35" s="17" t="n">
        <v>6406</v>
      </c>
      <c r="C35" s="18">
        <f>(110.0/B35*100)</f>
        <v/>
      </c>
      <c r="D35" s="19" t="n">
        <v>6296</v>
      </c>
      <c r="E35" s="18" t="n">
        <v>45.61347429</v>
      </c>
      <c r="F35" s="20" t="n">
        <v>0.76109353</v>
      </c>
      <c r="G35" s="18" t="n">
        <v>4.96415376</v>
      </c>
      <c r="H35" s="20" t="n">
        <v>0.32783289</v>
      </c>
      <c r="I35" s="18" t="n">
        <v>48.37258956</v>
      </c>
      <c r="J35" s="20" t="n">
        <v>0.8094238</v>
      </c>
      <c r="K35" s="18" t="s">
        <v>327</v>
      </c>
      <c r="L35" s="20" t="s">
        <v>327</v>
      </c>
      <c r="M35" s="18" t="n">
        <v>1.04978238</v>
      </c>
      <c r="N35" s="20" t="n">
        <v>0.05741772</v>
      </c>
      <c r="O35" s="18" t="n">
        <v>0</v>
      </c>
      <c r="P35" s="20" t="n">
        <v>0</v>
      </c>
      <c r="Q35" s="18" t="n">
        <v>0</v>
      </c>
      <c r="R35" s="20" t="n">
        <v>0</v>
      </c>
    </row>
    <row r="36" spans="1:18">
      <c r="A36" s="15" t="s">
        <v>356</v>
      </c>
      <c r="B36" s="17" t="n">
        <v>6736</v>
      </c>
      <c r="C36" s="18">
        <f>(133.0/B36*100)</f>
        <v/>
      </c>
      <c r="D36" s="19" t="n">
        <v>6603</v>
      </c>
      <c r="E36" s="18" t="n">
        <v>25.45680291</v>
      </c>
      <c r="F36" s="20" t="n">
        <v>0.65530658</v>
      </c>
      <c r="G36" s="18" t="n">
        <v>5.04896239</v>
      </c>
      <c r="H36" s="20" t="n">
        <v>0.34138164</v>
      </c>
      <c r="I36" s="18" t="n">
        <v>69.49423471</v>
      </c>
      <c r="J36" s="20" t="n">
        <v>0.74979612</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(5823.0/B40*100)</f>
        <v/>
      </c>
      <c r="D40" s="19" t="n">
        <v>8334</v>
      </c>
      <c r="E40" s="18" t="n">
        <v>34.3677541</v>
      </c>
      <c r="F40" s="20" t="n">
        <v>0.6937550099999999</v>
      </c>
      <c r="G40" s="18" t="n">
        <v>16.40373195</v>
      </c>
      <c r="H40" s="20" t="n">
        <v>0.67449852</v>
      </c>
      <c r="I40" s="18" t="n">
        <v>39.98920167</v>
      </c>
      <c r="J40" s="20" t="n">
        <v>0.98767208</v>
      </c>
      <c r="K40" s="18" t="s">
        <v>327</v>
      </c>
      <c r="L40" s="20" t="s">
        <v>327</v>
      </c>
      <c r="M40" s="18" t="n">
        <v>9.23931228</v>
      </c>
      <c r="N40" s="20" t="n">
        <v>0.21066754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(244.0/B47*100)</f>
        <v/>
      </c>
      <c r="D47" s="19" t="n">
        <v>5684</v>
      </c>
      <c r="E47" s="18" t="n">
        <v>44.87461385</v>
      </c>
      <c r="F47" s="20" t="n">
        <v>0.94587347</v>
      </c>
      <c r="G47" s="18" t="n">
        <v>16.64796656</v>
      </c>
      <c r="H47" s="20" t="n">
        <v>0.6928215</v>
      </c>
      <c r="I47" s="18" t="n">
        <v>38.47741959</v>
      </c>
      <c r="J47" s="20" t="n">
        <v>1.01315854</v>
      </c>
      <c r="K47" s="18" t="s">
        <v>327</v>
      </c>
      <c r="L47" s="20" t="s">
        <v>327</v>
      </c>
      <c r="M47" s="18" t="n">
        <v>0</v>
      </c>
      <c r="N47" s="20" t="n">
        <v>0</v>
      </c>
      <c r="O47" s="18" t="n">
        <v>0</v>
      </c>
      <c r="P47" s="20" t="n">
        <v>0</v>
      </c>
      <c r="Q47" s="18" t="n">
        <v>0</v>
      </c>
      <c r="R47" s="20" t="n">
        <v>0</v>
      </c>
    </row>
    <row r="48" spans="1:18">
      <c r="A48" s="15" t="s">
        <v>368</v>
      </c>
      <c r="B48" s="17" t="n">
        <v>9841</v>
      </c>
      <c r="C48" s="18">
        <f>(31.0/B48*100)</f>
        <v/>
      </c>
      <c r="D48" s="19" t="n">
        <v>9810</v>
      </c>
      <c r="E48" s="18" t="n">
        <v>28.67401123</v>
      </c>
      <c r="F48" s="20" t="n">
        <v>0.69434073</v>
      </c>
      <c r="G48" s="18" t="n">
        <v>20.37579109</v>
      </c>
      <c r="H48" s="20" t="n">
        <v>0.92430363</v>
      </c>
      <c r="I48" s="18" t="n">
        <v>50.95019768</v>
      </c>
      <c r="J48" s="20" t="n">
        <v>1.12663869</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(157.0/B52*100)</f>
        <v/>
      </c>
      <c r="D52" s="19" t="n">
        <v>5652</v>
      </c>
      <c r="E52" s="18" t="n">
        <v>21.62370249</v>
      </c>
      <c r="F52" s="20" t="n">
        <v>0.56027379</v>
      </c>
      <c r="G52" s="18" t="n">
        <v>7.19883926</v>
      </c>
      <c r="H52" s="20" t="n">
        <v>0.47532642</v>
      </c>
      <c r="I52" s="18" t="n">
        <v>71.17745825</v>
      </c>
      <c r="J52" s="20" t="n">
        <v>0.75185834</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30.01282056</v>
      </c>
      <c r="F56" s="20" t="n">
        <v>0.65680229</v>
      </c>
      <c r="G56" s="18" t="n">
        <v>10.07659386</v>
      </c>
      <c r="H56" s="20" t="n">
        <v>0.55067554</v>
      </c>
      <c r="I56" s="18" t="n">
        <v>59.91058558</v>
      </c>
      <c r="J56" s="20" t="n">
        <v>0.92387495</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(341.0/B61*100)</f>
        <v/>
      </c>
      <c r="D61" s="19" t="n">
        <v>6184</v>
      </c>
      <c r="E61" s="18" t="n">
        <v>34.02443621</v>
      </c>
      <c r="F61" s="20" t="n">
        <v>0.58053963</v>
      </c>
      <c r="G61" s="18" t="n">
        <v>7.58391589</v>
      </c>
      <c r="H61" s="20" t="n">
        <v>0.39562459</v>
      </c>
      <c r="I61" s="18" t="n">
        <v>58.3916479</v>
      </c>
      <c r="J61" s="20" t="n">
        <v>0.69517462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(167.0/B67*100)</f>
        <v/>
      </c>
      <c r="D67" s="19" t="n">
        <v>6804</v>
      </c>
      <c r="E67" s="18" t="n">
        <v>32.39003353</v>
      </c>
      <c r="F67" s="20" t="n">
        <v>0.69660044</v>
      </c>
      <c r="G67" s="18" t="n">
        <v>18.87636029</v>
      </c>
      <c r="H67" s="20" t="n">
        <v>0.61581049</v>
      </c>
      <c r="I67" s="18" t="n">
        <v>48.73360618</v>
      </c>
      <c r="J67" s="20" t="n">
        <v>0.88515635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(401.0/B73*100)</f>
        <v/>
      </c>
      <c r="D73" s="19" t="n">
        <v>7848</v>
      </c>
      <c r="E73" s="18" t="n">
        <v>31.3939429</v>
      </c>
      <c r="F73" s="20" t="n">
        <v>0.72722382</v>
      </c>
      <c r="G73" s="18" t="n">
        <v>43.41867865</v>
      </c>
      <c r="H73" s="20" t="n">
        <v>0.93790233</v>
      </c>
      <c r="I73" s="18" t="n">
        <v>25.18737845</v>
      </c>
      <c r="J73" s="20" t="n">
        <v>0.91840568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25.64840028</v>
      </c>
      <c r="F7" s="20" t="n">
        <v>0.51793772</v>
      </c>
      <c r="G7" s="18" t="n">
        <v>8.95912145</v>
      </c>
      <c r="H7" s="20" t="n">
        <v>0.36100064</v>
      </c>
      <c r="I7" s="18" t="n">
        <v>65.39247827</v>
      </c>
      <c r="J7" s="20" t="n">
        <v>0.6353405</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(8445.0/B9*100)</f>
        <v/>
      </c>
      <c r="D9" s="19" t="n">
        <v>1206</v>
      </c>
      <c r="E9" s="18" t="n">
        <v>66.61168455000001</v>
      </c>
      <c r="F9" s="20" t="n">
        <v>2.78904383</v>
      </c>
      <c r="G9" s="18" t="n">
        <v>13.50686497</v>
      </c>
      <c r="H9" s="20" t="n">
        <v>1.26460008</v>
      </c>
      <c r="I9" s="18" t="n">
        <v>0</v>
      </c>
      <c r="J9" s="20" t="n">
        <v>0</v>
      </c>
      <c r="K9" s="18" t="s">
        <v>327</v>
      </c>
      <c r="L9" s="20" t="s">
        <v>327</v>
      </c>
      <c r="M9" s="18" t="n">
        <v>19.88145047</v>
      </c>
      <c r="N9" s="20" t="n">
        <v>3.09813816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(194.0/B13*100)</f>
        <v/>
      </c>
      <c r="D13" s="19" t="n">
        <v>6967</v>
      </c>
      <c r="E13" s="18" t="n">
        <v>8.25895686</v>
      </c>
      <c r="F13" s="20" t="n">
        <v>0.47986028</v>
      </c>
      <c r="G13" s="18" t="n">
        <v>1.39658971</v>
      </c>
      <c r="H13" s="20" t="n">
        <v>0.12824098</v>
      </c>
      <c r="I13" s="18" t="n">
        <v>86.22683324</v>
      </c>
      <c r="J13" s="20" t="n">
        <v>0.6429682</v>
      </c>
      <c r="K13" s="18" t="s">
        <v>327</v>
      </c>
      <c r="L13" s="20" t="s">
        <v>327</v>
      </c>
      <c r="M13" s="18" t="n">
        <v>4.11762019</v>
      </c>
      <c r="N13" s="20" t="n">
        <v>0.47261264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(1052.0/B17*100)</f>
        <v/>
      </c>
      <c r="D17" s="19" t="n">
        <v>5452</v>
      </c>
      <c r="E17" s="18" t="n">
        <v>18.17416389</v>
      </c>
      <c r="F17" s="20" t="n">
        <v>0.70926624</v>
      </c>
      <c r="G17" s="18" t="n">
        <v>4.59654515</v>
      </c>
      <c r="H17" s="20" t="n">
        <v>0.36773935</v>
      </c>
      <c r="I17" s="18" t="n">
        <v>74.50784305000001</v>
      </c>
      <c r="J17" s="20" t="n">
        <v>0.87970111</v>
      </c>
      <c r="K17" s="18" t="s">
        <v>327</v>
      </c>
      <c r="L17" s="20" t="s">
        <v>327</v>
      </c>
      <c r="M17" s="18" t="n">
        <v>2.72144791</v>
      </c>
      <c r="N17" s="20" t="n">
        <v>0.36665073</v>
      </c>
      <c r="O17" s="18" t="n">
        <v>0</v>
      </c>
      <c r="P17" s="20" t="n">
        <v>0</v>
      </c>
      <c r="Q17" s="18" t="n">
        <v>0</v>
      </c>
      <c r="R17" s="20" t="n">
        <v>0</v>
      </c>
    </row>
    <row r="18" spans="1:18">
      <c r="A18" s="15" t="s">
        <v>338</v>
      </c>
      <c r="B18" s="17" t="n">
        <v>5532</v>
      </c>
      <c r="C18" s="18">
        <f>(54.0/B18*100)</f>
        <v/>
      </c>
      <c r="D18" s="19" t="n">
        <v>5478</v>
      </c>
      <c r="E18" s="18" t="n">
        <v>53.46279313</v>
      </c>
      <c r="F18" s="20" t="n">
        <v>1.18851659</v>
      </c>
      <c r="G18" s="18" t="n">
        <v>11.35769277</v>
      </c>
      <c r="H18" s="20" t="n">
        <v>0.69239156</v>
      </c>
      <c r="I18" s="18" t="n">
        <v>35.1795141</v>
      </c>
      <c r="J18" s="20" t="n">
        <v>0.94561719</v>
      </c>
      <c r="K18" s="18" t="s">
        <v>327</v>
      </c>
      <c r="L18" s="20" t="s">
        <v>327</v>
      </c>
      <c r="M18" s="18" t="n">
        <v>0</v>
      </c>
      <c r="N18" s="20" t="n">
        <v>0</v>
      </c>
      <c r="O18" s="18" t="n">
        <v>0</v>
      </c>
      <c r="P18" s="20" t="n">
        <v>0</v>
      </c>
      <c r="Q18" s="18" t="n">
        <v>0</v>
      </c>
      <c r="R18" s="20" t="n">
        <v>0</v>
      </c>
    </row>
    <row r="19" spans="1:18">
      <c r="A19" s="15" t="s">
        <v>339</v>
      </c>
      <c r="B19" s="17" t="n">
        <v>5658</v>
      </c>
      <c r="C19" s="18">
        <f>(270.0/B19*100)</f>
        <v/>
      </c>
      <c r="D19" s="19" t="n">
        <v>5388</v>
      </c>
      <c r="E19" s="18" t="n">
        <v>21.94755656</v>
      </c>
      <c r="F19" s="20" t="n">
        <v>0.7952584</v>
      </c>
      <c r="G19" s="18" t="n">
        <v>5.64987867</v>
      </c>
      <c r="H19" s="20" t="n">
        <v>0.4364846</v>
      </c>
      <c r="I19" s="18" t="n">
        <v>72.40256477</v>
      </c>
      <c r="J19" s="20" t="n">
        <v>1.02907787</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13.13604604</v>
      </c>
      <c r="F20" s="20" t="n">
        <v>0.59797453</v>
      </c>
      <c r="G20" s="18" t="n">
        <v>3.15781845</v>
      </c>
      <c r="H20" s="20" t="n">
        <v>0.31968165</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(692.0/B23*100)</f>
        <v/>
      </c>
      <c r="D23" s="19" t="n">
        <v>10891</v>
      </c>
      <c r="E23" s="18" t="n">
        <v>24.15589215</v>
      </c>
      <c r="F23" s="20" t="n">
        <v>0.81352465</v>
      </c>
      <c r="G23" s="18" t="n">
        <v>8.067770189999999</v>
      </c>
      <c r="H23" s="20" t="n">
        <v>0.47984986</v>
      </c>
      <c r="I23" s="18" t="n">
        <v>67.77633766</v>
      </c>
      <c r="J23" s="20" t="n">
        <v>1.04473178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47.04513949</v>
      </c>
      <c r="F25" s="20" t="n">
        <v>1.28777083</v>
      </c>
      <c r="G25" s="18" t="n">
        <v>2.88579385</v>
      </c>
      <c r="H25" s="20" t="n">
        <v>0.27409153</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25.8419824</v>
      </c>
      <c r="F26" s="20" t="n">
        <v>0.83575048</v>
      </c>
      <c r="G26" s="18" t="n">
        <v>14.04658039</v>
      </c>
      <c r="H26" s="20" t="n">
        <v>0.56380709</v>
      </c>
      <c r="I26" s="18" t="n">
        <v>60.11143721</v>
      </c>
      <c r="J26" s="20" t="n">
        <v>0.95869066</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33.27995016</v>
      </c>
      <c r="F32" s="20" t="n">
        <v>0.88684087</v>
      </c>
      <c r="G32" s="18" t="n">
        <v>14.93929903</v>
      </c>
      <c r="H32" s="20" t="n">
        <v>0.69121855</v>
      </c>
      <c r="I32" s="18" t="n">
        <v>51.78075081</v>
      </c>
      <c r="J32" s="20" t="n">
        <v>1.09823857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(139.0/B34*100)</f>
        <v/>
      </c>
      <c r="D34" s="19" t="n">
        <v>6211</v>
      </c>
      <c r="E34" s="18" t="n">
        <v>28.92322985</v>
      </c>
      <c r="F34" s="20" t="n">
        <v>0.6527556</v>
      </c>
      <c r="G34" s="18" t="n">
        <v>11.51872769</v>
      </c>
      <c r="H34" s="20" t="n">
        <v>0.6361774100000001</v>
      </c>
      <c r="I34" s="18" t="n">
        <v>56.95602465</v>
      </c>
      <c r="J34" s="20" t="n">
        <v>0.95008168</v>
      </c>
      <c r="K34" s="18" t="s">
        <v>327</v>
      </c>
      <c r="L34" s="20" t="s">
        <v>327</v>
      </c>
      <c r="M34" s="18" t="n">
        <v>2.60201781</v>
      </c>
      <c r="N34" s="20" t="n">
        <v>0.54020831</v>
      </c>
      <c r="O34" s="18" t="n">
        <v>0</v>
      </c>
      <c r="P34" s="20" t="n">
        <v>0</v>
      </c>
      <c r="Q34" s="18" t="n">
        <v>0</v>
      </c>
      <c r="R34" s="20" t="n">
        <v>0</v>
      </c>
    </row>
    <row r="35" spans="1:18">
      <c r="A35" s="15" t="s">
        <v>355</v>
      </c>
      <c r="B35" s="17" t="n">
        <v>6406</v>
      </c>
      <c r="C35" s="18">
        <f>(110.0/B35*100)</f>
        <v/>
      </c>
      <c r="D35" s="19" t="n">
        <v>6296</v>
      </c>
      <c r="E35" s="18" t="n">
        <v>44.56197622</v>
      </c>
      <c r="F35" s="20" t="n">
        <v>0.81425711</v>
      </c>
      <c r="G35" s="18" t="n">
        <v>6.01565183</v>
      </c>
      <c r="H35" s="20" t="n">
        <v>0.39264178</v>
      </c>
      <c r="I35" s="18" t="n">
        <v>48.37258956</v>
      </c>
      <c r="J35" s="20" t="n">
        <v>0.8094238</v>
      </c>
      <c r="K35" s="18" t="s">
        <v>327</v>
      </c>
      <c r="L35" s="20" t="s">
        <v>327</v>
      </c>
      <c r="M35" s="18" t="n">
        <v>1.04978238</v>
      </c>
      <c r="N35" s="20" t="n">
        <v>0.05741772</v>
      </c>
      <c r="O35" s="18" t="n">
        <v>0</v>
      </c>
      <c r="P35" s="20" t="n">
        <v>0</v>
      </c>
      <c r="Q35" s="18" t="n">
        <v>0</v>
      </c>
      <c r="R35" s="20" t="n">
        <v>0</v>
      </c>
    </row>
    <row r="36" spans="1:18">
      <c r="A36" s="15" t="s">
        <v>356</v>
      </c>
      <c r="B36" s="17" t="n">
        <v>6736</v>
      </c>
      <c r="C36" s="18">
        <f>(133.0/B36*100)</f>
        <v/>
      </c>
      <c r="D36" s="19" t="n">
        <v>6603</v>
      </c>
      <c r="E36" s="18" t="n">
        <v>25.24952408</v>
      </c>
      <c r="F36" s="20" t="n">
        <v>0.6901756100000001</v>
      </c>
      <c r="G36" s="18" t="n">
        <v>5.25624121</v>
      </c>
      <c r="H36" s="20" t="n">
        <v>0.33850631</v>
      </c>
      <c r="I36" s="18" t="n">
        <v>69.49423471</v>
      </c>
      <c r="J36" s="20" t="n">
        <v>0.74979612</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(5823.0/B40*100)</f>
        <v/>
      </c>
      <c r="D40" s="19" t="n">
        <v>8334</v>
      </c>
      <c r="E40" s="18" t="n">
        <v>25.40937995</v>
      </c>
      <c r="F40" s="20" t="n">
        <v>0.58262151</v>
      </c>
      <c r="G40" s="18" t="n">
        <v>25.3621061</v>
      </c>
      <c r="H40" s="20" t="n">
        <v>0.97008722</v>
      </c>
      <c r="I40" s="18" t="n">
        <v>39.98920167</v>
      </c>
      <c r="J40" s="20" t="n">
        <v>0.98767208</v>
      </c>
      <c r="K40" s="18" t="s">
        <v>327</v>
      </c>
      <c r="L40" s="20" t="s">
        <v>327</v>
      </c>
      <c r="M40" s="18" t="n">
        <v>9.23931228</v>
      </c>
      <c r="N40" s="20" t="n">
        <v>0.21066754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(244.0/B47*100)</f>
        <v/>
      </c>
      <c r="D47" s="19" t="n">
        <v>5684</v>
      </c>
      <c r="E47" s="18" t="n">
        <v>41.85974281</v>
      </c>
      <c r="F47" s="20" t="n">
        <v>0.84486604</v>
      </c>
      <c r="G47" s="18" t="n">
        <v>19.6628376</v>
      </c>
      <c r="H47" s="20" t="n">
        <v>0.72926183</v>
      </c>
      <c r="I47" s="18" t="n">
        <v>38.47741959</v>
      </c>
      <c r="J47" s="20" t="n">
        <v>1.01315854</v>
      </c>
      <c r="K47" s="18" t="s">
        <v>327</v>
      </c>
      <c r="L47" s="20" t="s">
        <v>327</v>
      </c>
      <c r="M47" s="18" t="n">
        <v>0</v>
      </c>
      <c r="N47" s="20" t="n">
        <v>0</v>
      </c>
      <c r="O47" s="18" t="n">
        <v>0</v>
      </c>
      <c r="P47" s="20" t="n">
        <v>0</v>
      </c>
      <c r="Q47" s="18" t="n">
        <v>0</v>
      </c>
      <c r="R47" s="20" t="n">
        <v>0</v>
      </c>
    </row>
    <row r="48" spans="1:18">
      <c r="A48" s="15" t="s">
        <v>368</v>
      </c>
      <c r="B48" s="17" t="n">
        <v>9841</v>
      </c>
      <c r="C48" s="18">
        <f>(31.0/B48*100)</f>
        <v/>
      </c>
      <c r="D48" s="19" t="n">
        <v>9810</v>
      </c>
      <c r="E48" s="18" t="n">
        <v>31.52936308</v>
      </c>
      <c r="F48" s="20" t="n">
        <v>0.7661917499999999</v>
      </c>
      <c r="G48" s="18" t="n">
        <v>17.52043924</v>
      </c>
      <c r="H48" s="20" t="n">
        <v>0.95728309</v>
      </c>
      <c r="I48" s="18" t="n">
        <v>50.95019768</v>
      </c>
      <c r="J48" s="20" t="n">
        <v>1.12663869</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(157.0/B52*100)</f>
        <v/>
      </c>
      <c r="D52" s="19" t="n">
        <v>5652</v>
      </c>
      <c r="E52" s="18" t="n">
        <v>22.48945123</v>
      </c>
      <c r="F52" s="20" t="n">
        <v>0.57851545</v>
      </c>
      <c r="G52" s="18" t="n">
        <v>6.33309052</v>
      </c>
      <c r="H52" s="20" t="n">
        <v>0.36778592</v>
      </c>
      <c r="I52" s="18" t="n">
        <v>71.17745825</v>
      </c>
      <c r="J52" s="20" t="n">
        <v>0.75185834</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32.49545812</v>
      </c>
      <c r="F56" s="20" t="n">
        <v>0.80894087</v>
      </c>
      <c r="G56" s="18" t="n">
        <v>7.5939563</v>
      </c>
      <c r="H56" s="20" t="n">
        <v>0.48777631</v>
      </c>
      <c r="I56" s="18" t="n">
        <v>59.91058558</v>
      </c>
      <c r="J56" s="20" t="n">
        <v>0.92387495</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(341.0/B61*100)</f>
        <v/>
      </c>
      <c r="D61" s="19" t="n">
        <v>6184</v>
      </c>
      <c r="E61" s="18" t="n">
        <v>32.2070417</v>
      </c>
      <c r="F61" s="20" t="n">
        <v>0.56404257</v>
      </c>
      <c r="G61" s="18" t="n">
        <v>9.4013104</v>
      </c>
      <c r="H61" s="20" t="n">
        <v>0.41213325</v>
      </c>
      <c r="I61" s="18" t="n">
        <v>58.3916479</v>
      </c>
      <c r="J61" s="20" t="n">
        <v>0.69517462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(167.0/B67*100)</f>
        <v/>
      </c>
      <c r="D67" s="19" t="n">
        <v>6804</v>
      </c>
      <c r="E67" s="18" t="n">
        <v>27.92757842</v>
      </c>
      <c r="F67" s="20" t="n">
        <v>0.61785535</v>
      </c>
      <c r="G67" s="18" t="n">
        <v>23.33881541</v>
      </c>
      <c r="H67" s="20" t="n">
        <v>0.67038821</v>
      </c>
      <c r="I67" s="18" t="n">
        <v>48.73360618</v>
      </c>
      <c r="J67" s="20" t="n">
        <v>0.88515635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(401.0/B73*100)</f>
        <v/>
      </c>
      <c r="D73" s="19" t="n">
        <v>7848</v>
      </c>
      <c r="E73" s="18" t="n">
        <v>29.96068969</v>
      </c>
      <c r="F73" s="20" t="n">
        <v>0.94895396</v>
      </c>
      <c r="G73" s="18" t="n">
        <v>44.85193186</v>
      </c>
      <c r="H73" s="20" t="n">
        <v>1.16136262</v>
      </c>
      <c r="I73" s="18" t="n">
        <v>25.18737845</v>
      </c>
      <c r="J73" s="20" t="n">
        <v>0.91840568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18.76405177</v>
      </c>
      <c r="F7" s="20" t="n">
        <v>0.5263818300000001</v>
      </c>
      <c r="G7" s="18" t="n">
        <v>15.84346996</v>
      </c>
      <c r="H7" s="20" t="n">
        <v>0.49606878</v>
      </c>
      <c r="I7" s="18" t="n">
        <v>65.39247827</v>
      </c>
      <c r="J7" s="20" t="n">
        <v>0.6353405</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(8445.0/B9*100)</f>
        <v/>
      </c>
      <c r="D9" s="19" t="n">
        <v>1206</v>
      </c>
      <c r="E9" s="18" t="n">
        <v>56.53569668</v>
      </c>
      <c r="F9" s="20" t="n">
        <v>2.38675962</v>
      </c>
      <c r="G9" s="18" t="n">
        <v>23.58285285</v>
      </c>
      <c r="H9" s="20" t="n">
        <v>1.39245195</v>
      </c>
      <c r="I9" s="18" t="n">
        <v>0</v>
      </c>
      <c r="J9" s="20" t="n">
        <v>0</v>
      </c>
      <c r="K9" s="18" t="s">
        <v>327</v>
      </c>
      <c r="L9" s="20" t="s">
        <v>327</v>
      </c>
      <c r="M9" s="18" t="n">
        <v>19.88145047</v>
      </c>
      <c r="N9" s="20" t="n">
        <v>3.09813816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(194.0/B13*100)</f>
        <v/>
      </c>
      <c r="D13" s="19" t="n">
        <v>6967</v>
      </c>
      <c r="E13" s="18" t="n">
        <v>6.5390584</v>
      </c>
      <c r="F13" s="20" t="n">
        <v>0.38729921</v>
      </c>
      <c r="G13" s="18" t="n">
        <v>3.11648816</v>
      </c>
      <c r="H13" s="20" t="n">
        <v>0.28084873</v>
      </c>
      <c r="I13" s="18" t="n">
        <v>86.22683324</v>
      </c>
      <c r="J13" s="20" t="n">
        <v>0.6429682</v>
      </c>
      <c r="K13" s="18" t="s">
        <v>327</v>
      </c>
      <c r="L13" s="20" t="s">
        <v>327</v>
      </c>
      <c r="M13" s="18" t="n">
        <v>4.11762019</v>
      </c>
      <c r="N13" s="20" t="n">
        <v>0.47261264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(1052.0/B17*100)</f>
        <v/>
      </c>
      <c r="D17" s="19" t="n">
        <v>5452</v>
      </c>
      <c r="E17" s="18" t="n">
        <v>11.16920459</v>
      </c>
      <c r="F17" s="20" t="n">
        <v>0.50944246</v>
      </c>
      <c r="G17" s="18" t="n">
        <v>11.60150445</v>
      </c>
      <c r="H17" s="20" t="n">
        <v>0.57983725</v>
      </c>
      <c r="I17" s="18" t="n">
        <v>74.50784305000001</v>
      </c>
      <c r="J17" s="20" t="n">
        <v>0.87970111</v>
      </c>
      <c r="K17" s="18" t="s">
        <v>327</v>
      </c>
      <c r="L17" s="20" t="s">
        <v>327</v>
      </c>
      <c r="M17" s="18" t="n">
        <v>2.72144791</v>
      </c>
      <c r="N17" s="20" t="n">
        <v>0.36665073</v>
      </c>
      <c r="O17" s="18" t="n">
        <v>0</v>
      </c>
      <c r="P17" s="20" t="n">
        <v>0</v>
      </c>
      <c r="Q17" s="18" t="n">
        <v>0</v>
      </c>
      <c r="R17" s="20" t="n">
        <v>0</v>
      </c>
    </row>
    <row r="18" spans="1:18">
      <c r="A18" s="15" t="s">
        <v>338</v>
      </c>
      <c r="B18" s="17" t="n">
        <v>5532</v>
      </c>
      <c r="C18" s="18">
        <f>(54.0/B18*100)</f>
        <v/>
      </c>
      <c r="D18" s="19" t="n">
        <v>5478</v>
      </c>
      <c r="E18" s="18" t="n">
        <v>27.04481124</v>
      </c>
      <c r="F18" s="20" t="n">
        <v>0.76049356</v>
      </c>
      <c r="G18" s="18" t="n">
        <v>37.77567466</v>
      </c>
      <c r="H18" s="20" t="n">
        <v>0.9951489100000001</v>
      </c>
      <c r="I18" s="18" t="n">
        <v>35.1795141</v>
      </c>
      <c r="J18" s="20" t="n">
        <v>0.94561719</v>
      </c>
      <c r="K18" s="18" t="s">
        <v>327</v>
      </c>
      <c r="L18" s="20" t="s">
        <v>327</v>
      </c>
      <c r="M18" s="18" t="n">
        <v>0</v>
      </c>
      <c r="N18" s="20" t="n">
        <v>0</v>
      </c>
      <c r="O18" s="18" t="n">
        <v>0</v>
      </c>
      <c r="P18" s="20" t="n">
        <v>0</v>
      </c>
      <c r="Q18" s="18" t="n">
        <v>0</v>
      </c>
      <c r="R18" s="20" t="n">
        <v>0</v>
      </c>
    </row>
    <row r="19" spans="1:18">
      <c r="A19" s="15" t="s">
        <v>339</v>
      </c>
      <c r="B19" s="17" t="n">
        <v>5658</v>
      </c>
      <c r="C19" s="18">
        <f>(270.0/B19*100)</f>
        <v/>
      </c>
      <c r="D19" s="19" t="n">
        <v>5388</v>
      </c>
      <c r="E19" s="18" t="n">
        <v>18.59520749</v>
      </c>
      <c r="F19" s="20" t="n">
        <v>0.7597507999999999</v>
      </c>
      <c r="G19" s="18" t="n">
        <v>9.00222774</v>
      </c>
      <c r="H19" s="20" t="n">
        <v>0.54660014</v>
      </c>
      <c r="I19" s="18" t="n">
        <v>72.40256477</v>
      </c>
      <c r="J19" s="20" t="n">
        <v>1.02907787</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10.24131983</v>
      </c>
      <c r="F20" s="20" t="n">
        <v>0.50437836</v>
      </c>
      <c r="G20" s="18" t="n">
        <v>6.05254466</v>
      </c>
      <c r="H20" s="20" t="n">
        <v>0.33745141</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(692.0/B23*100)</f>
        <v/>
      </c>
      <c r="D23" s="19" t="n">
        <v>10891</v>
      </c>
      <c r="E23" s="18" t="n">
        <v>20.02124262</v>
      </c>
      <c r="F23" s="20" t="n">
        <v>0.73840628</v>
      </c>
      <c r="G23" s="18" t="n">
        <v>12.20241972</v>
      </c>
      <c r="H23" s="20" t="n">
        <v>0.5704480199999999</v>
      </c>
      <c r="I23" s="18" t="n">
        <v>67.77633766</v>
      </c>
      <c r="J23" s="20" t="n">
        <v>1.04473178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23.88411687</v>
      </c>
      <c r="F25" s="20" t="n">
        <v>0.84110531</v>
      </c>
      <c r="G25" s="18" t="n">
        <v>26.04681648</v>
      </c>
      <c r="H25" s="20" t="n">
        <v>0.99069948</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15.72623232</v>
      </c>
      <c r="F26" s="20" t="n">
        <v>0.63459952</v>
      </c>
      <c r="G26" s="18" t="n">
        <v>24.16233047</v>
      </c>
      <c r="H26" s="20" t="n">
        <v>0.91119898</v>
      </c>
      <c r="I26" s="18" t="n">
        <v>60.11143721</v>
      </c>
      <c r="J26" s="20" t="n">
        <v>0.95869066</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23.13202714</v>
      </c>
      <c r="F32" s="20" t="n">
        <v>0.67239662</v>
      </c>
      <c r="G32" s="18" t="n">
        <v>25.08722206</v>
      </c>
      <c r="H32" s="20" t="n">
        <v>0.85929228</v>
      </c>
      <c r="I32" s="18" t="n">
        <v>51.78075081</v>
      </c>
      <c r="J32" s="20" t="n">
        <v>1.09823857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(139.0/B34*100)</f>
        <v/>
      </c>
      <c r="D34" s="19" t="n">
        <v>6211</v>
      </c>
      <c r="E34" s="18" t="n">
        <v>23.61115738</v>
      </c>
      <c r="F34" s="20" t="n">
        <v>0.59501145</v>
      </c>
      <c r="G34" s="18" t="n">
        <v>16.83080016</v>
      </c>
      <c r="H34" s="20" t="n">
        <v>0.74373314</v>
      </c>
      <c r="I34" s="18" t="n">
        <v>56.95602465</v>
      </c>
      <c r="J34" s="20" t="n">
        <v>0.95008168</v>
      </c>
      <c r="K34" s="18" t="s">
        <v>327</v>
      </c>
      <c r="L34" s="20" t="s">
        <v>327</v>
      </c>
      <c r="M34" s="18" t="n">
        <v>2.60201781</v>
      </c>
      <c r="N34" s="20" t="n">
        <v>0.54020831</v>
      </c>
      <c r="O34" s="18" t="n">
        <v>0</v>
      </c>
      <c r="P34" s="20" t="n">
        <v>0</v>
      </c>
      <c r="Q34" s="18" t="n">
        <v>0</v>
      </c>
      <c r="R34" s="20" t="n">
        <v>0</v>
      </c>
    </row>
    <row r="35" spans="1:18">
      <c r="A35" s="15" t="s">
        <v>355</v>
      </c>
      <c r="B35" s="17" t="n">
        <v>6406</v>
      </c>
      <c r="C35" s="18">
        <f>(110.0/B35*100)</f>
        <v/>
      </c>
      <c r="D35" s="19" t="n">
        <v>6296</v>
      </c>
      <c r="E35" s="18" t="n">
        <v>30.35348276</v>
      </c>
      <c r="F35" s="20" t="n">
        <v>0.6854473800000001</v>
      </c>
      <c r="G35" s="18" t="n">
        <v>20.22414529</v>
      </c>
      <c r="H35" s="20" t="n">
        <v>0.67474895</v>
      </c>
      <c r="I35" s="18" t="n">
        <v>48.37258956</v>
      </c>
      <c r="J35" s="20" t="n">
        <v>0.8094238</v>
      </c>
      <c r="K35" s="18" t="s">
        <v>327</v>
      </c>
      <c r="L35" s="20" t="s">
        <v>327</v>
      </c>
      <c r="M35" s="18" t="n">
        <v>1.04978238</v>
      </c>
      <c r="N35" s="20" t="n">
        <v>0.05741772</v>
      </c>
      <c r="O35" s="18" t="n">
        <v>0</v>
      </c>
      <c r="P35" s="20" t="n">
        <v>0</v>
      </c>
      <c r="Q35" s="18" t="n">
        <v>0</v>
      </c>
      <c r="R35" s="20" t="n">
        <v>0</v>
      </c>
    </row>
    <row r="36" spans="1:18">
      <c r="A36" s="15" t="s">
        <v>356</v>
      </c>
      <c r="B36" s="17" t="n">
        <v>6736</v>
      </c>
      <c r="C36" s="18">
        <f>(133.0/B36*100)</f>
        <v/>
      </c>
      <c r="D36" s="19" t="n">
        <v>6603</v>
      </c>
      <c r="E36" s="18" t="n">
        <v>15.10859215</v>
      </c>
      <c r="F36" s="20" t="n">
        <v>0.47032915</v>
      </c>
      <c r="G36" s="18" t="n">
        <v>15.39717314</v>
      </c>
      <c r="H36" s="20" t="n">
        <v>0.54411612</v>
      </c>
      <c r="I36" s="18" t="n">
        <v>69.49423471</v>
      </c>
      <c r="J36" s="20" t="n">
        <v>0.74979612</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(5823.0/B40*100)</f>
        <v/>
      </c>
      <c r="D40" s="19" t="n">
        <v>8334</v>
      </c>
      <c r="E40" s="18" t="n">
        <v>16.44879548</v>
      </c>
      <c r="F40" s="20" t="n">
        <v>0.70459681</v>
      </c>
      <c r="G40" s="18" t="n">
        <v>34.32269057</v>
      </c>
      <c r="H40" s="20" t="n">
        <v>0.99295836</v>
      </c>
      <c r="I40" s="18" t="n">
        <v>39.98920167</v>
      </c>
      <c r="J40" s="20" t="n">
        <v>0.98767208</v>
      </c>
      <c r="K40" s="18" t="s">
        <v>327</v>
      </c>
      <c r="L40" s="20" t="s">
        <v>327</v>
      </c>
      <c r="M40" s="18" t="n">
        <v>9.23931228</v>
      </c>
      <c r="N40" s="20" t="n">
        <v>0.21066754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(244.0/B47*100)</f>
        <v/>
      </c>
      <c r="D47" s="19" t="n">
        <v>5684</v>
      </c>
      <c r="E47" s="18" t="n">
        <v>32.60329183</v>
      </c>
      <c r="F47" s="20" t="n">
        <v>0.67914316</v>
      </c>
      <c r="G47" s="18" t="n">
        <v>28.91928859</v>
      </c>
      <c r="H47" s="20" t="n">
        <v>0.81276697</v>
      </c>
      <c r="I47" s="18" t="n">
        <v>38.47741959</v>
      </c>
      <c r="J47" s="20" t="n">
        <v>1.01315854</v>
      </c>
      <c r="K47" s="18" t="s">
        <v>327</v>
      </c>
      <c r="L47" s="20" t="s">
        <v>327</v>
      </c>
      <c r="M47" s="18" t="n">
        <v>0</v>
      </c>
      <c r="N47" s="20" t="n">
        <v>0</v>
      </c>
      <c r="O47" s="18" t="n">
        <v>0</v>
      </c>
      <c r="P47" s="20" t="n">
        <v>0</v>
      </c>
      <c r="Q47" s="18" t="n">
        <v>0</v>
      </c>
      <c r="R47" s="20" t="n">
        <v>0</v>
      </c>
    </row>
    <row r="48" spans="1:18">
      <c r="A48" s="15" t="s">
        <v>368</v>
      </c>
      <c r="B48" s="17" t="n">
        <v>9841</v>
      </c>
      <c r="C48" s="18">
        <f>(31.0/B48*100)</f>
        <v/>
      </c>
      <c r="D48" s="19" t="n">
        <v>9810</v>
      </c>
      <c r="E48" s="18" t="n">
        <v>12.21062019</v>
      </c>
      <c r="F48" s="20" t="n">
        <v>0.50888685</v>
      </c>
      <c r="G48" s="18" t="n">
        <v>36.83918212</v>
      </c>
      <c r="H48" s="20" t="n">
        <v>0.9563883399999999</v>
      </c>
      <c r="I48" s="18" t="n">
        <v>50.95019768</v>
      </c>
      <c r="J48" s="20" t="n">
        <v>1.12663869</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(157.0/B52*100)</f>
        <v/>
      </c>
      <c r="D52" s="19" t="n">
        <v>5652</v>
      </c>
      <c r="E52" s="18" t="n">
        <v>14.15039366</v>
      </c>
      <c r="F52" s="20" t="n">
        <v>0.6121325</v>
      </c>
      <c r="G52" s="18" t="n">
        <v>14.67214809</v>
      </c>
      <c r="H52" s="20" t="n">
        <v>0.55320355</v>
      </c>
      <c r="I52" s="18" t="n">
        <v>71.17745825</v>
      </c>
      <c r="J52" s="20" t="n">
        <v>0.75185834</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13.90781549</v>
      </c>
      <c r="F56" s="20" t="n">
        <v>0.60859478</v>
      </c>
      <c r="G56" s="18" t="n">
        <v>26.18159894</v>
      </c>
      <c r="H56" s="20" t="n">
        <v>0.7522093</v>
      </c>
      <c r="I56" s="18" t="n">
        <v>59.91058558</v>
      </c>
      <c r="J56" s="20" t="n">
        <v>0.92387495</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(341.0/B61*100)</f>
        <v/>
      </c>
      <c r="D61" s="19" t="n">
        <v>6184</v>
      </c>
      <c r="E61" s="18" t="n">
        <v>22.32848994</v>
      </c>
      <c r="F61" s="20" t="n">
        <v>0.62838382</v>
      </c>
      <c r="G61" s="18" t="n">
        <v>19.27986216</v>
      </c>
      <c r="H61" s="20" t="n">
        <v>0.62970096</v>
      </c>
      <c r="I61" s="18" t="n">
        <v>58.3916479</v>
      </c>
      <c r="J61" s="20" t="n">
        <v>0.69517462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(167.0/B67*100)</f>
        <v/>
      </c>
      <c r="D67" s="19" t="n">
        <v>6804</v>
      </c>
      <c r="E67" s="18" t="n">
        <v>13.19699964</v>
      </c>
      <c r="F67" s="20" t="n">
        <v>0.41894462</v>
      </c>
      <c r="G67" s="18" t="n">
        <v>38.06939418</v>
      </c>
      <c r="H67" s="20" t="n">
        <v>0.90167843</v>
      </c>
      <c r="I67" s="18" t="n">
        <v>48.73360618</v>
      </c>
      <c r="J67" s="20" t="n">
        <v>0.88515635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(401.0/B73*100)</f>
        <v/>
      </c>
      <c r="D73" s="19" t="n">
        <v>7848</v>
      </c>
      <c r="E73" s="18" t="n">
        <v>22.18935342</v>
      </c>
      <c r="F73" s="20" t="n">
        <v>0.75151416</v>
      </c>
      <c r="G73" s="18" t="n">
        <v>52.62326813</v>
      </c>
      <c r="H73" s="20" t="n">
        <v>0.98301418</v>
      </c>
      <c r="I73" s="18" t="n">
        <v>25.18737845</v>
      </c>
      <c r="J73" s="20" t="n">
        <v>0.91840568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22.89111862</v>
      </c>
      <c r="F7" s="20" t="n">
        <v>0.5154968599999999</v>
      </c>
      <c r="G7" s="18" t="n">
        <v>11.71640311</v>
      </c>
      <c r="H7" s="20" t="n">
        <v>0.40040354</v>
      </c>
      <c r="I7" s="18" t="n">
        <v>65.39247827</v>
      </c>
      <c r="J7" s="20" t="n">
        <v>0.6353405</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(8445.0/B9*100)</f>
        <v/>
      </c>
      <c r="D9" s="19" t="n">
        <v>1206</v>
      </c>
      <c r="E9" s="18" t="n">
        <v>58.33794722</v>
      </c>
      <c r="F9" s="20" t="n">
        <v>2.60541198</v>
      </c>
      <c r="G9" s="18" t="n">
        <v>21.78060231</v>
      </c>
      <c r="H9" s="20" t="n">
        <v>1.54514717</v>
      </c>
      <c r="I9" s="18" t="n">
        <v>0</v>
      </c>
      <c r="J9" s="20" t="n">
        <v>0</v>
      </c>
      <c r="K9" s="18" t="s">
        <v>327</v>
      </c>
      <c r="L9" s="20" t="s">
        <v>327</v>
      </c>
      <c r="M9" s="18" t="n">
        <v>19.88145047</v>
      </c>
      <c r="N9" s="20" t="n">
        <v>3.09813816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(194.0/B13*100)</f>
        <v/>
      </c>
      <c r="D13" s="19" t="n">
        <v>6967</v>
      </c>
      <c r="E13" s="18" t="n">
        <v>8.01445571</v>
      </c>
      <c r="F13" s="20" t="n">
        <v>0.43833938</v>
      </c>
      <c r="G13" s="18" t="n">
        <v>1.64109086</v>
      </c>
      <c r="H13" s="20" t="n">
        <v>0.17029286</v>
      </c>
      <c r="I13" s="18" t="n">
        <v>86.22683324</v>
      </c>
      <c r="J13" s="20" t="n">
        <v>0.6429682</v>
      </c>
      <c r="K13" s="18" t="s">
        <v>327</v>
      </c>
      <c r="L13" s="20" t="s">
        <v>327</v>
      </c>
      <c r="M13" s="18" t="n">
        <v>4.11762019</v>
      </c>
      <c r="N13" s="20" t="n">
        <v>0.47261264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(1052.0/B17*100)</f>
        <v/>
      </c>
      <c r="D17" s="19" t="n">
        <v>5452</v>
      </c>
      <c r="E17" s="18" t="n">
        <v>15.04665194</v>
      </c>
      <c r="F17" s="20" t="n">
        <v>0.64853334</v>
      </c>
      <c r="G17" s="18" t="n">
        <v>7.7240571</v>
      </c>
      <c r="H17" s="20" t="n">
        <v>0.42648587</v>
      </c>
      <c r="I17" s="18" t="n">
        <v>74.50784305000001</v>
      </c>
      <c r="J17" s="20" t="n">
        <v>0.87970111</v>
      </c>
      <c r="K17" s="18" t="s">
        <v>327</v>
      </c>
      <c r="L17" s="20" t="s">
        <v>327</v>
      </c>
      <c r="M17" s="18" t="n">
        <v>2.72144791</v>
      </c>
      <c r="N17" s="20" t="n">
        <v>0.36665073</v>
      </c>
      <c r="O17" s="18" t="n">
        <v>0</v>
      </c>
      <c r="P17" s="20" t="n">
        <v>0</v>
      </c>
      <c r="Q17" s="18" t="n">
        <v>0</v>
      </c>
      <c r="R17" s="20" t="n">
        <v>0</v>
      </c>
    </row>
    <row r="18" spans="1:18">
      <c r="A18" s="15" t="s">
        <v>338</v>
      </c>
      <c r="B18" s="17" t="n">
        <v>5532</v>
      </c>
      <c r="C18" s="18">
        <f>(54.0/B18*100)</f>
        <v/>
      </c>
      <c r="D18" s="19" t="n">
        <v>5478</v>
      </c>
      <c r="E18" s="18" t="n">
        <v>40.58789958</v>
      </c>
      <c r="F18" s="20" t="n">
        <v>0.9128219400000001</v>
      </c>
      <c r="G18" s="18" t="n">
        <v>24.23258633</v>
      </c>
      <c r="H18" s="20" t="n">
        <v>0.7046651</v>
      </c>
      <c r="I18" s="18" t="n">
        <v>35.1795141</v>
      </c>
      <c r="J18" s="20" t="n">
        <v>0.94561719</v>
      </c>
      <c r="K18" s="18" t="s">
        <v>327</v>
      </c>
      <c r="L18" s="20" t="s">
        <v>327</v>
      </c>
      <c r="M18" s="18" t="n">
        <v>0</v>
      </c>
      <c r="N18" s="20" t="n">
        <v>0</v>
      </c>
      <c r="O18" s="18" t="n">
        <v>0</v>
      </c>
      <c r="P18" s="20" t="n">
        <v>0</v>
      </c>
      <c r="Q18" s="18" t="n">
        <v>0</v>
      </c>
      <c r="R18" s="20" t="n">
        <v>0</v>
      </c>
    </row>
    <row r="19" spans="1:18">
      <c r="A19" s="15" t="s">
        <v>339</v>
      </c>
      <c r="B19" s="17" t="n">
        <v>5658</v>
      </c>
      <c r="C19" s="18">
        <f>(270.0/B19*100)</f>
        <v/>
      </c>
      <c r="D19" s="19" t="n">
        <v>5388</v>
      </c>
      <c r="E19" s="18" t="n">
        <v>19.77594713</v>
      </c>
      <c r="F19" s="20" t="n">
        <v>0.7347479099999999</v>
      </c>
      <c r="G19" s="18" t="n">
        <v>7.8214881</v>
      </c>
      <c r="H19" s="20" t="n">
        <v>0.5277114899999999</v>
      </c>
      <c r="I19" s="18" t="n">
        <v>72.40256477</v>
      </c>
      <c r="J19" s="20" t="n">
        <v>1.02907787</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11.78870746</v>
      </c>
      <c r="F20" s="20" t="n">
        <v>0.51059353</v>
      </c>
      <c r="G20" s="18" t="n">
        <v>4.50515703</v>
      </c>
      <c r="H20" s="20" t="n">
        <v>0.33969695</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(692.0/B23*100)</f>
        <v/>
      </c>
      <c r="D23" s="19" t="n">
        <v>10891</v>
      </c>
      <c r="E23" s="18" t="n">
        <v>22.97676994</v>
      </c>
      <c r="F23" s="20" t="n">
        <v>0.81527491</v>
      </c>
      <c r="G23" s="18" t="n">
        <v>9.246892409999999</v>
      </c>
      <c r="H23" s="20" t="n">
        <v>0.51964023</v>
      </c>
      <c r="I23" s="18" t="n">
        <v>67.77633766</v>
      </c>
      <c r="J23" s="20" t="n">
        <v>1.04473178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27.6919009</v>
      </c>
      <c r="F25" s="20" t="n">
        <v>0.83350934</v>
      </c>
      <c r="G25" s="18" t="n">
        <v>22.23903245</v>
      </c>
      <c r="H25" s="20" t="n">
        <v>0.84812122</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21.1841881</v>
      </c>
      <c r="F26" s="20" t="n">
        <v>0.67224858</v>
      </c>
      <c r="G26" s="18" t="n">
        <v>18.70437469</v>
      </c>
      <c r="H26" s="20" t="n">
        <v>0.70562909</v>
      </c>
      <c r="I26" s="18" t="n">
        <v>60.11143721</v>
      </c>
      <c r="J26" s="20" t="n">
        <v>0.95869066</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32.47493282</v>
      </c>
      <c r="F32" s="20" t="n">
        <v>0.95392267</v>
      </c>
      <c r="G32" s="18" t="n">
        <v>15.74431637</v>
      </c>
      <c r="H32" s="20" t="n">
        <v>0.64861641</v>
      </c>
      <c r="I32" s="18" t="n">
        <v>51.78075081</v>
      </c>
      <c r="J32" s="20" t="n">
        <v>1.09823857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(139.0/B34*100)</f>
        <v/>
      </c>
      <c r="D34" s="19" t="n">
        <v>6211</v>
      </c>
      <c r="E34" s="18" t="n">
        <v>26.48864603</v>
      </c>
      <c r="F34" s="20" t="n">
        <v>0.63351187</v>
      </c>
      <c r="G34" s="18" t="n">
        <v>13.95331151</v>
      </c>
      <c r="H34" s="20" t="n">
        <v>0.67957768</v>
      </c>
      <c r="I34" s="18" t="n">
        <v>56.95602465</v>
      </c>
      <c r="J34" s="20" t="n">
        <v>0.95008168</v>
      </c>
      <c r="K34" s="18" t="s">
        <v>327</v>
      </c>
      <c r="L34" s="20" t="s">
        <v>327</v>
      </c>
      <c r="M34" s="18" t="n">
        <v>2.60201781</v>
      </c>
      <c r="N34" s="20" t="n">
        <v>0.54020831</v>
      </c>
      <c r="O34" s="18" t="n">
        <v>0</v>
      </c>
      <c r="P34" s="20" t="n">
        <v>0</v>
      </c>
      <c r="Q34" s="18" t="n">
        <v>0</v>
      </c>
      <c r="R34" s="20" t="n">
        <v>0</v>
      </c>
    </row>
    <row r="35" spans="1:18">
      <c r="A35" s="15" t="s">
        <v>355</v>
      </c>
      <c r="B35" s="17" t="n">
        <v>6406</v>
      </c>
      <c r="C35" s="18">
        <f>(110.0/B35*100)</f>
        <v/>
      </c>
      <c r="D35" s="19" t="n">
        <v>6296</v>
      </c>
      <c r="E35" s="18" t="n">
        <v>39.43086958</v>
      </c>
      <c r="F35" s="20" t="n">
        <v>0.81657192</v>
      </c>
      <c r="G35" s="18" t="n">
        <v>11.14675848</v>
      </c>
      <c r="H35" s="20" t="n">
        <v>0.5394223500000001</v>
      </c>
      <c r="I35" s="18" t="n">
        <v>48.37258956</v>
      </c>
      <c r="J35" s="20" t="n">
        <v>0.8094238</v>
      </c>
      <c r="K35" s="18" t="s">
        <v>327</v>
      </c>
      <c r="L35" s="20" t="s">
        <v>327</v>
      </c>
      <c r="M35" s="18" t="n">
        <v>1.04978238</v>
      </c>
      <c r="N35" s="20" t="n">
        <v>0.05741772</v>
      </c>
      <c r="O35" s="18" t="n">
        <v>0</v>
      </c>
      <c r="P35" s="20" t="n">
        <v>0</v>
      </c>
      <c r="Q35" s="18" t="n">
        <v>0</v>
      </c>
      <c r="R35" s="20" t="n">
        <v>0</v>
      </c>
    </row>
    <row r="36" spans="1:18">
      <c r="A36" s="15" t="s">
        <v>356</v>
      </c>
      <c r="B36" s="17" t="n">
        <v>6736</v>
      </c>
      <c r="C36" s="18">
        <f>(133.0/B36*100)</f>
        <v/>
      </c>
      <c r="D36" s="19" t="n">
        <v>6603</v>
      </c>
      <c r="E36" s="18" t="n">
        <v>17.06411091</v>
      </c>
      <c r="F36" s="20" t="n">
        <v>0.55762824</v>
      </c>
      <c r="G36" s="18" t="n">
        <v>13.44165438</v>
      </c>
      <c r="H36" s="20" t="n">
        <v>0.49494716</v>
      </c>
      <c r="I36" s="18" t="n">
        <v>69.49423471</v>
      </c>
      <c r="J36" s="20" t="n">
        <v>0.74979612</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(5823.0/B40*100)</f>
        <v/>
      </c>
      <c r="D40" s="19" t="n">
        <v>8334</v>
      </c>
      <c r="E40" s="18" t="n">
        <v>26.5721911</v>
      </c>
      <c r="F40" s="20" t="n">
        <v>0.80086519</v>
      </c>
      <c r="G40" s="18" t="n">
        <v>24.19929496</v>
      </c>
      <c r="H40" s="20" t="n">
        <v>0.76539082</v>
      </c>
      <c r="I40" s="18" t="n">
        <v>39.98920167</v>
      </c>
      <c r="J40" s="20" t="n">
        <v>0.98767208</v>
      </c>
      <c r="K40" s="18" t="s">
        <v>327</v>
      </c>
      <c r="L40" s="20" t="s">
        <v>327</v>
      </c>
      <c r="M40" s="18" t="n">
        <v>9.23931228</v>
      </c>
      <c r="N40" s="20" t="n">
        <v>0.21066754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(244.0/B47*100)</f>
        <v/>
      </c>
      <c r="D47" s="19" t="n">
        <v>5684</v>
      </c>
      <c r="E47" s="18" t="n">
        <v>38.45420519</v>
      </c>
      <c r="F47" s="20" t="n">
        <v>0.68345919</v>
      </c>
      <c r="G47" s="18" t="n">
        <v>23.06837523</v>
      </c>
      <c r="H47" s="20" t="n">
        <v>0.69977687</v>
      </c>
      <c r="I47" s="18" t="n">
        <v>38.47741959</v>
      </c>
      <c r="J47" s="20" t="n">
        <v>1.01315854</v>
      </c>
      <c r="K47" s="18" t="s">
        <v>327</v>
      </c>
      <c r="L47" s="20" t="s">
        <v>327</v>
      </c>
      <c r="M47" s="18" t="n">
        <v>0</v>
      </c>
      <c r="N47" s="20" t="n">
        <v>0</v>
      </c>
      <c r="O47" s="18" t="n">
        <v>0</v>
      </c>
      <c r="P47" s="20" t="n">
        <v>0</v>
      </c>
      <c r="Q47" s="18" t="n">
        <v>0</v>
      </c>
      <c r="R47" s="20" t="n">
        <v>0</v>
      </c>
    </row>
    <row r="48" spans="1:18">
      <c r="A48" s="15" t="s">
        <v>368</v>
      </c>
      <c r="B48" s="17" t="n">
        <v>9841</v>
      </c>
      <c r="C48" s="18">
        <f>(31.0/B48*100)</f>
        <v/>
      </c>
      <c r="D48" s="19" t="n">
        <v>9810</v>
      </c>
      <c r="E48" s="18" t="n">
        <v>17.55865536</v>
      </c>
      <c r="F48" s="20" t="n">
        <v>0.57119461</v>
      </c>
      <c r="G48" s="18" t="n">
        <v>31.49114696</v>
      </c>
      <c r="H48" s="20" t="n">
        <v>0.92164307</v>
      </c>
      <c r="I48" s="18" t="n">
        <v>50.95019768</v>
      </c>
      <c r="J48" s="20" t="n">
        <v>1.12663869</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(157.0/B52*100)</f>
        <v/>
      </c>
      <c r="D52" s="19" t="n">
        <v>5652</v>
      </c>
      <c r="E52" s="18" t="n">
        <v>17.37253975</v>
      </c>
      <c r="F52" s="20" t="n">
        <v>0.59288295</v>
      </c>
      <c r="G52" s="18" t="n">
        <v>11.45000201</v>
      </c>
      <c r="H52" s="20" t="n">
        <v>0.43100164</v>
      </c>
      <c r="I52" s="18" t="n">
        <v>71.17745825</v>
      </c>
      <c r="J52" s="20" t="n">
        <v>0.75185834</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17.58045696</v>
      </c>
      <c r="F56" s="20" t="n">
        <v>0.58961487</v>
      </c>
      <c r="G56" s="18" t="n">
        <v>22.50895746</v>
      </c>
      <c r="H56" s="20" t="n">
        <v>0.75433065</v>
      </c>
      <c r="I56" s="18" t="n">
        <v>59.91058558</v>
      </c>
      <c r="J56" s="20" t="n">
        <v>0.92387495</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(341.0/B61*100)</f>
        <v/>
      </c>
      <c r="D61" s="19" t="n">
        <v>6184</v>
      </c>
      <c r="E61" s="18" t="n">
        <v>28.02329955</v>
      </c>
      <c r="F61" s="20" t="n">
        <v>0.5780744799999999</v>
      </c>
      <c r="G61" s="18" t="n">
        <v>13.58505255</v>
      </c>
      <c r="H61" s="20" t="n">
        <v>0.47448496</v>
      </c>
      <c r="I61" s="18" t="n">
        <v>58.3916479</v>
      </c>
      <c r="J61" s="20" t="n">
        <v>0.69517462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(167.0/B67*100)</f>
        <v/>
      </c>
      <c r="D67" s="19" t="n">
        <v>6804</v>
      </c>
      <c r="E67" s="18" t="n">
        <v>22.23693079</v>
      </c>
      <c r="F67" s="20" t="n">
        <v>0.53778861</v>
      </c>
      <c r="G67" s="18" t="n">
        <v>29.02946303</v>
      </c>
      <c r="H67" s="20" t="n">
        <v>0.72675818</v>
      </c>
      <c r="I67" s="18" t="n">
        <v>48.73360618</v>
      </c>
      <c r="J67" s="20" t="n">
        <v>0.88515635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(401.0/B73*100)</f>
        <v/>
      </c>
      <c r="D73" s="19" t="n">
        <v>7848</v>
      </c>
      <c r="E73" s="18" t="n">
        <v>29.05056356</v>
      </c>
      <c r="F73" s="20" t="n">
        <v>0.7174775799999999</v>
      </c>
      <c r="G73" s="18" t="n">
        <v>45.76205799</v>
      </c>
      <c r="H73" s="20" t="n">
        <v>0.94884649</v>
      </c>
      <c r="I73" s="18" t="n">
        <v>25.18737845</v>
      </c>
      <c r="J73" s="20" t="n">
        <v>0.91840568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26.79730766</v>
      </c>
      <c r="F7" s="20" t="n">
        <v>0.55480664</v>
      </c>
      <c r="G7" s="18" t="n">
        <v>7.81021406</v>
      </c>
      <c r="H7" s="20" t="n">
        <v>0.35477688</v>
      </c>
      <c r="I7" s="18" t="n">
        <v>65.39247827</v>
      </c>
      <c r="J7" s="20" t="n">
        <v>0.6353405</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(8445.0/B9*100)</f>
        <v/>
      </c>
      <c r="D9" s="19" t="n">
        <v>1206</v>
      </c>
      <c r="E9" s="18" t="n">
        <v>65.52746927</v>
      </c>
      <c r="F9" s="20" t="n">
        <v>2.72111497</v>
      </c>
      <c r="G9" s="18" t="n">
        <v>14.59108026</v>
      </c>
      <c r="H9" s="20" t="n">
        <v>1.25275059</v>
      </c>
      <c r="I9" s="18" t="n">
        <v>0</v>
      </c>
      <c r="J9" s="20" t="n">
        <v>0</v>
      </c>
      <c r="K9" s="18" t="s">
        <v>327</v>
      </c>
      <c r="L9" s="20" t="s">
        <v>327</v>
      </c>
      <c r="M9" s="18" t="n">
        <v>19.88145047</v>
      </c>
      <c r="N9" s="20" t="n">
        <v>3.09813816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(194.0/B13*100)</f>
        <v/>
      </c>
      <c r="D13" s="19" t="n">
        <v>6967</v>
      </c>
      <c r="E13" s="18" t="n">
        <v>8.024073680000001</v>
      </c>
      <c r="F13" s="20" t="n">
        <v>0.45052767</v>
      </c>
      <c r="G13" s="18" t="n">
        <v>1.63147288</v>
      </c>
      <c r="H13" s="20" t="n">
        <v>0.17900742</v>
      </c>
      <c r="I13" s="18" t="n">
        <v>86.22683324</v>
      </c>
      <c r="J13" s="20" t="n">
        <v>0.6429682</v>
      </c>
      <c r="K13" s="18" t="s">
        <v>327</v>
      </c>
      <c r="L13" s="20" t="s">
        <v>327</v>
      </c>
      <c r="M13" s="18" t="n">
        <v>4.11762019</v>
      </c>
      <c r="N13" s="20" t="n">
        <v>0.47261264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(1052.0/B17*100)</f>
        <v/>
      </c>
      <c r="D17" s="19" t="n">
        <v>5452</v>
      </c>
      <c r="E17" s="18" t="n">
        <v>18.58549317</v>
      </c>
      <c r="F17" s="20" t="n">
        <v>0.73432969</v>
      </c>
      <c r="G17" s="18" t="n">
        <v>4.18521587</v>
      </c>
      <c r="H17" s="20" t="n">
        <v>0.28753037</v>
      </c>
      <c r="I17" s="18" t="n">
        <v>74.50784305000001</v>
      </c>
      <c r="J17" s="20" t="n">
        <v>0.87970111</v>
      </c>
      <c r="K17" s="18" t="s">
        <v>327</v>
      </c>
      <c r="L17" s="20" t="s">
        <v>327</v>
      </c>
      <c r="M17" s="18" t="n">
        <v>2.72144791</v>
      </c>
      <c r="N17" s="20" t="n">
        <v>0.36665073</v>
      </c>
      <c r="O17" s="18" t="n">
        <v>0</v>
      </c>
      <c r="P17" s="20" t="n">
        <v>0</v>
      </c>
      <c r="Q17" s="18" t="n">
        <v>0</v>
      </c>
      <c r="R17" s="20" t="n">
        <v>0</v>
      </c>
    </row>
    <row r="18" spans="1:18">
      <c r="A18" s="15" t="s">
        <v>338</v>
      </c>
      <c r="B18" s="17" t="n">
        <v>5532</v>
      </c>
      <c r="C18" s="18">
        <f>(54.0/B18*100)</f>
        <v/>
      </c>
      <c r="D18" s="19" t="n">
        <v>5478</v>
      </c>
      <c r="E18" s="18" t="n">
        <v>49.93847374</v>
      </c>
      <c r="F18" s="20" t="n">
        <v>0.90769818</v>
      </c>
      <c r="G18" s="18" t="n">
        <v>14.88201216</v>
      </c>
      <c r="H18" s="20" t="n">
        <v>0.46686526</v>
      </c>
      <c r="I18" s="18" t="n">
        <v>35.1795141</v>
      </c>
      <c r="J18" s="20" t="n">
        <v>0.94561719</v>
      </c>
      <c r="K18" s="18" t="s">
        <v>327</v>
      </c>
      <c r="L18" s="20" t="s">
        <v>327</v>
      </c>
      <c r="M18" s="18" t="n">
        <v>0</v>
      </c>
      <c r="N18" s="20" t="n">
        <v>0</v>
      </c>
      <c r="O18" s="18" t="n">
        <v>0</v>
      </c>
      <c r="P18" s="20" t="n">
        <v>0</v>
      </c>
      <c r="Q18" s="18" t="n">
        <v>0</v>
      </c>
      <c r="R18" s="20" t="n">
        <v>0</v>
      </c>
    </row>
    <row r="19" spans="1:18">
      <c r="A19" s="15" t="s">
        <v>339</v>
      </c>
      <c r="B19" s="17" t="n">
        <v>5658</v>
      </c>
      <c r="C19" s="18">
        <f>(270.0/B19*100)</f>
        <v/>
      </c>
      <c r="D19" s="19" t="n">
        <v>5388</v>
      </c>
      <c r="E19" s="18" t="n">
        <v>22.48362636</v>
      </c>
      <c r="F19" s="20" t="n">
        <v>0.82149225</v>
      </c>
      <c r="G19" s="18" t="n">
        <v>5.11380887</v>
      </c>
      <c r="H19" s="20" t="n">
        <v>0.41510652</v>
      </c>
      <c r="I19" s="18" t="n">
        <v>72.40256477</v>
      </c>
      <c r="J19" s="20" t="n">
        <v>1.02907787</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12.80807463</v>
      </c>
      <c r="F20" s="20" t="n">
        <v>0.53810561</v>
      </c>
      <c r="G20" s="18" t="n">
        <v>3.48578986</v>
      </c>
      <c r="H20" s="20" t="n">
        <v>0.29902915</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(692.0/B23*100)</f>
        <v/>
      </c>
      <c r="D23" s="19" t="n">
        <v>10891</v>
      </c>
      <c r="E23" s="18" t="n">
        <v>25.9066945</v>
      </c>
      <c r="F23" s="20" t="n">
        <v>0.90593767</v>
      </c>
      <c r="G23" s="18" t="n">
        <v>6.31696785</v>
      </c>
      <c r="H23" s="20" t="n">
        <v>0.33361596</v>
      </c>
      <c r="I23" s="18" t="n">
        <v>67.77633766</v>
      </c>
      <c r="J23" s="20" t="n">
        <v>1.04473178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45.10228065</v>
      </c>
      <c r="F25" s="20" t="n">
        <v>1.33505971</v>
      </c>
      <c r="G25" s="18" t="n">
        <v>4.82865269</v>
      </c>
      <c r="H25" s="20" t="n">
        <v>0.33483925</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28.8928223</v>
      </c>
      <c r="F26" s="20" t="n">
        <v>0.77043826</v>
      </c>
      <c r="G26" s="18" t="n">
        <v>10.99574049</v>
      </c>
      <c r="H26" s="20" t="n">
        <v>0.45682546</v>
      </c>
      <c r="I26" s="18" t="n">
        <v>60.11143721</v>
      </c>
      <c r="J26" s="20" t="n">
        <v>0.95869066</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34.44845625</v>
      </c>
      <c r="F32" s="20" t="n">
        <v>0.99742623</v>
      </c>
      <c r="G32" s="18" t="n">
        <v>13.77079294</v>
      </c>
      <c r="H32" s="20" t="n">
        <v>0.60601587</v>
      </c>
      <c r="I32" s="18" t="n">
        <v>51.78075081</v>
      </c>
      <c r="J32" s="20" t="n">
        <v>1.09823857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(139.0/B34*100)</f>
        <v/>
      </c>
      <c r="D34" s="19" t="n">
        <v>6211</v>
      </c>
      <c r="E34" s="18" t="n">
        <v>30.30942203</v>
      </c>
      <c r="F34" s="20" t="n">
        <v>0.70354956</v>
      </c>
      <c r="G34" s="18" t="n">
        <v>10.13253551</v>
      </c>
      <c r="H34" s="20" t="n">
        <v>0.49016434</v>
      </c>
      <c r="I34" s="18" t="n">
        <v>56.95602465</v>
      </c>
      <c r="J34" s="20" t="n">
        <v>0.95008168</v>
      </c>
      <c r="K34" s="18" t="s">
        <v>327</v>
      </c>
      <c r="L34" s="20" t="s">
        <v>327</v>
      </c>
      <c r="M34" s="18" t="n">
        <v>2.60201781</v>
      </c>
      <c r="N34" s="20" t="n">
        <v>0.54020831</v>
      </c>
      <c r="O34" s="18" t="n">
        <v>0</v>
      </c>
      <c r="P34" s="20" t="n">
        <v>0</v>
      </c>
      <c r="Q34" s="18" t="n">
        <v>0</v>
      </c>
      <c r="R34" s="20" t="n">
        <v>0</v>
      </c>
    </row>
    <row r="35" spans="1:18">
      <c r="A35" s="15" t="s">
        <v>355</v>
      </c>
      <c r="B35" s="17" t="n">
        <v>6406</v>
      </c>
      <c r="C35" s="18">
        <f>(110.0/B35*100)</f>
        <v/>
      </c>
      <c r="D35" s="19" t="n">
        <v>6296</v>
      </c>
      <c r="E35" s="18" t="n">
        <v>44.2122665</v>
      </c>
      <c r="F35" s="20" t="n">
        <v>0.80318949</v>
      </c>
      <c r="G35" s="18" t="n">
        <v>6.36536155</v>
      </c>
      <c r="H35" s="20" t="n">
        <v>0.41943536</v>
      </c>
      <c r="I35" s="18" t="n">
        <v>48.37258956</v>
      </c>
      <c r="J35" s="20" t="n">
        <v>0.8094238</v>
      </c>
      <c r="K35" s="18" t="s">
        <v>327</v>
      </c>
      <c r="L35" s="20" t="s">
        <v>327</v>
      </c>
      <c r="M35" s="18" t="n">
        <v>1.04978238</v>
      </c>
      <c r="N35" s="20" t="n">
        <v>0.05741772</v>
      </c>
      <c r="O35" s="18" t="n">
        <v>0</v>
      </c>
      <c r="P35" s="20" t="n">
        <v>0</v>
      </c>
      <c r="Q35" s="18" t="n">
        <v>0</v>
      </c>
      <c r="R35" s="20" t="n">
        <v>0</v>
      </c>
    </row>
    <row r="36" spans="1:18">
      <c r="A36" s="15" t="s">
        <v>356</v>
      </c>
      <c r="B36" s="17" t="n">
        <v>6736</v>
      </c>
      <c r="C36" s="18">
        <f>(133.0/B36*100)</f>
        <v/>
      </c>
      <c r="D36" s="19" t="n">
        <v>6603</v>
      </c>
      <c r="E36" s="18" t="n">
        <v>26.29443479</v>
      </c>
      <c r="F36" s="20" t="n">
        <v>0.65347627</v>
      </c>
      <c r="G36" s="18" t="n">
        <v>4.2113305</v>
      </c>
      <c r="H36" s="20" t="n">
        <v>0.3061913</v>
      </c>
      <c r="I36" s="18" t="n">
        <v>69.49423471</v>
      </c>
      <c r="J36" s="20" t="n">
        <v>0.74979612</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(5823.0/B40*100)</f>
        <v/>
      </c>
      <c r="D40" s="19" t="n">
        <v>8334</v>
      </c>
      <c r="E40" s="18" t="n">
        <v>39.02269069</v>
      </c>
      <c r="F40" s="20" t="n">
        <v>0.71271651</v>
      </c>
      <c r="G40" s="18" t="n">
        <v>11.74879536</v>
      </c>
      <c r="H40" s="20" t="n">
        <v>0.55075675</v>
      </c>
      <c r="I40" s="18" t="n">
        <v>39.98920167</v>
      </c>
      <c r="J40" s="20" t="n">
        <v>0.98767208</v>
      </c>
      <c r="K40" s="18" t="s">
        <v>327</v>
      </c>
      <c r="L40" s="20" t="s">
        <v>327</v>
      </c>
      <c r="M40" s="18" t="n">
        <v>9.23931228</v>
      </c>
      <c r="N40" s="20" t="n">
        <v>0.21066754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(244.0/B47*100)</f>
        <v/>
      </c>
      <c r="D47" s="19" t="n">
        <v>5684</v>
      </c>
      <c r="E47" s="18" t="n">
        <v>44.24455027</v>
      </c>
      <c r="F47" s="20" t="n">
        <v>0.85823247</v>
      </c>
      <c r="G47" s="18" t="n">
        <v>17.27803014</v>
      </c>
      <c r="H47" s="20" t="n">
        <v>0.71996488</v>
      </c>
      <c r="I47" s="18" t="n">
        <v>38.47741959</v>
      </c>
      <c r="J47" s="20" t="n">
        <v>1.01315854</v>
      </c>
      <c r="K47" s="18" t="s">
        <v>327</v>
      </c>
      <c r="L47" s="20" t="s">
        <v>327</v>
      </c>
      <c r="M47" s="18" t="n">
        <v>0</v>
      </c>
      <c r="N47" s="20" t="n">
        <v>0</v>
      </c>
      <c r="O47" s="18" t="n">
        <v>0</v>
      </c>
      <c r="P47" s="20" t="n">
        <v>0</v>
      </c>
      <c r="Q47" s="18" t="n">
        <v>0</v>
      </c>
      <c r="R47" s="20" t="n">
        <v>0</v>
      </c>
    </row>
    <row r="48" spans="1:18">
      <c r="A48" s="15" t="s">
        <v>368</v>
      </c>
      <c r="B48" s="17" t="n">
        <v>9841</v>
      </c>
      <c r="C48" s="18">
        <f>(31.0/B48*100)</f>
        <v/>
      </c>
      <c r="D48" s="19" t="n">
        <v>9810</v>
      </c>
      <c r="E48" s="18" t="n">
        <v>27.65062567</v>
      </c>
      <c r="F48" s="20" t="n">
        <v>0.68161798</v>
      </c>
      <c r="G48" s="18" t="n">
        <v>21.39917665</v>
      </c>
      <c r="H48" s="20" t="n">
        <v>0.97166809</v>
      </c>
      <c r="I48" s="18" t="n">
        <v>50.95019768</v>
      </c>
      <c r="J48" s="20" t="n">
        <v>1.12663869</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(157.0/B52*100)</f>
        <v/>
      </c>
      <c r="D52" s="19" t="n">
        <v>5652</v>
      </c>
      <c r="E52" s="18" t="n">
        <v>22.42338144</v>
      </c>
      <c r="F52" s="20" t="n">
        <v>0.59211613</v>
      </c>
      <c r="G52" s="18" t="n">
        <v>6.39916031</v>
      </c>
      <c r="H52" s="20" t="n">
        <v>0.45866819</v>
      </c>
      <c r="I52" s="18" t="n">
        <v>71.17745825</v>
      </c>
      <c r="J52" s="20" t="n">
        <v>0.75185834</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25.8635065</v>
      </c>
      <c r="F56" s="20" t="n">
        <v>0.70378781</v>
      </c>
      <c r="G56" s="18" t="n">
        <v>14.22590792</v>
      </c>
      <c r="H56" s="20" t="n">
        <v>0.57887066</v>
      </c>
      <c r="I56" s="18" t="n">
        <v>59.91058558</v>
      </c>
      <c r="J56" s="20" t="n">
        <v>0.92387495</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(341.0/B61*100)</f>
        <v/>
      </c>
      <c r="D61" s="19" t="n">
        <v>6184</v>
      </c>
      <c r="E61" s="18" t="n">
        <v>31.47167477</v>
      </c>
      <c r="F61" s="20" t="n">
        <v>0.63196093</v>
      </c>
      <c r="G61" s="18" t="n">
        <v>10.13667733</v>
      </c>
      <c r="H61" s="20" t="n">
        <v>0.44916795</v>
      </c>
      <c r="I61" s="18" t="n">
        <v>58.3916479</v>
      </c>
      <c r="J61" s="20" t="n">
        <v>0.69517462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(167.0/B67*100)</f>
        <v/>
      </c>
      <c r="D67" s="19" t="n">
        <v>6804</v>
      </c>
      <c r="E67" s="18" t="n">
        <v>23.59596125</v>
      </c>
      <c r="F67" s="20" t="n">
        <v>0.6178171099999999</v>
      </c>
      <c r="G67" s="18" t="n">
        <v>27.67043257</v>
      </c>
      <c r="H67" s="20" t="n">
        <v>0.8012885</v>
      </c>
      <c r="I67" s="18" t="n">
        <v>48.73360618</v>
      </c>
      <c r="J67" s="20" t="n">
        <v>0.88515635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(401.0/B73*100)</f>
        <v/>
      </c>
      <c r="D73" s="19" t="n">
        <v>7848</v>
      </c>
      <c r="E73" s="18" t="n">
        <v>26.74467697</v>
      </c>
      <c r="F73" s="20" t="n">
        <v>0.6108581</v>
      </c>
      <c r="G73" s="18" t="n">
        <v>48.06794458</v>
      </c>
      <c r="H73" s="20" t="n">
        <v>1.01995031</v>
      </c>
      <c r="I73" s="18" t="n">
        <v>25.18737845</v>
      </c>
      <c r="J73" s="20" t="n">
        <v>0.91840568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26.75044301</v>
      </c>
      <c r="F7" s="20" t="n">
        <v>0.56126443</v>
      </c>
      <c r="G7" s="18" t="n">
        <v>7.85707872</v>
      </c>
      <c r="H7" s="20" t="n">
        <v>0.31429322</v>
      </c>
      <c r="I7" s="18" t="n">
        <v>65.39247827</v>
      </c>
      <c r="J7" s="20" t="n">
        <v>0.6353405</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(8445.0/B9*100)</f>
        <v/>
      </c>
      <c r="D9" s="19" t="n">
        <v>1206</v>
      </c>
      <c r="E9" s="18" t="n">
        <v>70.09015110999999</v>
      </c>
      <c r="F9" s="20" t="n">
        <v>2.84444352</v>
      </c>
      <c r="G9" s="18" t="n">
        <v>10.02839842</v>
      </c>
      <c r="H9" s="20" t="n">
        <v>1.03421012</v>
      </c>
      <c r="I9" s="18" t="n">
        <v>0</v>
      </c>
      <c r="J9" s="20" t="n">
        <v>0</v>
      </c>
      <c r="K9" s="18" t="s">
        <v>327</v>
      </c>
      <c r="L9" s="20" t="s">
        <v>327</v>
      </c>
      <c r="M9" s="18" t="n">
        <v>19.88145047</v>
      </c>
      <c r="N9" s="20" t="n">
        <v>3.09813816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(194.0/B13*100)</f>
        <v/>
      </c>
      <c r="D13" s="19" t="n">
        <v>6967</v>
      </c>
      <c r="E13" s="18" t="n">
        <v>8.33085065</v>
      </c>
      <c r="F13" s="20" t="n">
        <v>0.48488359</v>
      </c>
      <c r="G13" s="18" t="n">
        <v>1.32469591</v>
      </c>
      <c r="H13" s="20" t="n">
        <v>0.14630682</v>
      </c>
      <c r="I13" s="18" t="n">
        <v>86.22683324</v>
      </c>
      <c r="J13" s="20" t="n">
        <v>0.6429682</v>
      </c>
      <c r="K13" s="18" t="s">
        <v>327</v>
      </c>
      <c r="L13" s="20" t="s">
        <v>327</v>
      </c>
      <c r="M13" s="18" t="n">
        <v>4.11762019</v>
      </c>
      <c r="N13" s="20" t="n">
        <v>0.47261264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(1052.0/B17*100)</f>
        <v/>
      </c>
      <c r="D17" s="19" t="n">
        <v>5452</v>
      </c>
      <c r="E17" s="18" t="n">
        <v>16.87227238</v>
      </c>
      <c r="F17" s="20" t="n">
        <v>0.7022232</v>
      </c>
      <c r="G17" s="18" t="n">
        <v>5.89843666</v>
      </c>
      <c r="H17" s="20" t="n">
        <v>0.42765738</v>
      </c>
      <c r="I17" s="18" t="n">
        <v>74.50784305000001</v>
      </c>
      <c r="J17" s="20" t="n">
        <v>0.87970111</v>
      </c>
      <c r="K17" s="18" t="s">
        <v>327</v>
      </c>
      <c r="L17" s="20" t="s">
        <v>327</v>
      </c>
      <c r="M17" s="18" t="n">
        <v>2.72144791</v>
      </c>
      <c r="N17" s="20" t="n">
        <v>0.36665073</v>
      </c>
      <c r="O17" s="18" t="n">
        <v>0</v>
      </c>
      <c r="P17" s="20" t="n">
        <v>0</v>
      </c>
      <c r="Q17" s="18" t="n">
        <v>0</v>
      </c>
      <c r="R17" s="20" t="n">
        <v>0</v>
      </c>
    </row>
    <row r="18" spans="1:18">
      <c r="A18" s="15" t="s">
        <v>338</v>
      </c>
      <c r="B18" s="17" t="n">
        <v>5532</v>
      </c>
      <c r="C18" s="18">
        <f>(54.0/B18*100)</f>
        <v/>
      </c>
      <c r="D18" s="19" t="n">
        <v>5478</v>
      </c>
      <c r="E18" s="18" t="n">
        <v>49.60218079</v>
      </c>
      <c r="F18" s="20" t="n">
        <v>0.9135242099999999</v>
      </c>
      <c r="G18" s="18" t="n">
        <v>15.21830511</v>
      </c>
      <c r="H18" s="20" t="n">
        <v>0.60770967</v>
      </c>
      <c r="I18" s="18" t="n">
        <v>35.1795141</v>
      </c>
      <c r="J18" s="20" t="n">
        <v>0.94561719</v>
      </c>
      <c r="K18" s="18" t="s">
        <v>327</v>
      </c>
      <c r="L18" s="20" t="s">
        <v>327</v>
      </c>
      <c r="M18" s="18" t="n">
        <v>0</v>
      </c>
      <c r="N18" s="20" t="n">
        <v>0</v>
      </c>
      <c r="O18" s="18" t="n">
        <v>0</v>
      </c>
      <c r="P18" s="20" t="n">
        <v>0</v>
      </c>
      <c r="Q18" s="18" t="n">
        <v>0</v>
      </c>
      <c r="R18" s="20" t="n">
        <v>0</v>
      </c>
    </row>
    <row r="19" spans="1:18">
      <c r="A19" s="15" t="s">
        <v>339</v>
      </c>
      <c r="B19" s="17" t="n">
        <v>5658</v>
      </c>
      <c r="C19" s="18">
        <f>(270.0/B19*100)</f>
        <v/>
      </c>
      <c r="D19" s="19" t="n">
        <v>5388</v>
      </c>
      <c r="E19" s="18" t="n">
        <v>23.00696486</v>
      </c>
      <c r="F19" s="20" t="n">
        <v>0.81733714</v>
      </c>
      <c r="G19" s="18" t="n">
        <v>4.59047036</v>
      </c>
      <c r="H19" s="20" t="n">
        <v>0.40300793</v>
      </c>
      <c r="I19" s="18" t="n">
        <v>72.40256477</v>
      </c>
      <c r="J19" s="20" t="n">
        <v>1.02907787</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13.0130977</v>
      </c>
      <c r="F20" s="20" t="n">
        <v>0.54816381</v>
      </c>
      <c r="G20" s="18" t="n">
        <v>3.28076679</v>
      </c>
      <c r="H20" s="20" t="n">
        <v>0.2887439</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(692.0/B23*100)</f>
        <v/>
      </c>
      <c r="D23" s="19" t="n">
        <v>10891</v>
      </c>
      <c r="E23" s="18" t="n">
        <v>26.7317472</v>
      </c>
      <c r="F23" s="20" t="n">
        <v>0.91253617</v>
      </c>
      <c r="G23" s="18" t="n">
        <v>5.49191514</v>
      </c>
      <c r="H23" s="20" t="n">
        <v>0.34347497</v>
      </c>
      <c r="I23" s="18" t="n">
        <v>67.77633766</v>
      </c>
      <c r="J23" s="20" t="n">
        <v>1.04473178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41.34487889</v>
      </c>
      <c r="F25" s="20" t="n">
        <v>1.25460927</v>
      </c>
      <c r="G25" s="18" t="n">
        <v>8.58605446</v>
      </c>
      <c r="H25" s="20" t="n">
        <v>0.44630526</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30.03542067</v>
      </c>
      <c r="F26" s="20" t="n">
        <v>0.87208926</v>
      </c>
      <c r="G26" s="18" t="n">
        <v>9.853142119999999</v>
      </c>
      <c r="H26" s="20" t="n">
        <v>0.49551727</v>
      </c>
      <c r="I26" s="18" t="n">
        <v>60.11143721</v>
      </c>
      <c r="J26" s="20" t="n">
        <v>0.95869066</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38.64317042</v>
      </c>
      <c r="F32" s="20" t="n">
        <v>0.98006611</v>
      </c>
      <c r="G32" s="18" t="n">
        <v>9.576078770000001</v>
      </c>
      <c r="H32" s="20" t="n">
        <v>0.50405656</v>
      </c>
      <c r="I32" s="18" t="n">
        <v>51.78075081</v>
      </c>
      <c r="J32" s="20" t="n">
        <v>1.09823857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(139.0/B34*100)</f>
        <v/>
      </c>
      <c r="D34" s="19" t="n">
        <v>6211</v>
      </c>
      <c r="E34" s="18" t="n">
        <v>30.84026846</v>
      </c>
      <c r="F34" s="20" t="n">
        <v>0.72554285</v>
      </c>
      <c r="G34" s="18" t="n">
        <v>9.60168908</v>
      </c>
      <c r="H34" s="20" t="n">
        <v>0.5135910299999999</v>
      </c>
      <c r="I34" s="18" t="n">
        <v>56.95602465</v>
      </c>
      <c r="J34" s="20" t="n">
        <v>0.95008168</v>
      </c>
      <c r="K34" s="18" t="s">
        <v>327</v>
      </c>
      <c r="L34" s="20" t="s">
        <v>327</v>
      </c>
      <c r="M34" s="18" t="n">
        <v>2.60201781</v>
      </c>
      <c r="N34" s="20" t="n">
        <v>0.54020831</v>
      </c>
      <c r="O34" s="18" t="n">
        <v>0</v>
      </c>
      <c r="P34" s="20" t="n">
        <v>0</v>
      </c>
      <c r="Q34" s="18" t="n">
        <v>0</v>
      </c>
      <c r="R34" s="20" t="n">
        <v>0</v>
      </c>
    </row>
    <row r="35" spans="1:18">
      <c r="A35" s="15" t="s">
        <v>355</v>
      </c>
      <c r="B35" s="17" t="n">
        <v>6406</v>
      </c>
      <c r="C35" s="18">
        <f>(110.0/B35*100)</f>
        <v/>
      </c>
      <c r="D35" s="19" t="n">
        <v>6296</v>
      </c>
      <c r="E35" s="18" t="n">
        <v>44.33968316</v>
      </c>
      <c r="F35" s="20" t="n">
        <v>0.79867625</v>
      </c>
      <c r="G35" s="18" t="n">
        <v>6.23794489</v>
      </c>
      <c r="H35" s="20" t="n">
        <v>0.35228492</v>
      </c>
      <c r="I35" s="18" t="n">
        <v>48.37258956</v>
      </c>
      <c r="J35" s="20" t="n">
        <v>0.8094238</v>
      </c>
      <c r="K35" s="18" t="s">
        <v>327</v>
      </c>
      <c r="L35" s="20" t="s">
        <v>327</v>
      </c>
      <c r="M35" s="18" t="n">
        <v>1.04978238</v>
      </c>
      <c r="N35" s="20" t="n">
        <v>0.05741772</v>
      </c>
      <c r="O35" s="18" t="n">
        <v>0</v>
      </c>
      <c r="P35" s="20" t="n">
        <v>0</v>
      </c>
      <c r="Q35" s="18" t="n">
        <v>0</v>
      </c>
      <c r="R35" s="20" t="n">
        <v>0</v>
      </c>
    </row>
    <row r="36" spans="1:18">
      <c r="A36" s="15" t="s">
        <v>356</v>
      </c>
      <c r="B36" s="17" t="n">
        <v>6736</v>
      </c>
      <c r="C36" s="18">
        <f>(133.0/B36*100)</f>
        <v/>
      </c>
      <c r="D36" s="19" t="n">
        <v>6603</v>
      </c>
      <c r="E36" s="18" t="n">
        <v>26.68435219</v>
      </c>
      <c r="F36" s="20" t="n">
        <v>0.66259031</v>
      </c>
      <c r="G36" s="18" t="n">
        <v>3.8214131</v>
      </c>
      <c r="H36" s="20" t="n">
        <v>0.27166372</v>
      </c>
      <c r="I36" s="18" t="n">
        <v>69.49423471</v>
      </c>
      <c r="J36" s="20" t="n">
        <v>0.74979612</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(5823.0/B40*100)</f>
        <v/>
      </c>
      <c r="D40" s="19" t="n">
        <v>8334</v>
      </c>
      <c r="E40" s="18" t="n">
        <v>33.58920345</v>
      </c>
      <c r="F40" s="20" t="n">
        <v>0.93159598</v>
      </c>
      <c r="G40" s="18" t="n">
        <v>17.18228261</v>
      </c>
      <c r="H40" s="20" t="n">
        <v>0.65837006</v>
      </c>
      <c r="I40" s="18" t="n">
        <v>39.98920167</v>
      </c>
      <c r="J40" s="20" t="n">
        <v>0.98767208</v>
      </c>
      <c r="K40" s="18" t="s">
        <v>327</v>
      </c>
      <c r="L40" s="20" t="s">
        <v>327</v>
      </c>
      <c r="M40" s="18" t="n">
        <v>9.23931228</v>
      </c>
      <c r="N40" s="20" t="n">
        <v>0.21066754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(244.0/B47*100)</f>
        <v/>
      </c>
      <c r="D47" s="19" t="n">
        <v>5684</v>
      </c>
      <c r="E47" s="18" t="n">
        <v>43.33663449</v>
      </c>
      <c r="F47" s="20" t="n">
        <v>0.88608678</v>
      </c>
      <c r="G47" s="18" t="n">
        <v>18.18594593</v>
      </c>
      <c r="H47" s="20" t="n">
        <v>0.74639834</v>
      </c>
      <c r="I47" s="18" t="n">
        <v>38.47741959</v>
      </c>
      <c r="J47" s="20" t="n">
        <v>1.01315854</v>
      </c>
      <c r="K47" s="18" t="s">
        <v>327</v>
      </c>
      <c r="L47" s="20" t="s">
        <v>327</v>
      </c>
      <c r="M47" s="18" t="n">
        <v>0</v>
      </c>
      <c r="N47" s="20" t="n">
        <v>0</v>
      </c>
      <c r="O47" s="18" t="n">
        <v>0</v>
      </c>
      <c r="P47" s="20" t="n">
        <v>0</v>
      </c>
      <c r="Q47" s="18" t="n">
        <v>0</v>
      </c>
      <c r="R47" s="20" t="n">
        <v>0</v>
      </c>
    </row>
    <row r="48" spans="1:18">
      <c r="A48" s="15" t="s">
        <v>368</v>
      </c>
      <c r="B48" s="17" t="n">
        <v>9841</v>
      </c>
      <c r="C48" s="18">
        <f>(31.0/B48*100)</f>
        <v/>
      </c>
      <c r="D48" s="19" t="n">
        <v>9810</v>
      </c>
      <c r="E48" s="18" t="n">
        <v>37.12889851</v>
      </c>
      <c r="F48" s="20" t="n">
        <v>0.86367896</v>
      </c>
      <c r="G48" s="18" t="n">
        <v>11.92090381</v>
      </c>
      <c r="H48" s="20" t="n">
        <v>0.7495823</v>
      </c>
      <c r="I48" s="18" t="n">
        <v>50.95019768</v>
      </c>
      <c r="J48" s="20" t="n">
        <v>1.12663869</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(157.0/B52*100)</f>
        <v/>
      </c>
      <c r="D52" s="19" t="n">
        <v>5652</v>
      </c>
      <c r="E52" s="18" t="n">
        <v>21.84744217</v>
      </c>
      <c r="F52" s="20" t="n">
        <v>0.59292769</v>
      </c>
      <c r="G52" s="18" t="n">
        <v>6.97509958</v>
      </c>
      <c r="H52" s="20" t="n">
        <v>0.39383915</v>
      </c>
      <c r="I52" s="18" t="n">
        <v>71.17745825</v>
      </c>
      <c r="J52" s="20" t="n">
        <v>0.75185834</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32.10512678</v>
      </c>
      <c r="F56" s="20" t="n">
        <v>0.82994992</v>
      </c>
      <c r="G56" s="18" t="n">
        <v>7.98428764</v>
      </c>
      <c r="H56" s="20" t="n">
        <v>0.41985418</v>
      </c>
      <c r="I56" s="18" t="n">
        <v>59.91058558</v>
      </c>
      <c r="J56" s="20" t="n">
        <v>0.92387495</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(341.0/B61*100)</f>
        <v/>
      </c>
      <c r="D61" s="19" t="n">
        <v>6184</v>
      </c>
      <c r="E61" s="18" t="n">
        <v>33.32183188</v>
      </c>
      <c r="F61" s="20" t="n">
        <v>0.65040122</v>
      </c>
      <c r="G61" s="18" t="n">
        <v>8.286520210000001</v>
      </c>
      <c r="H61" s="20" t="n">
        <v>0.40365209</v>
      </c>
      <c r="I61" s="18" t="n">
        <v>58.3916479</v>
      </c>
      <c r="J61" s="20" t="n">
        <v>0.69517462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(167.0/B67*100)</f>
        <v/>
      </c>
      <c r="D67" s="19" t="n">
        <v>6804</v>
      </c>
      <c r="E67" s="18" t="n">
        <v>37.75080396</v>
      </c>
      <c r="F67" s="20" t="n">
        <v>0.74255595</v>
      </c>
      <c r="G67" s="18" t="n">
        <v>13.51558987</v>
      </c>
      <c r="H67" s="20" t="n">
        <v>0.5952334</v>
      </c>
      <c r="I67" s="18" t="n">
        <v>48.73360618</v>
      </c>
      <c r="J67" s="20" t="n">
        <v>0.88515635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(401.0/B73*100)</f>
        <v/>
      </c>
      <c r="D73" s="19" t="n">
        <v>7848</v>
      </c>
      <c r="E73" s="18" t="n">
        <v>37.22262157</v>
      </c>
      <c r="F73" s="20" t="n">
        <v>0.9227795600000001</v>
      </c>
      <c r="G73" s="18" t="n">
        <v>37.58999998</v>
      </c>
      <c r="H73" s="20" t="n">
        <v>1.07718481</v>
      </c>
      <c r="I73" s="18" t="n">
        <v>25.18737845</v>
      </c>
      <c r="J73" s="20" t="n">
        <v>0.91840568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25.94822078</v>
      </c>
      <c r="F7" s="20" t="n">
        <v>0.5480382</v>
      </c>
      <c r="G7" s="18" t="n">
        <v>8.65930095</v>
      </c>
      <c r="H7" s="20" t="n">
        <v>0.34168737</v>
      </c>
      <c r="I7" s="18" t="n">
        <v>65.39247827</v>
      </c>
      <c r="J7" s="20" t="n">
        <v>0.6353405</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(8445.0/B9*100)</f>
        <v/>
      </c>
      <c r="D9" s="19" t="n">
        <v>1206</v>
      </c>
      <c r="E9" s="18" t="n">
        <v>65.23009779</v>
      </c>
      <c r="F9" s="20" t="n">
        <v>2.7601459</v>
      </c>
      <c r="G9" s="18" t="n">
        <v>14.88845174</v>
      </c>
      <c r="H9" s="20" t="n">
        <v>1.33398036</v>
      </c>
      <c r="I9" s="18" t="n">
        <v>0</v>
      </c>
      <c r="J9" s="20" t="n">
        <v>0</v>
      </c>
      <c r="K9" s="18" t="s">
        <v>327</v>
      </c>
      <c r="L9" s="20" t="s">
        <v>327</v>
      </c>
      <c r="M9" s="18" t="n">
        <v>19.88145047</v>
      </c>
      <c r="N9" s="20" t="n">
        <v>3.09813816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(194.0/B13*100)</f>
        <v/>
      </c>
      <c r="D13" s="19" t="n">
        <v>6967</v>
      </c>
      <c r="E13" s="18" t="n">
        <v>7.98812312</v>
      </c>
      <c r="F13" s="20" t="n">
        <v>0.45735529</v>
      </c>
      <c r="G13" s="18" t="n">
        <v>1.66742344</v>
      </c>
      <c r="H13" s="20" t="n">
        <v>0.18200899</v>
      </c>
      <c r="I13" s="18" t="n">
        <v>86.22683324</v>
      </c>
      <c r="J13" s="20" t="n">
        <v>0.6429682</v>
      </c>
      <c r="K13" s="18" t="s">
        <v>327</v>
      </c>
      <c r="L13" s="20" t="s">
        <v>327</v>
      </c>
      <c r="M13" s="18" t="n">
        <v>4.11762019</v>
      </c>
      <c r="N13" s="20" t="n">
        <v>0.47261264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(1052.0/B17*100)</f>
        <v/>
      </c>
      <c r="D17" s="19" t="n">
        <v>5452</v>
      </c>
      <c r="E17" s="18" t="n">
        <v>16.85966018</v>
      </c>
      <c r="F17" s="20" t="n">
        <v>0.64184379</v>
      </c>
      <c r="G17" s="18" t="n">
        <v>5.91104886</v>
      </c>
      <c r="H17" s="20" t="n">
        <v>0.43029703</v>
      </c>
      <c r="I17" s="18" t="n">
        <v>74.50784305000001</v>
      </c>
      <c r="J17" s="20" t="n">
        <v>0.87970111</v>
      </c>
      <c r="K17" s="18" t="s">
        <v>327</v>
      </c>
      <c r="L17" s="20" t="s">
        <v>327</v>
      </c>
      <c r="M17" s="18" t="n">
        <v>2.72144791</v>
      </c>
      <c r="N17" s="20" t="n">
        <v>0.36665073</v>
      </c>
      <c r="O17" s="18" t="n">
        <v>0</v>
      </c>
      <c r="P17" s="20" t="n">
        <v>0</v>
      </c>
      <c r="Q17" s="18" t="n">
        <v>0</v>
      </c>
      <c r="R17" s="20" t="n">
        <v>0</v>
      </c>
    </row>
    <row r="18" spans="1:18">
      <c r="A18" s="15" t="s">
        <v>338</v>
      </c>
      <c r="B18" s="17" t="n">
        <v>5532</v>
      </c>
      <c r="C18" s="18">
        <f>(54.0/B18*100)</f>
        <v/>
      </c>
      <c r="D18" s="19" t="n">
        <v>5478</v>
      </c>
      <c r="E18" s="18" t="n">
        <v>45.1590434</v>
      </c>
      <c r="F18" s="20" t="n">
        <v>0.81970372</v>
      </c>
      <c r="G18" s="18" t="n">
        <v>19.6614425</v>
      </c>
      <c r="H18" s="20" t="n">
        <v>0.61922063</v>
      </c>
      <c r="I18" s="18" t="n">
        <v>35.1795141</v>
      </c>
      <c r="J18" s="20" t="n">
        <v>0.94561719</v>
      </c>
      <c r="K18" s="18" t="s">
        <v>327</v>
      </c>
      <c r="L18" s="20" t="s">
        <v>327</v>
      </c>
      <c r="M18" s="18" t="n">
        <v>0</v>
      </c>
      <c r="N18" s="20" t="n">
        <v>0</v>
      </c>
      <c r="O18" s="18" t="n">
        <v>0</v>
      </c>
      <c r="P18" s="20" t="n">
        <v>0</v>
      </c>
      <c r="Q18" s="18" t="n">
        <v>0</v>
      </c>
      <c r="R18" s="20" t="n">
        <v>0</v>
      </c>
    </row>
    <row r="19" spans="1:18">
      <c r="A19" s="15" t="s">
        <v>339</v>
      </c>
      <c r="B19" s="17" t="n">
        <v>5658</v>
      </c>
      <c r="C19" s="18">
        <f>(270.0/B19*100)</f>
        <v/>
      </c>
      <c r="D19" s="19" t="n">
        <v>5388</v>
      </c>
      <c r="E19" s="18" t="n">
        <v>22.19974024</v>
      </c>
      <c r="F19" s="20" t="n">
        <v>0.80887822</v>
      </c>
      <c r="G19" s="18" t="n">
        <v>5.39769499</v>
      </c>
      <c r="H19" s="20" t="n">
        <v>0.43659566</v>
      </c>
      <c r="I19" s="18" t="n">
        <v>72.40256477</v>
      </c>
      <c r="J19" s="20" t="n">
        <v>1.02907787</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12.59946689</v>
      </c>
      <c r="F20" s="20" t="n">
        <v>0.52961118</v>
      </c>
      <c r="G20" s="18" t="n">
        <v>3.6943976</v>
      </c>
      <c r="H20" s="20" t="n">
        <v>0.28867944</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(692.0/B23*100)</f>
        <v/>
      </c>
      <c r="D23" s="19" t="n">
        <v>10891</v>
      </c>
      <c r="E23" s="18" t="n">
        <v>25.11815207</v>
      </c>
      <c r="F23" s="20" t="n">
        <v>0.84210863</v>
      </c>
      <c r="G23" s="18" t="n">
        <v>7.10551028</v>
      </c>
      <c r="H23" s="20" t="n">
        <v>0.4219693</v>
      </c>
      <c r="I23" s="18" t="n">
        <v>67.77633766</v>
      </c>
      <c r="J23" s="20" t="n">
        <v>1.04473178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41.38785871</v>
      </c>
      <c r="F25" s="20" t="n">
        <v>1.23203312</v>
      </c>
      <c r="G25" s="18" t="n">
        <v>8.54307464</v>
      </c>
      <c r="H25" s="20" t="n">
        <v>0.43177402</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26.81228888</v>
      </c>
      <c r="F26" s="20" t="n">
        <v>0.77312483</v>
      </c>
      <c r="G26" s="18" t="n">
        <v>13.07627391</v>
      </c>
      <c r="H26" s="20" t="n">
        <v>0.6054581999999999</v>
      </c>
      <c r="I26" s="18" t="n">
        <v>60.11143721</v>
      </c>
      <c r="J26" s="20" t="n">
        <v>0.95869066</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38.5022877</v>
      </c>
      <c r="F32" s="20" t="n">
        <v>0.9890887</v>
      </c>
      <c r="G32" s="18" t="n">
        <v>9.716961489999999</v>
      </c>
      <c r="H32" s="20" t="n">
        <v>0.50486358</v>
      </c>
      <c r="I32" s="18" t="n">
        <v>51.78075081</v>
      </c>
      <c r="J32" s="20" t="n">
        <v>1.09823857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(139.0/B34*100)</f>
        <v/>
      </c>
      <c r="D34" s="19" t="n">
        <v>6211</v>
      </c>
      <c r="E34" s="18" t="n">
        <v>28.77610305</v>
      </c>
      <c r="F34" s="20" t="n">
        <v>0.70714886</v>
      </c>
      <c r="G34" s="18" t="n">
        <v>11.66585449</v>
      </c>
      <c r="H34" s="20" t="n">
        <v>0.6036871</v>
      </c>
      <c r="I34" s="18" t="n">
        <v>56.95602465</v>
      </c>
      <c r="J34" s="20" t="n">
        <v>0.95008168</v>
      </c>
      <c r="K34" s="18" t="s">
        <v>327</v>
      </c>
      <c r="L34" s="20" t="s">
        <v>327</v>
      </c>
      <c r="M34" s="18" t="n">
        <v>2.60201781</v>
      </c>
      <c r="N34" s="20" t="n">
        <v>0.54020831</v>
      </c>
      <c r="O34" s="18" t="n">
        <v>0</v>
      </c>
      <c r="P34" s="20" t="n">
        <v>0</v>
      </c>
      <c r="Q34" s="18" t="n">
        <v>0</v>
      </c>
      <c r="R34" s="20" t="n">
        <v>0</v>
      </c>
    </row>
    <row r="35" spans="1:18">
      <c r="A35" s="15" t="s">
        <v>355</v>
      </c>
      <c r="B35" s="17" t="n">
        <v>6406</v>
      </c>
      <c r="C35" s="18">
        <f>(110.0/B35*100)</f>
        <v/>
      </c>
      <c r="D35" s="19" t="n">
        <v>6296</v>
      </c>
      <c r="E35" s="18" t="n">
        <v>45.000809</v>
      </c>
      <c r="F35" s="20" t="n">
        <v>0.76561052</v>
      </c>
      <c r="G35" s="18" t="n">
        <v>5.57681906</v>
      </c>
      <c r="H35" s="20" t="n">
        <v>0.3460452</v>
      </c>
      <c r="I35" s="18" t="n">
        <v>48.37258956</v>
      </c>
      <c r="J35" s="20" t="n">
        <v>0.8094238</v>
      </c>
      <c r="K35" s="18" t="s">
        <v>327</v>
      </c>
      <c r="L35" s="20" t="s">
        <v>327</v>
      </c>
      <c r="M35" s="18" t="n">
        <v>1.04978238</v>
      </c>
      <c r="N35" s="20" t="n">
        <v>0.05741772</v>
      </c>
      <c r="O35" s="18" t="n">
        <v>0</v>
      </c>
      <c r="P35" s="20" t="n">
        <v>0</v>
      </c>
      <c r="Q35" s="18" t="n">
        <v>0</v>
      </c>
      <c r="R35" s="20" t="n">
        <v>0</v>
      </c>
    </row>
    <row r="36" spans="1:18">
      <c r="A36" s="15" t="s">
        <v>356</v>
      </c>
      <c r="B36" s="17" t="n">
        <v>6736</v>
      </c>
      <c r="C36" s="18">
        <f>(133.0/B36*100)</f>
        <v/>
      </c>
      <c r="D36" s="19" t="n">
        <v>6603</v>
      </c>
      <c r="E36" s="18" t="n">
        <v>25.34521334</v>
      </c>
      <c r="F36" s="20" t="n">
        <v>0.63047855</v>
      </c>
      <c r="G36" s="18" t="n">
        <v>5.16055195</v>
      </c>
      <c r="H36" s="20" t="n">
        <v>0.29390982</v>
      </c>
      <c r="I36" s="18" t="n">
        <v>69.49423471</v>
      </c>
      <c r="J36" s="20" t="n">
        <v>0.74979612</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(5823.0/B40*100)</f>
        <v/>
      </c>
      <c r="D40" s="19" t="n">
        <v>8334</v>
      </c>
      <c r="E40" s="18" t="n">
        <v>36.22623717</v>
      </c>
      <c r="F40" s="20" t="n">
        <v>0.91664262</v>
      </c>
      <c r="G40" s="18" t="n">
        <v>14.54524889</v>
      </c>
      <c r="H40" s="20" t="n">
        <v>0.61421299</v>
      </c>
      <c r="I40" s="18" t="n">
        <v>39.98920167</v>
      </c>
      <c r="J40" s="20" t="n">
        <v>0.98767208</v>
      </c>
      <c r="K40" s="18" t="s">
        <v>327</v>
      </c>
      <c r="L40" s="20" t="s">
        <v>327</v>
      </c>
      <c r="M40" s="18" t="n">
        <v>9.23931228</v>
      </c>
      <c r="N40" s="20" t="n">
        <v>0.21066754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(244.0/B47*100)</f>
        <v/>
      </c>
      <c r="D47" s="19" t="n">
        <v>5684</v>
      </c>
      <c r="E47" s="18" t="n">
        <v>41.67739355</v>
      </c>
      <c r="F47" s="20" t="n">
        <v>0.79469729</v>
      </c>
      <c r="G47" s="18" t="n">
        <v>19.84518686</v>
      </c>
      <c r="H47" s="20" t="n">
        <v>0.69616987</v>
      </c>
      <c r="I47" s="18" t="n">
        <v>38.47741959</v>
      </c>
      <c r="J47" s="20" t="n">
        <v>1.01315854</v>
      </c>
      <c r="K47" s="18" t="s">
        <v>327</v>
      </c>
      <c r="L47" s="20" t="s">
        <v>327</v>
      </c>
      <c r="M47" s="18" t="n">
        <v>0</v>
      </c>
      <c r="N47" s="20" t="n">
        <v>0</v>
      </c>
      <c r="O47" s="18" t="n">
        <v>0</v>
      </c>
      <c r="P47" s="20" t="n">
        <v>0</v>
      </c>
      <c r="Q47" s="18" t="n">
        <v>0</v>
      </c>
      <c r="R47" s="20" t="n">
        <v>0</v>
      </c>
    </row>
    <row r="48" spans="1:18">
      <c r="A48" s="15" t="s">
        <v>368</v>
      </c>
      <c r="B48" s="17" t="n">
        <v>9841</v>
      </c>
      <c r="C48" s="18">
        <f>(31.0/B48*100)</f>
        <v/>
      </c>
      <c r="D48" s="19" t="n">
        <v>9810</v>
      </c>
      <c r="E48" s="18" t="n">
        <v>33.80107762</v>
      </c>
      <c r="F48" s="20" t="n">
        <v>0.89371607</v>
      </c>
      <c r="G48" s="18" t="n">
        <v>15.2487247</v>
      </c>
      <c r="H48" s="20" t="n">
        <v>0.83525562</v>
      </c>
      <c r="I48" s="18" t="n">
        <v>50.95019768</v>
      </c>
      <c r="J48" s="20" t="n">
        <v>1.12663869</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(157.0/B52*100)</f>
        <v/>
      </c>
      <c r="D52" s="19" t="n">
        <v>5652</v>
      </c>
      <c r="E52" s="18" t="n">
        <v>22.37797833</v>
      </c>
      <c r="F52" s="20" t="n">
        <v>0.5991048</v>
      </c>
      <c r="G52" s="18" t="n">
        <v>6.44456342</v>
      </c>
      <c r="H52" s="20" t="n">
        <v>0.404297</v>
      </c>
      <c r="I52" s="18" t="n">
        <v>71.17745825</v>
      </c>
      <c r="J52" s="20" t="n">
        <v>0.75185834</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33.00744365</v>
      </c>
      <c r="F56" s="20" t="n">
        <v>0.79908848</v>
      </c>
      <c r="G56" s="18" t="n">
        <v>7.08197077</v>
      </c>
      <c r="H56" s="20" t="n">
        <v>0.46822861</v>
      </c>
      <c r="I56" s="18" t="n">
        <v>59.91058558</v>
      </c>
      <c r="J56" s="20" t="n">
        <v>0.92387495</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(341.0/B61*100)</f>
        <v/>
      </c>
      <c r="D61" s="19" t="n">
        <v>6184</v>
      </c>
      <c r="E61" s="18" t="n">
        <v>29.66515922</v>
      </c>
      <c r="F61" s="20" t="n">
        <v>0.58193638</v>
      </c>
      <c r="G61" s="18" t="n">
        <v>11.94319288</v>
      </c>
      <c r="H61" s="20" t="n">
        <v>0.48967183</v>
      </c>
      <c r="I61" s="18" t="n">
        <v>58.3916479</v>
      </c>
      <c r="J61" s="20" t="n">
        <v>0.69517462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(167.0/B67*100)</f>
        <v/>
      </c>
      <c r="D67" s="19" t="n">
        <v>6804</v>
      </c>
      <c r="E67" s="18" t="n">
        <v>26.87364692</v>
      </c>
      <c r="F67" s="20" t="n">
        <v>0.64237482</v>
      </c>
      <c r="G67" s="18" t="n">
        <v>24.39274691</v>
      </c>
      <c r="H67" s="20" t="n">
        <v>0.82747701</v>
      </c>
      <c r="I67" s="18" t="n">
        <v>48.73360618</v>
      </c>
      <c r="J67" s="20" t="n">
        <v>0.88515635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(401.0/B73*100)</f>
        <v/>
      </c>
      <c r="D73" s="19" t="n">
        <v>7848</v>
      </c>
      <c r="E73" s="18" t="n">
        <v>27.53126111</v>
      </c>
      <c r="F73" s="20" t="n">
        <v>0.6417898</v>
      </c>
      <c r="G73" s="18" t="n">
        <v>47.28136044</v>
      </c>
      <c r="H73" s="20" t="n">
        <v>0.97783277</v>
      </c>
      <c r="I73" s="18" t="n">
        <v>25.18737845</v>
      </c>
      <c r="J73" s="20" t="n">
        <v>0.91840568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27.64482643</v>
      </c>
      <c r="F7" s="20" t="n">
        <v>0.54939892</v>
      </c>
      <c r="G7" s="18" t="n">
        <v>6.9626953</v>
      </c>
      <c r="H7" s="20" t="n">
        <v>0.3095758</v>
      </c>
      <c r="I7" s="18" t="n">
        <v>65.39247827</v>
      </c>
      <c r="J7" s="20" t="n">
        <v>0.6353405</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(8445.0/B9*100)</f>
        <v/>
      </c>
      <c r="D9" s="19" t="n">
        <v>1206</v>
      </c>
      <c r="E9" s="18" t="n">
        <v>66.80637806999999</v>
      </c>
      <c r="F9" s="20" t="n">
        <v>2.6797578</v>
      </c>
      <c r="G9" s="18" t="n">
        <v>13.31217146</v>
      </c>
      <c r="H9" s="20" t="n">
        <v>1.05241305</v>
      </c>
      <c r="I9" s="18" t="n">
        <v>0</v>
      </c>
      <c r="J9" s="20" t="n">
        <v>0</v>
      </c>
      <c r="K9" s="18" t="s">
        <v>327</v>
      </c>
      <c r="L9" s="20" t="s">
        <v>327</v>
      </c>
      <c r="M9" s="18" t="n">
        <v>19.88145047</v>
      </c>
      <c r="N9" s="20" t="n">
        <v>3.09813816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(194.0/B13*100)</f>
        <v/>
      </c>
      <c r="D13" s="19" t="n">
        <v>6967</v>
      </c>
      <c r="E13" s="18" t="n">
        <v>8.210855820000001</v>
      </c>
      <c r="F13" s="20" t="n">
        <v>0.46257275</v>
      </c>
      <c r="G13" s="18" t="n">
        <v>1.44469075</v>
      </c>
      <c r="H13" s="20" t="n">
        <v>0.17410405</v>
      </c>
      <c r="I13" s="18" t="n">
        <v>86.22683324</v>
      </c>
      <c r="J13" s="20" t="n">
        <v>0.6429682</v>
      </c>
      <c r="K13" s="18" t="s">
        <v>327</v>
      </c>
      <c r="L13" s="20" t="s">
        <v>327</v>
      </c>
      <c r="M13" s="18" t="n">
        <v>4.11762019</v>
      </c>
      <c r="N13" s="20" t="n">
        <v>0.47261264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(1052.0/B17*100)</f>
        <v/>
      </c>
      <c r="D17" s="19" t="n">
        <v>5452</v>
      </c>
      <c r="E17" s="18" t="n">
        <v>17.87128346</v>
      </c>
      <c r="F17" s="20" t="n">
        <v>0.65950996</v>
      </c>
      <c r="G17" s="18" t="n">
        <v>4.89942558</v>
      </c>
      <c r="H17" s="20" t="n">
        <v>0.35131191</v>
      </c>
      <c r="I17" s="18" t="n">
        <v>74.50784305000001</v>
      </c>
      <c r="J17" s="20" t="n">
        <v>0.87970111</v>
      </c>
      <c r="K17" s="18" t="s">
        <v>327</v>
      </c>
      <c r="L17" s="20" t="s">
        <v>327</v>
      </c>
      <c r="M17" s="18" t="n">
        <v>2.72144791</v>
      </c>
      <c r="N17" s="20" t="n">
        <v>0.36665073</v>
      </c>
      <c r="O17" s="18" t="n">
        <v>0</v>
      </c>
      <c r="P17" s="20" t="n">
        <v>0</v>
      </c>
      <c r="Q17" s="18" t="n">
        <v>0</v>
      </c>
      <c r="R17" s="20" t="n">
        <v>0</v>
      </c>
    </row>
    <row r="18" spans="1:18">
      <c r="A18" s="15" t="s">
        <v>338</v>
      </c>
      <c r="B18" s="17" t="n">
        <v>5532</v>
      </c>
      <c r="C18" s="18">
        <f>(54.0/B18*100)</f>
        <v/>
      </c>
      <c r="D18" s="19" t="n">
        <v>5478</v>
      </c>
      <c r="E18" s="18" t="n">
        <v>46.25103551</v>
      </c>
      <c r="F18" s="20" t="n">
        <v>0.92447388</v>
      </c>
      <c r="G18" s="18" t="n">
        <v>18.56945039</v>
      </c>
      <c r="H18" s="20" t="n">
        <v>0.67022306</v>
      </c>
      <c r="I18" s="18" t="n">
        <v>35.1795141</v>
      </c>
      <c r="J18" s="20" t="n">
        <v>0.94561719</v>
      </c>
      <c r="K18" s="18" t="s">
        <v>327</v>
      </c>
      <c r="L18" s="20" t="s">
        <v>327</v>
      </c>
      <c r="M18" s="18" t="n">
        <v>0</v>
      </c>
      <c r="N18" s="20" t="n">
        <v>0</v>
      </c>
      <c r="O18" s="18" t="n">
        <v>0</v>
      </c>
      <c r="P18" s="20" t="n">
        <v>0</v>
      </c>
      <c r="Q18" s="18" t="n">
        <v>0</v>
      </c>
      <c r="R18" s="20" t="n">
        <v>0</v>
      </c>
    </row>
    <row r="19" spans="1:18">
      <c r="A19" s="15" t="s">
        <v>339</v>
      </c>
      <c r="B19" s="17" t="n">
        <v>5658</v>
      </c>
      <c r="C19" s="18">
        <f>(270.0/B19*100)</f>
        <v/>
      </c>
      <c r="D19" s="19" t="n">
        <v>5388</v>
      </c>
      <c r="E19" s="18" t="n">
        <v>20.07646793</v>
      </c>
      <c r="F19" s="20" t="n">
        <v>0.77726854</v>
      </c>
      <c r="G19" s="18" t="n">
        <v>7.5209673</v>
      </c>
      <c r="H19" s="20" t="n">
        <v>0.46483433</v>
      </c>
      <c r="I19" s="18" t="n">
        <v>72.40256477</v>
      </c>
      <c r="J19" s="20" t="n">
        <v>1.02907787</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13.33203919</v>
      </c>
      <c r="F20" s="20" t="n">
        <v>0.5832498</v>
      </c>
      <c r="G20" s="18" t="n">
        <v>2.9618253</v>
      </c>
      <c r="H20" s="20" t="n">
        <v>0.31651182</v>
      </c>
      <c r="I20" s="18" t="n">
        <v>83.70613551</v>
      </c>
      <c r="J20" s="20" t="n">
        <v>0.55765239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(692.0/B23*100)</f>
        <v/>
      </c>
      <c r="D23" s="19" t="n">
        <v>10891</v>
      </c>
      <c r="E23" s="18" t="n">
        <v>26.30721294</v>
      </c>
      <c r="F23" s="20" t="n">
        <v>0.8903667199999999</v>
      </c>
      <c r="G23" s="18" t="n">
        <v>5.91644941</v>
      </c>
      <c r="H23" s="20" t="n">
        <v>0.33459682</v>
      </c>
      <c r="I23" s="18" t="n">
        <v>67.77633766</v>
      </c>
      <c r="J23" s="20" t="n">
        <v>1.04473178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42.42401279</v>
      </c>
      <c r="F25" s="20" t="n">
        <v>1.13461302</v>
      </c>
      <c r="G25" s="18" t="n">
        <v>7.50692055</v>
      </c>
      <c r="H25" s="20" t="n">
        <v>0.4426014</v>
      </c>
      <c r="I25" s="18" t="n">
        <v>50.06906665</v>
      </c>
      <c r="J25" s="20" t="n">
        <v>1.39486104</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27.33420405</v>
      </c>
      <c r="F26" s="20" t="n">
        <v>0.82339313</v>
      </c>
      <c r="G26" s="18" t="n">
        <v>12.55435874</v>
      </c>
      <c r="H26" s="20" t="n">
        <v>0.54928745</v>
      </c>
      <c r="I26" s="18" t="n">
        <v>60.11143721</v>
      </c>
      <c r="J26" s="20" t="n">
        <v>0.95869066</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35.72098617</v>
      </c>
      <c r="F32" s="20" t="n">
        <v>0.93913192</v>
      </c>
      <c r="G32" s="18" t="n">
        <v>12.49826302</v>
      </c>
      <c r="H32" s="20" t="n">
        <v>0.55732041</v>
      </c>
      <c r="I32" s="18" t="n">
        <v>51.78075081</v>
      </c>
      <c r="J32" s="20" t="n">
        <v>1.09823857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(139.0/B34*100)</f>
        <v/>
      </c>
      <c r="D34" s="19" t="n">
        <v>6211</v>
      </c>
      <c r="E34" s="18" t="n">
        <v>28.52872202</v>
      </c>
      <c r="F34" s="20" t="n">
        <v>0.7145460300000001</v>
      </c>
      <c r="G34" s="18" t="n">
        <v>11.91323552</v>
      </c>
      <c r="H34" s="20" t="n">
        <v>0.59167559</v>
      </c>
      <c r="I34" s="18" t="n">
        <v>56.95602465</v>
      </c>
      <c r="J34" s="20" t="n">
        <v>0.95008168</v>
      </c>
      <c r="K34" s="18" t="s">
        <v>327</v>
      </c>
      <c r="L34" s="20" t="s">
        <v>327</v>
      </c>
      <c r="M34" s="18" t="n">
        <v>2.60201781</v>
      </c>
      <c r="N34" s="20" t="n">
        <v>0.54020831</v>
      </c>
      <c r="O34" s="18" t="n">
        <v>0</v>
      </c>
      <c r="P34" s="20" t="n">
        <v>0</v>
      </c>
      <c r="Q34" s="18" t="n">
        <v>0</v>
      </c>
      <c r="R34" s="20" t="n">
        <v>0</v>
      </c>
    </row>
    <row r="35" spans="1:18">
      <c r="A35" s="15" t="s">
        <v>355</v>
      </c>
      <c r="B35" s="17" t="n">
        <v>6406</v>
      </c>
      <c r="C35" s="18">
        <f>(110.0/B35*100)</f>
        <v/>
      </c>
      <c r="D35" s="19" t="n">
        <v>6296</v>
      </c>
      <c r="E35" s="18" t="n">
        <v>40.94305611</v>
      </c>
      <c r="F35" s="20" t="n">
        <v>0.80787707</v>
      </c>
      <c r="G35" s="18" t="n">
        <v>9.63457195</v>
      </c>
      <c r="H35" s="20" t="n">
        <v>0.47183412</v>
      </c>
      <c r="I35" s="18" t="n">
        <v>48.37258956</v>
      </c>
      <c r="J35" s="20" t="n">
        <v>0.8094238</v>
      </c>
      <c r="K35" s="18" t="s">
        <v>327</v>
      </c>
      <c r="L35" s="20" t="s">
        <v>327</v>
      </c>
      <c r="M35" s="18" t="n">
        <v>1.04978238</v>
      </c>
      <c r="N35" s="20" t="n">
        <v>0.05741772</v>
      </c>
      <c r="O35" s="18" t="n">
        <v>0</v>
      </c>
      <c r="P35" s="20" t="n">
        <v>0</v>
      </c>
      <c r="Q35" s="18" t="n">
        <v>0</v>
      </c>
      <c r="R35" s="20" t="n">
        <v>0</v>
      </c>
    </row>
    <row r="36" spans="1:18">
      <c r="A36" s="15" t="s">
        <v>356</v>
      </c>
      <c r="B36" s="17" t="n">
        <v>6736</v>
      </c>
      <c r="C36" s="18">
        <f>(133.0/B36*100)</f>
        <v/>
      </c>
      <c r="D36" s="19" t="n">
        <v>6603</v>
      </c>
      <c r="E36" s="18" t="n">
        <v>25.25733287</v>
      </c>
      <c r="F36" s="20" t="n">
        <v>0.6367161099999999</v>
      </c>
      <c r="G36" s="18" t="n">
        <v>5.24843242</v>
      </c>
      <c r="H36" s="20" t="n">
        <v>0.31575189</v>
      </c>
      <c r="I36" s="18" t="n">
        <v>69.49423471</v>
      </c>
      <c r="J36" s="20" t="n">
        <v>0.74979612</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(5823.0/B40*100)</f>
        <v/>
      </c>
      <c r="D40" s="19" t="n">
        <v>8334</v>
      </c>
      <c r="E40" s="18" t="n">
        <v>41.87673623</v>
      </c>
      <c r="F40" s="20" t="n">
        <v>0.79263869</v>
      </c>
      <c r="G40" s="18" t="n">
        <v>8.89474983</v>
      </c>
      <c r="H40" s="20" t="n">
        <v>0.49670846</v>
      </c>
      <c r="I40" s="18" t="n">
        <v>39.98920167</v>
      </c>
      <c r="J40" s="20" t="n">
        <v>0.98767208</v>
      </c>
      <c r="K40" s="18" t="s">
        <v>327</v>
      </c>
      <c r="L40" s="20" t="s">
        <v>327</v>
      </c>
      <c r="M40" s="18" t="n">
        <v>9.23931228</v>
      </c>
      <c r="N40" s="20" t="n">
        <v>0.21066754</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(244.0/B47*100)</f>
        <v/>
      </c>
      <c r="D47" s="19" t="n">
        <v>5684</v>
      </c>
      <c r="E47" s="18" t="n">
        <v>45.51525023</v>
      </c>
      <c r="F47" s="20" t="n">
        <v>0.85877655</v>
      </c>
      <c r="G47" s="18" t="n">
        <v>16.00733018</v>
      </c>
      <c r="H47" s="20" t="n">
        <v>0.62064173</v>
      </c>
      <c r="I47" s="18" t="n">
        <v>38.47741959</v>
      </c>
      <c r="J47" s="20" t="n">
        <v>1.01315854</v>
      </c>
      <c r="K47" s="18" t="s">
        <v>327</v>
      </c>
      <c r="L47" s="20" t="s">
        <v>327</v>
      </c>
      <c r="M47" s="18" t="n">
        <v>0</v>
      </c>
      <c r="N47" s="20" t="n">
        <v>0</v>
      </c>
      <c r="O47" s="18" t="n">
        <v>0</v>
      </c>
      <c r="P47" s="20" t="n">
        <v>0</v>
      </c>
      <c r="Q47" s="18" t="n">
        <v>0</v>
      </c>
      <c r="R47" s="20" t="n">
        <v>0</v>
      </c>
    </row>
    <row r="48" spans="1:18">
      <c r="A48" s="15" t="s">
        <v>368</v>
      </c>
      <c r="B48" s="17" t="n">
        <v>9841</v>
      </c>
      <c r="C48" s="18">
        <f>(31.0/B48*100)</f>
        <v/>
      </c>
      <c r="D48" s="19" t="n">
        <v>9810</v>
      </c>
      <c r="E48" s="18" t="n">
        <v>31.65360988</v>
      </c>
      <c r="F48" s="20" t="n">
        <v>0.75718207</v>
      </c>
      <c r="G48" s="18" t="n">
        <v>17.39619244</v>
      </c>
      <c r="H48" s="20" t="n">
        <v>0.83303502</v>
      </c>
      <c r="I48" s="18" t="n">
        <v>50.95019768</v>
      </c>
      <c r="J48" s="20" t="n">
        <v>1.12663869</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(157.0/B52*100)</f>
        <v/>
      </c>
      <c r="D52" s="19" t="n">
        <v>5652</v>
      </c>
      <c r="E52" s="18" t="n">
        <v>22.32691939</v>
      </c>
      <c r="F52" s="20" t="n">
        <v>0.5981135</v>
      </c>
      <c r="G52" s="18" t="n">
        <v>6.49562236</v>
      </c>
      <c r="H52" s="20" t="n">
        <v>0.39186001</v>
      </c>
      <c r="I52" s="18" t="n">
        <v>71.17745825</v>
      </c>
      <c r="J52" s="20" t="n">
        <v>0.75185834</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33.58638616</v>
      </c>
      <c r="F56" s="20" t="n">
        <v>0.86458628</v>
      </c>
      <c r="G56" s="18" t="n">
        <v>6.50302826</v>
      </c>
      <c r="H56" s="20" t="n">
        <v>0.42927406</v>
      </c>
      <c r="I56" s="18" t="n">
        <v>59.91058558</v>
      </c>
      <c r="J56" s="20" t="n">
        <v>0.92387495</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(341.0/B61*100)</f>
        <v/>
      </c>
      <c r="D61" s="19" t="n">
        <v>6184</v>
      </c>
      <c r="E61" s="18" t="n">
        <v>31.57574506</v>
      </c>
      <c r="F61" s="20" t="n">
        <v>0.65720228</v>
      </c>
      <c r="G61" s="18" t="n">
        <v>10.03260704</v>
      </c>
      <c r="H61" s="20" t="n">
        <v>0.43875757</v>
      </c>
      <c r="I61" s="18" t="n">
        <v>58.3916479</v>
      </c>
      <c r="J61" s="20" t="n">
        <v>0.69517462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(167.0/B67*100)</f>
        <v/>
      </c>
      <c r="D67" s="19" t="n">
        <v>6804</v>
      </c>
      <c r="E67" s="18" t="n">
        <v>29.35503705</v>
      </c>
      <c r="F67" s="20" t="n">
        <v>0.67403823</v>
      </c>
      <c r="G67" s="18" t="n">
        <v>21.91135677</v>
      </c>
      <c r="H67" s="20" t="n">
        <v>0.61839301</v>
      </c>
      <c r="I67" s="18" t="n">
        <v>48.73360618</v>
      </c>
      <c r="J67" s="20" t="n">
        <v>0.88515635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(401.0/B73*100)</f>
        <v/>
      </c>
      <c r="D73" s="19" t="n">
        <v>7848</v>
      </c>
      <c r="E73" s="18" t="n">
        <v>42.76805175</v>
      </c>
      <c r="F73" s="20" t="n">
        <v>0.9299218299999999</v>
      </c>
      <c r="G73" s="18" t="n">
        <v>32.04456981</v>
      </c>
      <c r="H73" s="20" t="n">
        <v>0.92719264</v>
      </c>
      <c r="I73" s="18" t="n">
        <v>25.18737845</v>
      </c>
      <c r="J73" s="20" t="n">
        <v>0.91840568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28.52099537</v>
      </c>
      <c r="F7" s="20" t="n">
        <v>0.59978727</v>
      </c>
      <c r="G7" s="18" t="n">
        <v>35.87808906</v>
      </c>
      <c r="H7" s="20" t="n">
        <v>0.54514776</v>
      </c>
      <c r="I7" s="18" t="n">
        <v>35.60091556</v>
      </c>
      <c r="J7" s="20" t="n">
        <v>0.63208788</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(7151.0/B9*100)</f>
        <v/>
      </c>
      <c r="D9" s="19" t="n">
        <v>2500</v>
      </c>
      <c r="E9" s="18" t="n">
        <v>30.35174843</v>
      </c>
      <c r="F9" s="20" t="n">
        <v>1.17491699</v>
      </c>
      <c r="G9" s="18" t="n">
        <v>59.96221591</v>
      </c>
      <c r="H9" s="20" t="n">
        <v>1.52077727</v>
      </c>
      <c r="I9" s="18" t="n">
        <v>0</v>
      </c>
      <c r="J9" s="20" t="n">
        <v>0</v>
      </c>
      <c r="K9" s="18" t="s">
        <v>327</v>
      </c>
      <c r="L9" s="20" t="s">
        <v>327</v>
      </c>
      <c r="M9" s="18" t="n">
        <v>9.68603566</v>
      </c>
      <c r="N9" s="20" t="n">
        <v>1.66859681</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(190.0/B13*100)</f>
        <v/>
      </c>
      <c r="D13" s="19" t="n">
        <v>6971</v>
      </c>
      <c r="E13" s="18" t="n">
        <v>25.96536507</v>
      </c>
      <c r="F13" s="20" t="n">
        <v>0.76946737</v>
      </c>
      <c r="G13" s="18" t="n">
        <v>60.24769652</v>
      </c>
      <c r="H13" s="20" t="n">
        <v>0.81791888</v>
      </c>
      <c r="I13" s="18" t="n">
        <v>9.67038047</v>
      </c>
      <c r="J13" s="20" t="n">
        <v>0.51855384</v>
      </c>
      <c r="K13" s="18" t="s">
        <v>327</v>
      </c>
      <c r="L13" s="20" t="s">
        <v>327</v>
      </c>
      <c r="M13" s="18" t="n">
        <v>4.11655794</v>
      </c>
      <c r="N13" s="20" t="n">
        <v>0.47256522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(1016.0/B17*100)</f>
        <v/>
      </c>
      <c r="D17" s="19" t="n">
        <v>5488</v>
      </c>
      <c r="E17" s="18" t="n">
        <v>21.31658327</v>
      </c>
      <c r="F17" s="20" t="n">
        <v>0.58883977</v>
      </c>
      <c r="G17" s="18" t="n">
        <v>53.26722348</v>
      </c>
      <c r="H17" s="20" t="n">
        <v>0.97371192</v>
      </c>
      <c r="I17" s="18" t="n">
        <v>22.71534742</v>
      </c>
      <c r="J17" s="20" t="n">
        <v>0.82486503</v>
      </c>
      <c r="K17" s="18" t="s">
        <v>327</v>
      </c>
      <c r="L17" s="20" t="s">
        <v>327</v>
      </c>
      <c r="M17" s="18" t="n">
        <v>2.70084583</v>
      </c>
      <c r="N17" s="20" t="n">
        <v>0.35993112</v>
      </c>
      <c r="O17" s="18" t="n">
        <v>0</v>
      </c>
      <c r="P17" s="20" t="n">
        <v>0</v>
      </c>
      <c r="Q17" s="18" t="n">
        <v>0</v>
      </c>
      <c r="R17" s="20" t="n">
        <v>0</v>
      </c>
    </row>
    <row r="18" spans="1:18">
      <c r="A18" s="15" t="s">
        <v>338</v>
      </c>
      <c r="B18" s="17" t="n">
        <v>5532</v>
      </c>
      <c r="C18" s="18">
        <f>(46.0/B18*100)</f>
        <v/>
      </c>
      <c r="D18" s="19" t="n">
        <v>5486</v>
      </c>
      <c r="E18" s="18" t="n">
        <v>16.02541686</v>
      </c>
      <c r="F18" s="20" t="n">
        <v>0.54186268</v>
      </c>
      <c r="G18" s="18" t="n">
        <v>19.08449682</v>
      </c>
      <c r="H18" s="20" t="n">
        <v>0.7918545</v>
      </c>
      <c r="I18" s="18" t="n">
        <v>64.89008631999999</v>
      </c>
      <c r="J18" s="20" t="n">
        <v>0.94642047</v>
      </c>
      <c r="K18" s="18" t="s">
        <v>327</v>
      </c>
      <c r="L18" s="20" t="s">
        <v>327</v>
      </c>
      <c r="M18" s="18" t="n">
        <v>0</v>
      </c>
      <c r="N18" s="20" t="n">
        <v>0</v>
      </c>
      <c r="O18" s="18" t="n">
        <v>0</v>
      </c>
      <c r="P18" s="20" t="n">
        <v>0</v>
      </c>
      <c r="Q18" s="18" t="n">
        <v>0</v>
      </c>
      <c r="R18" s="20" t="n">
        <v>0</v>
      </c>
    </row>
    <row r="19" spans="1:18">
      <c r="A19" s="15" t="s">
        <v>339</v>
      </c>
      <c r="B19" s="17" t="n">
        <v>5658</v>
      </c>
      <c r="C19" s="18">
        <f>(244.0/B19*100)</f>
        <v/>
      </c>
      <c r="D19" s="19" t="n">
        <v>5414</v>
      </c>
      <c r="E19" s="18" t="n">
        <v>18.16551034</v>
      </c>
      <c r="F19" s="20" t="n">
        <v>0.66816422</v>
      </c>
      <c r="G19" s="18" t="n">
        <v>53.8360493</v>
      </c>
      <c r="H19" s="20" t="n">
        <v>1.07885194</v>
      </c>
      <c r="I19" s="18" t="n">
        <v>27.99844036</v>
      </c>
      <c r="J19" s="20" t="n">
        <v>1.04578894</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24.49871181</v>
      </c>
      <c r="F20" s="20" t="n">
        <v>0.79290928</v>
      </c>
      <c r="G20" s="18" t="n">
        <v>59.2016805</v>
      </c>
      <c r="H20" s="20" t="n">
        <v>0.98926337</v>
      </c>
      <c r="I20" s="18" t="n">
        <v>16.29960769</v>
      </c>
      <c r="J20" s="20" t="n">
        <v>0.55817657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(668.0/B23*100)</f>
        <v/>
      </c>
      <c r="D23" s="19" t="n">
        <v>10915</v>
      </c>
      <c r="E23" s="18" t="n">
        <v>22.6790057</v>
      </c>
      <c r="F23" s="20" t="n">
        <v>0.75824588</v>
      </c>
      <c r="G23" s="18" t="n">
        <v>44.95028842</v>
      </c>
      <c r="H23" s="20" t="n">
        <v>0.9203405</v>
      </c>
      <c r="I23" s="18" t="n">
        <v>32.37070588</v>
      </c>
      <c r="J23" s="20" t="n">
        <v>1.04057506</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(34.0/B25*100)</f>
        <v/>
      </c>
      <c r="D25" s="19" t="n">
        <v>5547</v>
      </c>
      <c r="E25" s="18" t="n">
        <v>25.0534661</v>
      </c>
      <c r="F25" s="20" t="n">
        <v>0.85240616</v>
      </c>
      <c r="G25" s="18" t="n">
        <v>24.98880212</v>
      </c>
      <c r="H25" s="20" t="n">
        <v>0.91778043</v>
      </c>
      <c r="I25" s="18" t="n">
        <v>49.95773178</v>
      </c>
      <c r="J25" s="20" t="n">
        <v>1.39470008</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18.58665741</v>
      </c>
      <c r="F26" s="20" t="n">
        <v>0.70987794</v>
      </c>
      <c r="G26" s="18" t="n">
        <v>41.50143615</v>
      </c>
      <c r="H26" s="20" t="n">
        <v>0.94243548</v>
      </c>
      <c r="I26" s="18" t="n">
        <v>39.91190644</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17.04929819</v>
      </c>
      <c r="F32" s="20" t="n">
        <v>0.58959144</v>
      </c>
      <c r="G32" s="18" t="n">
        <v>34.62707882</v>
      </c>
      <c r="H32" s="20" t="n">
        <v>0.94635166</v>
      </c>
      <c r="I32" s="18" t="n">
        <v>48.32362299</v>
      </c>
      <c r="J32" s="20" t="n">
        <v>1.09326541</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(128.0/B34*100)</f>
        <v/>
      </c>
      <c r="D34" s="19" t="n">
        <v>6222</v>
      </c>
      <c r="E34" s="18" t="n">
        <v>20.46094595</v>
      </c>
      <c r="F34" s="20" t="n">
        <v>0.66245209</v>
      </c>
      <c r="G34" s="18" t="n">
        <v>36.34387989</v>
      </c>
      <c r="H34" s="20" t="n">
        <v>0.84245114</v>
      </c>
      <c r="I34" s="18" t="n">
        <v>40.59824424</v>
      </c>
      <c r="J34" s="20" t="n">
        <v>0.97095499</v>
      </c>
      <c r="K34" s="18" t="s">
        <v>327</v>
      </c>
      <c r="L34" s="20" t="s">
        <v>327</v>
      </c>
      <c r="M34" s="18" t="n">
        <v>2.59692992</v>
      </c>
      <c r="N34" s="20" t="n">
        <v>0.53899639</v>
      </c>
      <c r="O34" s="18" t="n">
        <v>0</v>
      </c>
      <c r="P34" s="20" t="n">
        <v>0</v>
      </c>
      <c r="Q34" s="18" t="n">
        <v>0</v>
      </c>
      <c r="R34" s="20" t="n">
        <v>0</v>
      </c>
    </row>
    <row r="35" spans="1:18">
      <c r="A35" s="15" t="s">
        <v>355</v>
      </c>
      <c r="B35" s="17" t="n">
        <v>6406</v>
      </c>
      <c r="C35" s="18">
        <f>(94.0/B35*100)</f>
        <v/>
      </c>
      <c r="D35" s="19" t="n">
        <v>6312</v>
      </c>
      <c r="E35" s="18" t="n">
        <v>18.71252964</v>
      </c>
      <c r="F35" s="20" t="n">
        <v>0.63464722</v>
      </c>
      <c r="G35" s="18" t="n">
        <v>29.45153391</v>
      </c>
      <c r="H35" s="20" t="n">
        <v>0.6973605899999999</v>
      </c>
      <c r="I35" s="18" t="n">
        <v>50.7906795</v>
      </c>
      <c r="J35" s="20" t="n">
        <v>0.81725359</v>
      </c>
      <c r="K35" s="18" t="s">
        <v>327</v>
      </c>
      <c r="L35" s="20" t="s">
        <v>327</v>
      </c>
      <c r="M35" s="18" t="n">
        <v>1.04525695</v>
      </c>
      <c r="N35" s="20" t="n">
        <v>0.05732347</v>
      </c>
      <c r="O35" s="18" t="n">
        <v>0</v>
      </c>
      <c r="P35" s="20" t="n">
        <v>0</v>
      </c>
      <c r="Q35" s="18" t="n">
        <v>0</v>
      </c>
      <c r="R35" s="20" t="n">
        <v>0</v>
      </c>
    </row>
    <row r="36" spans="1:18">
      <c r="A36" s="15" t="s">
        <v>356</v>
      </c>
      <c r="B36" s="17" t="n">
        <v>6736</v>
      </c>
      <c r="C36" s="18">
        <f>(114.0/B36*100)</f>
        <v/>
      </c>
      <c r="D36" s="19" t="n">
        <v>6622</v>
      </c>
      <c r="E36" s="18" t="n">
        <v>23.29166797</v>
      </c>
      <c r="F36" s="20" t="n">
        <v>0.66408539</v>
      </c>
      <c r="G36" s="18" t="n">
        <v>45.99414726</v>
      </c>
      <c r="H36" s="20" t="n">
        <v>0.83128599</v>
      </c>
      <c r="I36" s="18" t="n">
        <v>30.71418477</v>
      </c>
      <c r="J36" s="20" t="n">
        <v>0.75589607</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(5804.0/B40*100)</f>
        <v/>
      </c>
      <c r="D40" s="19" t="n">
        <v>8353</v>
      </c>
      <c r="E40" s="18" t="n">
        <v>21.93666175</v>
      </c>
      <c r="F40" s="20" t="n">
        <v>0.75722922</v>
      </c>
      <c r="G40" s="18" t="n">
        <v>17.9164812</v>
      </c>
      <c r="H40" s="20" t="n">
        <v>0.80851479</v>
      </c>
      <c r="I40" s="18" t="n">
        <v>50.94183244</v>
      </c>
      <c r="J40" s="20" t="n">
        <v>0.97330071</v>
      </c>
      <c r="K40" s="18" t="s">
        <v>327</v>
      </c>
      <c r="L40" s="20" t="s">
        <v>327</v>
      </c>
      <c r="M40" s="18" t="n">
        <v>9.20502462</v>
      </c>
      <c r="N40" s="20" t="n">
        <v>0.20979969</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(183.0/B47*100)</f>
        <v/>
      </c>
      <c r="D47" s="19" t="n">
        <v>5745</v>
      </c>
      <c r="E47" s="18" t="n">
        <v>20.05229896</v>
      </c>
      <c r="F47" s="20" t="n">
        <v>0.82369163</v>
      </c>
      <c r="G47" s="18" t="n">
        <v>17.9968918</v>
      </c>
      <c r="H47" s="20" t="n">
        <v>0.7477543</v>
      </c>
      <c r="I47" s="18" t="n">
        <v>61.95080925</v>
      </c>
      <c r="J47" s="20" t="n">
        <v>1.00796533</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28.98391967</v>
      </c>
      <c r="F48" s="20" t="n">
        <v>0.81740179</v>
      </c>
      <c r="G48" s="18" t="n">
        <v>21.94861818</v>
      </c>
      <c r="H48" s="20" t="n">
        <v>0.86964948</v>
      </c>
      <c r="I48" s="18" t="n">
        <v>49.06746214</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19.98618632</v>
      </c>
      <c r="F52" s="20" t="n">
        <v>0.65151018</v>
      </c>
      <c r="G52" s="18" t="n">
        <v>51.11300358</v>
      </c>
      <c r="H52" s="20" t="n">
        <v>0.82383328</v>
      </c>
      <c r="I52" s="18" t="n">
        <v>28.9008101</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21.23371041</v>
      </c>
      <c r="F56" s="20" t="n">
        <v>0.64406845</v>
      </c>
      <c r="G56" s="18" t="n">
        <v>38.64293764</v>
      </c>
      <c r="H56" s="20" t="n">
        <v>0.72524629</v>
      </c>
      <c r="I56" s="18" t="n">
        <v>40.12335195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(327.0/B61*100)</f>
        <v/>
      </c>
      <c r="D61" s="19" t="n">
        <v>6198</v>
      </c>
      <c r="E61" s="18" t="n">
        <v>19.98113662</v>
      </c>
      <c r="F61" s="20" t="n">
        <v>0.6215692</v>
      </c>
      <c r="G61" s="18" t="n">
        <v>38.29342408</v>
      </c>
      <c r="H61" s="20" t="n">
        <v>0.82429665</v>
      </c>
      <c r="I61" s="18" t="n">
        <v>41.7254393</v>
      </c>
      <c r="J61" s="20" t="n">
        <v>0.69729941</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(19.0/B67*100)</f>
        <v/>
      </c>
      <c r="D67" s="19" t="n">
        <v>6952</v>
      </c>
      <c r="E67" s="18" t="n">
        <v>36.19434628</v>
      </c>
      <c r="F67" s="20" t="n">
        <v>0.71854061</v>
      </c>
      <c r="G67" s="18" t="n">
        <v>11.4137413</v>
      </c>
      <c r="H67" s="20" t="n">
        <v>0.63748018</v>
      </c>
      <c r="I67" s="18" t="n">
        <v>52.39191242</v>
      </c>
      <c r="J67" s="20" t="n">
        <v>0.87176295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(367.0/B73*100)</f>
        <v/>
      </c>
      <c r="D73" s="19" t="n">
        <v>7882</v>
      </c>
      <c r="E73" s="18" t="n">
        <v>17.46182407</v>
      </c>
      <c r="F73" s="20" t="n">
        <v>0.70316443</v>
      </c>
      <c r="G73" s="18" t="n">
        <v>7.586974</v>
      </c>
      <c r="H73" s="20" t="n">
        <v>0.46267158</v>
      </c>
      <c r="I73" s="18" t="n">
        <v>74.95120193</v>
      </c>
      <c r="J73" s="20" t="n">
        <v>0.91295188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47.58141834</v>
      </c>
      <c r="F7" s="20" t="n">
        <v>0.65573822</v>
      </c>
      <c r="G7" s="18" t="n">
        <v>16.81766609</v>
      </c>
      <c r="H7" s="20" t="n">
        <v>0.44598601</v>
      </c>
      <c r="I7" s="18" t="n">
        <v>35.60091556</v>
      </c>
      <c r="J7" s="20" t="n">
        <v>0.63208788</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(7151.0/B9*100)</f>
        <v/>
      </c>
      <c r="D9" s="19" t="n">
        <v>2500</v>
      </c>
      <c r="E9" s="18" t="n">
        <v>75.09697479</v>
      </c>
      <c r="F9" s="20" t="n">
        <v>1.59906418</v>
      </c>
      <c r="G9" s="18" t="n">
        <v>15.21698955</v>
      </c>
      <c r="H9" s="20" t="n">
        <v>0.84318944</v>
      </c>
      <c r="I9" s="18" t="n">
        <v>0</v>
      </c>
      <c r="J9" s="20" t="n">
        <v>0</v>
      </c>
      <c r="K9" s="18" t="s">
        <v>327</v>
      </c>
      <c r="L9" s="20" t="s">
        <v>327</v>
      </c>
      <c r="M9" s="18" t="n">
        <v>9.68603566</v>
      </c>
      <c r="N9" s="20" t="n">
        <v>1.66859681</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(190.0/B13*100)</f>
        <v/>
      </c>
      <c r="D13" s="19" t="n">
        <v>6971</v>
      </c>
      <c r="E13" s="18" t="n">
        <v>71.24370218</v>
      </c>
      <c r="F13" s="20" t="n">
        <v>0.76837133</v>
      </c>
      <c r="G13" s="18" t="n">
        <v>14.96935942</v>
      </c>
      <c r="H13" s="20" t="n">
        <v>0.5105837600000001</v>
      </c>
      <c r="I13" s="18" t="n">
        <v>9.67038047</v>
      </c>
      <c r="J13" s="20" t="n">
        <v>0.51855384</v>
      </c>
      <c r="K13" s="18" t="s">
        <v>327</v>
      </c>
      <c r="L13" s="20" t="s">
        <v>327</v>
      </c>
      <c r="M13" s="18" t="n">
        <v>4.11655794</v>
      </c>
      <c r="N13" s="20" t="n">
        <v>0.47256522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(1016.0/B17*100)</f>
        <v/>
      </c>
      <c r="D17" s="19" t="n">
        <v>5488</v>
      </c>
      <c r="E17" s="18" t="n">
        <v>53.7768454</v>
      </c>
      <c r="F17" s="20" t="n">
        <v>0.82643483</v>
      </c>
      <c r="G17" s="18" t="n">
        <v>20.80696135</v>
      </c>
      <c r="H17" s="20" t="n">
        <v>0.56160313</v>
      </c>
      <c r="I17" s="18" t="n">
        <v>22.71534742</v>
      </c>
      <c r="J17" s="20" t="n">
        <v>0.82486503</v>
      </c>
      <c r="K17" s="18" t="s">
        <v>327</v>
      </c>
      <c r="L17" s="20" t="s">
        <v>327</v>
      </c>
      <c r="M17" s="18" t="n">
        <v>2.70084583</v>
      </c>
      <c r="N17" s="20" t="n">
        <v>0.35993112</v>
      </c>
      <c r="O17" s="18" t="n">
        <v>0</v>
      </c>
      <c r="P17" s="20" t="n">
        <v>0</v>
      </c>
      <c r="Q17" s="18" t="n">
        <v>0</v>
      </c>
      <c r="R17" s="20" t="n">
        <v>0</v>
      </c>
    </row>
    <row r="18" spans="1:18">
      <c r="A18" s="15" t="s">
        <v>338</v>
      </c>
      <c r="B18" s="17" t="n">
        <v>5532</v>
      </c>
      <c r="C18" s="18">
        <f>(46.0/B18*100)</f>
        <v/>
      </c>
      <c r="D18" s="19" t="n">
        <v>5486</v>
      </c>
      <c r="E18" s="18" t="n">
        <v>26.4748609</v>
      </c>
      <c r="F18" s="20" t="n">
        <v>0.85481758</v>
      </c>
      <c r="G18" s="18" t="n">
        <v>8.635052780000001</v>
      </c>
      <c r="H18" s="20" t="n">
        <v>0.44924113</v>
      </c>
      <c r="I18" s="18" t="n">
        <v>64.89008631999999</v>
      </c>
      <c r="J18" s="20" t="n">
        <v>0.94642047</v>
      </c>
      <c r="K18" s="18" t="s">
        <v>327</v>
      </c>
      <c r="L18" s="20" t="s">
        <v>327</v>
      </c>
      <c r="M18" s="18" t="n">
        <v>0</v>
      </c>
      <c r="N18" s="20" t="n">
        <v>0</v>
      </c>
      <c r="O18" s="18" t="n">
        <v>0</v>
      </c>
      <c r="P18" s="20" t="n">
        <v>0</v>
      </c>
      <c r="Q18" s="18" t="n">
        <v>0</v>
      </c>
      <c r="R18" s="20" t="n">
        <v>0</v>
      </c>
    </row>
    <row r="19" spans="1:18">
      <c r="A19" s="15" t="s">
        <v>339</v>
      </c>
      <c r="B19" s="17" t="n">
        <v>5658</v>
      </c>
      <c r="C19" s="18">
        <f>(244.0/B19*100)</f>
        <v/>
      </c>
      <c r="D19" s="19" t="n">
        <v>5414</v>
      </c>
      <c r="E19" s="18" t="n">
        <v>62.26185275</v>
      </c>
      <c r="F19" s="20" t="n">
        <v>1.0368825</v>
      </c>
      <c r="G19" s="18" t="n">
        <v>9.739706890000001</v>
      </c>
      <c r="H19" s="20" t="n">
        <v>0.44548069</v>
      </c>
      <c r="I19" s="18" t="n">
        <v>27.99844036</v>
      </c>
      <c r="J19" s="20" t="n">
        <v>1.04578894</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62.45930683</v>
      </c>
      <c r="F20" s="20" t="n">
        <v>0.80458073</v>
      </c>
      <c r="G20" s="18" t="n">
        <v>21.24108548</v>
      </c>
      <c r="H20" s="20" t="n">
        <v>0.68993964</v>
      </c>
      <c r="I20" s="18" t="n">
        <v>16.29960769</v>
      </c>
      <c r="J20" s="20" t="n">
        <v>0.55817657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(668.0/B23*100)</f>
        <v/>
      </c>
      <c r="D23" s="19" t="n">
        <v>10915</v>
      </c>
      <c r="E23" s="18" t="n">
        <v>57.56180053</v>
      </c>
      <c r="F23" s="20" t="n">
        <v>0.91428074</v>
      </c>
      <c r="G23" s="18" t="n">
        <v>10.06749359</v>
      </c>
      <c r="H23" s="20" t="n">
        <v>0.53015848</v>
      </c>
      <c r="I23" s="18" t="n">
        <v>32.37070588</v>
      </c>
      <c r="J23" s="20" t="n">
        <v>1.04057506</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(34.0/B25*100)</f>
        <v/>
      </c>
      <c r="D25" s="19" t="n">
        <v>5547</v>
      </c>
      <c r="E25" s="18" t="n">
        <v>28.83779517</v>
      </c>
      <c r="F25" s="20" t="n">
        <v>0.8639209799999999</v>
      </c>
      <c r="G25" s="18" t="n">
        <v>21.20447305</v>
      </c>
      <c r="H25" s="20" t="n">
        <v>0.83737564</v>
      </c>
      <c r="I25" s="18" t="n">
        <v>49.95773178</v>
      </c>
      <c r="J25" s="20" t="n">
        <v>1.39470008</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38.50868691</v>
      </c>
      <c r="F26" s="20" t="n">
        <v>0.86085282</v>
      </c>
      <c r="G26" s="18" t="n">
        <v>21.57940665</v>
      </c>
      <c r="H26" s="20" t="n">
        <v>0.7917790099999999</v>
      </c>
      <c r="I26" s="18" t="n">
        <v>39.91190644</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32.22464104</v>
      </c>
      <c r="F32" s="20" t="n">
        <v>0.92005156</v>
      </c>
      <c r="G32" s="18" t="n">
        <v>19.45173597</v>
      </c>
      <c r="H32" s="20" t="n">
        <v>0.69261787</v>
      </c>
      <c r="I32" s="18" t="n">
        <v>48.32362299</v>
      </c>
      <c r="J32" s="20" t="n">
        <v>1.09326541</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(128.0/B34*100)</f>
        <v/>
      </c>
      <c r="D34" s="19" t="n">
        <v>6222</v>
      </c>
      <c r="E34" s="18" t="n">
        <v>39.3657718</v>
      </c>
      <c r="F34" s="20" t="n">
        <v>0.8420287</v>
      </c>
      <c r="G34" s="18" t="n">
        <v>17.43905405</v>
      </c>
      <c r="H34" s="20" t="n">
        <v>0.61874871</v>
      </c>
      <c r="I34" s="18" t="n">
        <v>40.59824424</v>
      </c>
      <c r="J34" s="20" t="n">
        <v>0.97095499</v>
      </c>
      <c r="K34" s="18" t="s">
        <v>327</v>
      </c>
      <c r="L34" s="20" t="s">
        <v>327</v>
      </c>
      <c r="M34" s="18" t="n">
        <v>2.59692992</v>
      </c>
      <c r="N34" s="20" t="n">
        <v>0.53899639</v>
      </c>
      <c r="O34" s="18" t="n">
        <v>0</v>
      </c>
      <c r="P34" s="20" t="n">
        <v>0</v>
      </c>
      <c r="Q34" s="18" t="n">
        <v>0</v>
      </c>
      <c r="R34" s="20" t="n">
        <v>0</v>
      </c>
    </row>
    <row r="35" spans="1:18">
      <c r="A35" s="15" t="s">
        <v>355</v>
      </c>
      <c r="B35" s="17" t="n">
        <v>6406</v>
      </c>
      <c r="C35" s="18">
        <f>(94.0/B35*100)</f>
        <v/>
      </c>
      <c r="D35" s="19" t="n">
        <v>6312</v>
      </c>
      <c r="E35" s="18" t="n">
        <v>32.53652335</v>
      </c>
      <c r="F35" s="20" t="n">
        <v>0.69639073</v>
      </c>
      <c r="G35" s="18" t="n">
        <v>15.6275402</v>
      </c>
      <c r="H35" s="20" t="n">
        <v>0.52029556</v>
      </c>
      <c r="I35" s="18" t="n">
        <v>50.7906795</v>
      </c>
      <c r="J35" s="20" t="n">
        <v>0.81725359</v>
      </c>
      <c r="K35" s="18" t="s">
        <v>327</v>
      </c>
      <c r="L35" s="20" t="s">
        <v>327</v>
      </c>
      <c r="M35" s="18" t="n">
        <v>1.04525695</v>
      </c>
      <c r="N35" s="20" t="n">
        <v>0.05732347</v>
      </c>
      <c r="O35" s="18" t="n">
        <v>0</v>
      </c>
      <c r="P35" s="20" t="n">
        <v>0</v>
      </c>
      <c r="Q35" s="18" t="n">
        <v>0</v>
      </c>
      <c r="R35" s="20" t="n">
        <v>0</v>
      </c>
    </row>
    <row r="36" spans="1:18">
      <c r="A36" s="15" t="s">
        <v>356</v>
      </c>
      <c r="B36" s="17" t="n">
        <v>6736</v>
      </c>
      <c r="C36" s="18">
        <f>(114.0/B36*100)</f>
        <v/>
      </c>
      <c r="D36" s="19" t="n">
        <v>6622</v>
      </c>
      <c r="E36" s="18" t="n">
        <v>57.52586886</v>
      </c>
      <c r="F36" s="20" t="n">
        <v>0.85258331</v>
      </c>
      <c r="G36" s="18" t="n">
        <v>11.75994636</v>
      </c>
      <c r="H36" s="20" t="n">
        <v>0.47544622</v>
      </c>
      <c r="I36" s="18" t="n">
        <v>30.71418477</v>
      </c>
      <c r="J36" s="20" t="n">
        <v>0.75589607</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(5804.0/B40*100)</f>
        <v/>
      </c>
      <c r="D40" s="19" t="n">
        <v>8353</v>
      </c>
      <c r="E40" s="18" t="n">
        <v>30.89894865</v>
      </c>
      <c r="F40" s="20" t="n">
        <v>0.8623721600000001</v>
      </c>
      <c r="G40" s="18" t="n">
        <v>8.95419429</v>
      </c>
      <c r="H40" s="20" t="n">
        <v>0.49169124</v>
      </c>
      <c r="I40" s="18" t="n">
        <v>50.94183244</v>
      </c>
      <c r="J40" s="20" t="n">
        <v>0.97330071</v>
      </c>
      <c r="K40" s="18" t="s">
        <v>327</v>
      </c>
      <c r="L40" s="20" t="s">
        <v>327</v>
      </c>
      <c r="M40" s="18" t="n">
        <v>9.20502462</v>
      </c>
      <c r="N40" s="20" t="n">
        <v>0.20979969</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(183.0/B47*100)</f>
        <v/>
      </c>
      <c r="D47" s="19" t="n">
        <v>5745</v>
      </c>
      <c r="E47" s="18" t="n">
        <v>29.18361705</v>
      </c>
      <c r="F47" s="20" t="n">
        <v>0.86789859</v>
      </c>
      <c r="G47" s="18" t="n">
        <v>8.86557371</v>
      </c>
      <c r="H47" s="20" t="n">
        <v>0.45475711</v>
      </c>
      <c r="I47" s="18" t="n">
        <v>61.95080925</v>
      </c>
      <c r="J47" s="20" t="n">
        <v>1.00796533</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33.39690091</v>
      </c>
      <c r="F48" s="20" t="n">
        <v>1.01567556</v>
      </c>
      <c r="G48" s="18" t="n">
        <v>17.53563695</v>
      </c>
      <c r="H48" s="20" t="n">
        <v>0.64960746</v>
      </c>
      <c r="I48" s="18" t="n">
        <v>49.06746214</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55.57267515</v>
      </c>
      <c r="F52" s="20" t="n">
        <v>0.87922297</v>
      </c>
      <c r="G52" s="18" t="n">
        <v>15.52651475</v>
      </c>
      <c r="H52" s="20" t="n">
        <v>0.50586897</v>
      </c>
      <c r="I52" s="18" t="n">
        <v>28.9008101</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36.44296466</v>
      </c>
      <c r="F56" s="20" t="n">
        <v>0.90277695</v>
      </c>
      <c r="G56" s="18" t="n">
        <v>23.43368339</v>
      </c>
      <c r="H56" s="20" t="n">
        <v>0.73110262</v>
      </c>
      <c r="I56" s="18" t="n">
        <v>40.12335195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(327.0/B61*100)</f>
        <v/>
      </c>
      <c r="D61" s="19" t="n">
        <v>6198</v>
      </c>
      <c r="E61" s="18" t="n">
        <v>43.98625516</v>
      </c>
      <c r="F61" s="20" t="n">
        <v>0.6898053</v>
      </c>
      <c r="G61" s="18" t="n">
        <v>14.28830554</v>
      </c>
      <c r="H61" s="20" t="n">
        <v>0.53925843</v>
      </c>
      <c r="I61" s="18" t="n">
        <v>41.7254393</v>
      </c>
      <c r="J61" s="20" t="n">
        <v>0.69729941</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(19.0/B67*100)</f>
        <v/>
      </c>
      <c r="D67" s="19" t="n">
        <v>6952</v>
      </c>
      <c r="E67" s="18" t="n">
        <v>40.32513983</v>
      </c>
      <c r="F67" s="20" t="n">
        <v>0.80924357</v>
      </c>
      <c r="G67" s="18" t="n">
        <v>7.28294775</v>
      </c>
      <c r="H67" s="20" t="n">
        <v>0.40004801</v>
      </c>
      <c r="I67" s="18" t="n">
        <v>52.39191242</v>
      </c>
      <c r="J67" s="20" t="n">
        <v>0.87176295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(367.0/B73*100)</f>
        <v/>
      </c>
      <c r="D73" s="19" t="n">
        <v>7882</v>
      </c>
      <c r="E73" s="18" t="n">
        <v>17.09808225</v>
      </c>
      <c r="F73" s="20" t="n">
        <v>0.73593863</v>
      </c>
      <c r="G73" s="18" t="n">
        <v>7.95071582</v>
      </c>
      <c r="H73" s="20" t="n">
        <v>0.49649958</v>
      </c>
      <c r="I73" s="18" t="n">
        <v>74.95120193</v>
      </c>
      <c r="J73" s="20" t="n">
        <v>0.91295188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51.82484531</v>
      </c>
      <c r="F7" s="20" t="n">
        <v>0.73005971</v>
      </c>
      <c r="G7" s="18" t="n">
        <v>12.57423913</v>
      </c>
      <c r="H7" s="20" t="n">
        <v>0.35609155</v>
      </c>
      <c r="I7" s="18" t="n">
        <v>35.60091556</v>
      </c>
      <c r="J7" s="20" t="n">
        <v>0.63208788</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(7151.0/B9*100)</f>
        <v/>
      </c>
      <c r="D9" s="19" t="n">
        <v>2500</v>
      </c>
      <c r="E9" s="18" t="n">
        <v>73.20221956</v>
      </c>
      <c r="F9" s="20" t="n">
        <v>1.56406988</v>
      </c>
      <c r="G9" s="18" t="n">
        <v>17.11174477</v>
      </c>
      <c r="H9" s="20" t="n">
        <v>0.9011737399999999</v>
      </c>
      <c r="I9" s="18" t="n">
        <v>0</v>
      </c>
      <c r="J9" s="20" t="n">
        <v>0</v>
      </c>
      <c r="K9" s="18" t="s">
        <v>327</v>
      </c>
      <c r="L9" s="20" t="s">
        <v>327</v>
      </c>
      <c r="M9" s="18" t="n">
        <v>9.68603566</v>
      </c>
      <c r="N9" s="20" t="n">
        <v>1.66859681</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(190.0/B13*100)</f>
        <v/>
      </c>
      <c r="D13" s="19" t="n">
        <v>6971</v>
      </c>
      <c r="E13" s="18" t="n">
        <v>62.25287242</v>
      </c>
      <c r="F13" s="20" t="n">
        <v>0.78134184</v>
      </c>
      <c r="G13" s="18" t="n">
        <v>23.96018918</v>
      </c>
      <c r="H13" s="20" t="n">
        <v>0.73117878</v>
      </c>
      <c r="I13" s="18" t="n">
        <v>9.67038047</v>
      </c>
      <c r="J13" s="20" t="n">
        <v>0.51855384</v>
      </c>
      <c r="K13" s="18" t="s">
        <v>327</v>
      </c>
      <c r="L13" s="20" t="s">
        <v>327</v>
      </c>
      <c r="M13" s="18" t="n">
        <v>4.11655794</v>
      </c>
      <c r="N13" s="20" t="n">
        <v>0.47256522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(1016.0/B17*100)</f>
        <v/>
      </c>
      <c r="D17" s="19" t="n">
        <v>5488</v>
      </c>
      <c r="E17" s="18" t="n">
        <v>55.57831135</v>
      </c>
      <c r="F17" s="20" t="n">
        <v>0.78682843</v>
      </c>
      <c r="G17" s="18" t="n">
        <v>19.0054954</v>
      </c>
      <c r="H17" s="20" t="n">
        <v>0.65536657</v>
      </c>
      <c r="I17" s="18" t="n">
        <v>22.71534742</v>
      </c>
      <c r="J17" s="20" t="n">
        <v>0.82486503</v>
      </c>
      <c r="K17" s="18" t="s">
        <v>327</v>
      </c>
      <c r="L17" s="20" t="s">
        <v>327</v>
      </c>
      <c r="M17" s="18" t="n">
        <v>2.70084583</v>
      </c>
      <c r="N17" s="20" t="n">
        <v>0.35993112</v>
      </c>
      <c r="O17" s="18" t="n">
        <v>0</v>
      </c>
      <c r="P17" s="20" t="n">
        <v>0</v>
      </c>
      <c r="Q17" s="18" t="n">
        <v>0</v>
      </c>
      <c r="R17" s="20" t="n">
        <v>0</v>
      </c>
    </row>
    <row r="18" spans="1:18">
      <c r="A18" s="15" t="s">
        <v>338</v>
      </c>
      <c r="B18" s="17" t="n">
        <v>5532</v>
      </c>
      <c r="C18" s="18">
        <f>(46.0/B18*100)</f>
        <v/>
      </c>
      <c r="D18" s="19" t="n">
        <v>5486</v>
      </c>
      <c r="E18" s="18" t="n">
        <v>29.72129955</v>
      </c>
      <c r="F18" s="20" t="n">
        <v>0.77560498</v>
      </c>
      <c r="G18" s="18" t="n">
        <v>5.38861413</v>
      </c>
      <c r="H18" s="20" t="n">
        <v>0.42429368</v>
      </c>
      <c r="I18" s="18" t="n">
        <v>64.89008631999999</v>
      </c>
      <c r="J18" s="20" t="n">
        <v>0.94642047</v>
      </c>
      <c r="K18" s="18" t="s">
        <v>327</v>
      </c>
      <c r="L18" s="20" t="s">
        <v>327</v>
      </c>
      <c r="M18" s="18" t="n">
        <v>0</v>
      </c>
      <c r="N18" s="20" t="n">
        <v>0</v>
      </c>
      <c r="O18" s="18" t="n">
        <v>0</v>
      </c>
      <c r="P18" s="20" t="n">
        <v>0</v>
      </c>
      <c r="Q18" s="18" t="n">
        <v>0</v>
      </c>
      <c r="R18" s="20" t="n">
        <v>0</v>
      </c>
    </row>
    <row r="19" spans="1:18">
      <c r="A19" s="15" t="s">
        <v>339</v>
      </c>
      <c r="B19" s="17" t="n">
        <v>5658</v>
      </c>
      <c r="C19" s="18">
        <f>(244.0/B19*100)</f>
        <v/>
      </c>
      <c r="D19" s="19" t="n">
        <v>5414</v>
      </c>
      <c r="E19" s="18" t="n">
        <v>54.1186387</v>
      </c>
      <c r="F19" s="20" t="n">
        <v>0.97981842</v>
      </c>
      <c r="G19" s="18" t="n">
        <v>17.88292093</v>
      </c>
      <c r="H19" s="20" t="n">
        <v>0.61450004</v>
      </c>
      <c r="I19" s="18" t="n">
        <v>27.99844036</v>
      </c>
      <c r="J19" s="20" t="n">
        <v>1.04578894</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58.23118255</v>
      </c>
      <c r="F20" s="20" t="n">
        <v>0.75916153</v>
      </c>
      <c r="G20" s="18" t="n">
        <v>25.46920976</v>
      </c>
      <c r="H20" s="20" t="n">
        <v>0.72339708</v>
      </c>
      <c r="I20" s="18" t="n">
        <v>16.29960769</v>
      </c>
      <c r="J20" s="20" t="n">
        <v>0.55817657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(668.0/B23*100)</f>
        <v/>
      </c>
      <c r="D23" s="19" t="n">
        <v>10915</v>
      </c>
      <c r="E23" s="18" t="n">
        <v>57.34953071</v>
      </c>
      <c r="F23" s="20" t="n">
        <v>0.94098024</v>
      </c>
      <c r="G23" s="18" t="n">
        <v>10.27976341</v>
      </c>
      <c r="H23" s="20" t="n">
        <v>0.49610756</v>
      </c>
      <c r="I23" s="18" t="n">
        <v>32.37070588</v>
      </c>
      <c r="J23" s="20" t="n">
        <v>1.04057506</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(34.0/B25*100)</f>
        <v/>
      </c>
      <c r="D25" s="19" t="n">
        <v>5547</v>
      </c>
      <c r="E25" s="18" t="n">
        <v>37.88585992</v>
      </c>
      <c r="F25" s="20" t="n">
        <v>1.07839714</v>
      </c>
      <c r="G25" s="18" t="n">
        <v>12.1564083</v>
      </c>
      <c r="H25" s="20" t="n">
        <v>0.59247381</v>
      </c>
      <c r="I25" s="18" t="n">
        <v>49.95773178</v>
      </c>
      <c r="J25" s="20" t="n">
        <v>1.39470008</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46.93150963</v>
      </c>
      <c r="F26" s="20" t="n">
        <v>1.01141602</v>
      </c>
      <c r="G26" s="18" t="n">
        <v>13.15658393</v>
      </c>
      <c r="H26" s="20" t="n">
        <v>0.57475225</v>
      </c>
      <c r="I26" s="18" t="n">
        <v>39.91190644</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34.01532291</v>
      </c>
      <c r="F32" s="20" t="n">
        <v>0.9516571</v>
      </c>
      <c r="G32" s="18" t="n">
        <v>17.6610541</v>
      </c>
      <c r="H32" s="20" t="n">
        <v>0.6641565</v>
      </c>
      <c r="I32" s="18" t="n">
        <v>48.32362299</v>
      </c>
      <c r="J32" s="20" t="n">
        <v>1.09326541</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(128.0/B34*100)</f>
        <v/>
      </c>
      <c r="D34" s="19" t="n">
        <v>6222</v>
      </c>
      <c r="E34" s="18" t="n">
        <v>38.61307647</v>
      </c>
      <c r="F34" s="20" t="n">
        <v>0.88158926</v>
      </c>
      <c r="G34" s="18" t="n">
        <v>18.19174937</v>
      </c>
      <c r="H34" s="20" t="n">
        <v>0.58117962</v>
      </c>
      <c r="I34" s="18" t="n">
        <v>40.59824424</v>
      </c>
      <c r="J34" s="20" t="n">
        <v>0.97095499</v>
      </c>
      <c r="K34" s="18" t="s">
        <v>327</v>
      </c>
      <c r="L34" s="20" t="s">
        <v>327</v>
      </c>
      <c r="M34" s="18" t="n">
        <v>2.59692992</v>
      </c>
      <c r="N34" s="20" t="n">
        <v>0.53899639</v>
      </c>
      <c r="O34" s="18" t="n">
        <v>0</v>
      </c>
      <c r="P34" s="20" t="n">
        <v>0</v>
      </c>
      <c r="Q34" s="18" t="n">
        <v>0</v>
      </c>
      <c r="R34" s="20" t="n">
        <v>0</v>
      </c>
    </row>
    <row r="35" spans="1:18">
      <c r="A35" s="15" t="s">
        <v>355</v>
      </c>
      <c r="B35" s="17" t="n">
        <v>6406</v>
      </c>
      <c r="C35" s="18">
        <f>(94.0/B35*100)</f>
        <v/>
      </c>
      <c r="D35" s="19" t="n">
        <v>6312</v>
      </c>
      <c r="E35" s="18" t="n">
        <v>39.97194254</v>
      </c>
      <c r="F35" s="20" t="n">
        <v>0.67549204</v>
      </c>
      <c r="G35" s="18" t="n">
        <v>8.192121009999999</v>
      </c>
      <c r="H35" s="20" t="n">
        <v>0.42659154</v>
      </c>
      <c r="I35" s="18" t="n">
        <v>50.7906795</v>
      </c>
      <c r="J35" s="20" t="n">
        <v>0.81725359</v>
      </c>
      <c r="K35" s="18" t="s">
        <v>327</v>
      </c>
      <c r="L35" s="20" t="s">
        <v>327</v>
      </c>
      <c r="M35" s="18" t="n">
        <v>1.04525695</v>
      </c>
      <c r="N35" s="20" t="n">
        <v>0.05732347</v>
      </c>
      <c r="O35" s="18" t="n">
        <v>0</v>
      </c>
      <c r="P35" s="20" t="n">
        <v>0</v>
      </c>
      <c r="Q35" s="18" t="n">
        <v>0</v>
      </c>
      <c r="R35" s="20" t="n">
        <v>0</v>
      </c>
    </row>
    <row r="36" spans="1:18">
      <c r="A36" s="15" t="s">
        <v>356</v>
      </c>
      <c r="B36" s="17" t="n">
        <v>6736</v>
      </c>
      <c r="C36" s="18">
        <f>(114.0/B36*100)</f>
        <v/>
      </c>
      <c r="D36" s="19" t="n">
        <v>6622</v>
      </c>
      <c r="E36" s="18" t="n">
        <v>60.34335446</v>
      </c>
      <c r="F36" s="20" t="n">
        <v>0.73952167</v>
      </c>
      <c r="G36" s="18" t="n">
        <v>8.94246077</v>
      </c>
      <c r="H36" s="20" t="n">
        <v>0.43448007</v>
      </c>
      <c r="I36" s="18" t="n">
        <v>30.71418477</v>
      </c>
      <c r="J36" s="20" t="n">
        <v>0.75589607</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(5804.0/B40*100)</f>
        <v/>
      </c>
      <c r="D40" s="19" t="n">
        <v>8353</v>
      </c>
      <c r="E40" s="18" t="n">
        <v>29.51104528</v>
      </c>
      <c r="F40" s="20" t="n">
        <v>0.899649</v>
      </c>
      <c r="G40" s="18" t="n">
        <v>10.34209767</v>
      </c>
      <c r="H40" s="20" t="n">
        <v>0.63239669</v>
      </c>
      <c r="I40" s="18" t="n">
        <v>50.94183244</v>
      </c>
      <c r="J40" s="20" t="n">
        <v>0.97330071</v>
      </c>
      <c r="K40" s="18" t="s">
        <v>327</v>
      </c>
      <c r="L40" s="20" t="s">
        <v>327</v>
      </c>
      <c r="M40" s="18" t="n">
        <v>9.20502462</v>
      </c>
      <c r="N40" s="20" t="n">
        <v>0.20979969</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(183.0/B47*100)</f>
        <v/>
      </c>
      <c r="D47" s="19" t="n">
        <v>5745</v>
      </c>
      <c r="E47" s="18" t="n">
        <v>28.75081075</v>
      </c>
      <c r="F47" s="20" t="n">
        <v>0.8584435500000001</v>
      </c>
      <c r="G47" s="18" t="n">
        <v>9.29838</v>
      </c>
      <c r="H47" s="20" t="n">
        <v>0.48620873</v>
      </c>
      <c r="I47" s="18" t="n">
        <v>61.95080925</v>
      </c>
      <c r="J47" s="20" t="n">
        <v>1.00796533</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32.22180269</v>
      </c>
      <c r="F48" s="20" t="n">
        <v>0.91708091</v>
      </c>
      <c r="G48" s="18" t="n">
        <v>18.71073517</v>
      </c>
      <c r="H48" s="20" t="n">
        <v>0.61951913</v>
      </c>
      <c r="I48" s="18" t="n">
        <v>49.06746214</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49.77682054</v>
      </c>
      <c r="F52" s="20" t="n">
        <v>0.7078593</v>
      </c>
      <c r="G52" s="18" t="n">
        <v>21.32236936</v>
      </c>
      <c r="H52" s="20" t="n">
        <v>0.64029189</v>
      </c>
      <c r="I52" s="18" t="n">
        <v>28.9008101</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37.42442729</v>
      </c>
      <c r="F56" s="20" t="n">
        <v>0.74710659</v>
      </c>
      <c r="G56" s="18" t="n">
        <v>22.45222075</v>
      </c>
      <c r="H56" s="20" t="n">
        <v>0.65617219</v>
      </c>
      <c r="I56" s="18" t="n">
        <v>40.12335195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(327.0/B61*100)</f>
        <v/>
      </c>
      <c r="D61" s="19" t="n">
        <v>6198</v>
      </c>
      <c r="E61" s="18" t="n">
        <v>40.59568488</v>
      </c>
      <c r="F61" s="20" t="n">
        <v>0.76218623</v>
      </c>
      <c r="G61" s="18" t="n">
        <v>17.67887582</v>
      </c>
      <c r="H61" s="20" t="n">
        <v>0.6784237</v>
      </c>
      <c r="I61" s="18" t="n">
        <v>41.7254393</v>
      </c>
      <c r="J61" s="20" t="n">
        <v>0.69729941</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(19.0/B67*100)</f>
        <v/>
      </c>
      <c r="D67" s="19" t="n">
        <v>6952</v>
      </c>
      <c r="E67" s="18" t="n">
        <v>39.22436385</v>
      </c>
      <c r="F67" s="20" t="n">
        <v>0.80788297</v>
      </c>
      <c r="G67" s="18" t="n">
        <v>8.383723720000001</v>
      </c>
      <c r="H67" s="20" t="n">
        <v>0.37636998</v>
      </c>
      <c r="I67" s="18" t="n">
        <v>52.39191242</v>
      </c>
      <c r="J67" s="20" t="n">
        <v>0.87176295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(367.0/B73*100)</f>
        <v/>
      </c>
      <c r="D73" s="19" t="n">
        <v>7882</v>
      </c>
      <c r="E73" s="18" t="n">
        <v>19.71207369</v>
      </c>
      <c r="F73" s="20" t="n">
        <v>0.7362121700000001</v>
      </c>
      <c r="G73" s="18" t="n">
        <v>5.33672438</v>
      </c>
      <c r="H73" s="20" t="n">
        <v>0.42086493</v>
      </c>
      <c r="I73" s="18" t="n">
        <v>74.95120193</v>
      </c>
      <c r="J73" s="20" t="n">
        <v>0.91295188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39.85965771</v>
      </c>
      <c r="F7" s="20" t="n">
        <v>0.68550349</v>
      </c>
      <c r="G7" s="18" t="n">
        <v>24.53942673</v>
      </c>
      <c r="H7" s="20" t="n">
        <v>0.48002883</v>
      </c>
      <c r="I7" s="18" t="n">
        <v>35.60091556</v>
      </c>
      <c r="J7" s="20" t="n">
        <v>0.63208788</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(7151.0/B9*100)</f>
        <v/>
      </c>
      <c r="D9" s="19" t="n">
        <v>2500</v>
      </c>
      <c r="E9" s="18" t="n">
        <v>56.67273885</v>
      </c>
      <c r="F9" s="20" t="n">
        <v>1.44199077</v>
      </c>
      <c r="G9" s="18" t="n">
        <v>33.64122549</v>
      </c>
      <c r="H9" s="20" t="n">
        <v>1.17121261</v>
      </c>
      <c r="I9" s="18" t="n">
        <v>0</v>
      </c>
      <c r="J9" s="20" t="n">
        <v>0</v>
      </c>
      <c r="K9" s="18" t="s">
        <v>327</v>
      </c>
      <c r="L9" s="20" t="s">
        <v>327</v>
      </c>
      <c r="M9" s="18" t="n">
        <v>9.68603566</v>
      </c>
      <c r="N9" s="20" t="n">
        <v>1.66859681</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(190.0/B13*100)</f>
        <v/>
      </c>
      <c r="D13" s="19" t="n">
        <v>6971</v>
      </c>
      <c r="E13" s="18" t="n">
        <v>52.49695393</v>
      </c>
      <c r="F13" s="20" t="n">
        <v>0.76400022</v>
      </c>
      <c r="G13" s="18" t="n">
        <v>33.71610767</v>
      </c>
      <c r="H13" s="20" t="n">
        <v>0.85483054</v>
      </c>
      <c r="I13" s="18" t="n">
        <v>9.67038047</v>
      </c>
      <c r="J13" s="20" t="n">
        <v>0.51855384</v>
      </c>
      <c r="K13" s="18" t="s">
        <v>327</v>
      </c>
      <c r="L13" s="20" t="s">
        <v>327</v>
      </c>
      <c r="M13" s="18" t="n">
        <v>4.11655794</v>
      </c>
      <c r="N13" s="20" t="n">
        <v>0.47256522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(1016.0/B17*100)</f>
        <v/>
      </c>
      <c r="D17" s="19" t="n">
        <v>5488</v>
      </c>
      <c r="E17" s="18" t="n">
        <v>46.64489301</v>
      </c>
      <c r="F17" s="20" t="n">
        <v>0.6772319</v>
      </c>
      <c r="G17" s="18" t="n">
        <v>27.93891374</v>
      </c>
      <c r="H17" s="20" t="n">
        <v>0.74056396</v>
      </c>
      <c r="I17" s="18" t="n">
        <v>22.71534742</v>
      </c>
      <c r="J17" s="20" t="n">
        <v>0.82486503</v>
      </c>
      <c r="K17" s="18" t="s">
        <v>327</v>
      </c>
      <c r="L17" s="20" t="s">
        <v>327</v>
      </c>
      <c r="M17" s="18" t="n">
        <v>2.70084583</v>
      </c>
      <c r="N17" s="20" t="n">
        <v>0.35993112</v>
      </c>
      <c r="O17" s="18" t="n">
        <v>0</v>
      </c>
      <c r="P17" s="20" t="n">
        <v>0</v>
      </c>
      <c r="Q17" s="18" t="n">
        <v>0</v>
      </c>
      <c r="R17" s="20" t="n">
        <v>0</v>
      </c>
    </row>
    <row r="18" spans="1:18">
      <c r="A18" s="15" t="s">
        <v>338</v>
      </c>
      <c r="B18" s="17" t="n">
        <v>5532</v>
      </c>
      <c r="C18" s="18">
        <f>(46.0/B18*100)</f>
        <v/>
      </c>
      <c r="D18" s="19" t="n">
        <v>5486</v>
      </c>
      <c r="E18" s="18" t="n">
        <v>23.83640612</v>
      </c>
      <c r="F18" s="20" t="n">
        <v>0.64700635</v>
      </c>
      <c r="G18" s="18" t="n">
        <v>11.27350757</v>
      </c>
      <c r="H18" s="20" t="n">
        <v>0.64267653</v>
      </c>
      <c r="I18" s="18" t="n">
        <v>64.89008631999999</v>
      </c>
      <c r="J18" s="20" t="n">
        <v>0.94642047</v>
      </c>
      <c r="K18" s="18" t="s">
        <v>327</v>
      </c>
      <c r="L18" s="20" t="s">
        <v>327</v>
      </c>
      <c r="M18" s="18" t="n">
        <v>0</v>
      </c>
      <c r="N18" s="20" t="n">
        <v>0</v>
      </c>
      <c r="O18" s="18" t="n">
        <v>0</v>
      </c>
      <c r="P18" s="20" t="n">
        <v>0</v>
      </c>
      <c r="Q18" s="18" t="n">
        <v>0</v>
      </c>
      <c r="R18" s="20" t="n">
        <v>0</v>
      </c>
    </row>
    <row r="19" spans="1:18">
      <c r="A19" s="15" t="s">
        <v>339</v>
      </c>
      <c r="B19" s="17" t="n">
        <v>5658</v>
      </c>
      <c r="C19" s="18">
        <f>(244.0/B19*100)</f>
        <v/>
      </c>
      <c r="D19" s="19" t="n">
        <v>5414</v>
      </c>
      <c r="E19" s="18" t="n">
        <v>40.66331772</v>
      </c>
      <c r="F19" s="20" t="n">
        <v>0.7724016500000001</v>
      </c>
      <c r="G19" s="18" t="n">
        <v>31.33824192</v>
      </c>
      <c r="H19" s="20" t="n">
        <v>0.81463639</v>
      </c>
      <c r="I19" s="18" t="n">
        <v>27.99844036</v>
      </c>
      <c r="J19" s="20" t="n">
        <v>1.04578894</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57.02257064</v>
      </c>
      <c r="F20" s="20" t="n">
        <v>0.758647</v>
      </c>
      <c r="G20" s="18" t="n">
        <v>26.67782167</v>
      </c>
      <c r="H20" s="20" t="n">
        <v>0.7436481700000001</v>
      </c>
      <c r="I20" s="18" t="n">
        <v>16.29960769</v>
      </c>
      <c r="J20" s="20" t="n">
        <v>0.55817657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(668.0/B23*100)</f>
        <v/>
      </c>
      <c r="D23" s="19" t="n">
        <v>10915</v>
      </c>
      <c r="E23" s="18" t="n">
        <v>43.25925557</v>
      </c>
      <c r="F23" s="20" t="n">
        <v>0.75675409</v>
      </c>
      <c r="G23" s="18" t="n">
        <v>24.37003855</v>
      </c>
      <c r="H23" s="20" t="n">
        <v>0.71446596</v>
      </c>
      <c r="I23" s="18" t="n">
        <v>32.37070588</v>
      </c>
      <c r="J23" s="20" t="n">
        <v>1.04057506</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(34.0/B25*100)</f>
        <v/>
      </c>
      <c r="D25" s="19" t="n">
        <v>5547</v>
      </c>
      <c r="E25" s="18" t="n">
        <v>29.34292381</v>
      </c>
      <c r="F25" s="20" t="n">
        <v>0.92715957</v>
      </c>
      <c r="G25" s="18" t="n">
        <v>20.69934441</v>
      </c>
      <c r="H25" s="20" t="n">
        <v>0.75581053</v>
      </c>
      <c r="I25" s="18" t="n">
        <v>49.95773178</v>
      </c>
      <c r="J25" s="20" t="n">
        <v>1.39470008</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29.97954932</v>
      </c>
      <c r="F26" s="20" t="n">
        <v>0.87054734</v>
      </c>
      <c r="G26" s="18" t="n">
        <v>30.10854424</v>
      </c>
      <c r="H26" s="20" t="n">
        <v>0.85724747</v>
      </c>
      <c r="I26" s="18" t="n">
        <v>39.91190644</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20.02344869</v>
      </c>
      <c r="F32" s="20" t="n">
        <v>0.73177886</v>
      </c>
      <c r="G32" s="18" t="n">
        <v>31.65292831</v>
      </c>
      <c r="H32" s="20" t="n">
        <v>0.8945253399999999</v>
      </c>
      <c r="I32" s="18" t="n">
        <v>48.32362299</v>
      </c>
      <c r="J32" s="20" t="n">
        <v>1.09326541</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(128.0/B34*100)</f>
        <v/>
      </c>
      <c r="D34" s="19" t="n">
        <v>6222</v>
      </c>
      <c r="E34" s="18" t="n">
        <v>26.61791927</v>
      </c>
      <c r="F34" s="20" t="n">
        <v>0.70327709</v>
      </c>
      <c r="G34" s="18" t="n">
        <v>30.18690658</v>
      </c>
      <c r="H34" s="20" t="n">
        <v>0.8459505899999999</v>
      </c>
      <c r="I34" s="18" t="n">
        <v>40.59824424</v>
      </c>
      <c r="J34" s="20" t="n">
        <v>0.97095499</v>
      </c>
      <c r="K34" s="18" t="s">
        <v>327</v>
      </c>
      <c r="L34" s="20" t="s">
        <v>327</v>
      </c>
      <c r="M34" s="18" t="n">
        <v>2.59692992</v>
      </c>
      <c r="N34" s="20" t="n">
        <v>0.53899639</v>
      </c>
      <c r="O34" s="18" t="n">
        <v>0</v>
      </c>
      <c r="P34" s="20" t="n">
        <v>0</v>
      </c>
      <c r="Q34" s="18" t="n">
        <v>0</v>
      </c>
      <c r="R34" s="20" t="n">
        <v>0</v>
      </c>
    </row>
    <row r="35" spans="1:18">
      <c r="A35" s="15" t="s">
        <v>355</v>
      </c>
      <c r="B35" s="17" t="n">
        <v>6406</v>
      </c>
      <c r="C35" s="18">
        <f>(94.0/B35*100)</f>
        <v/>
      </c>
      <c r="D35" s="19" t="n">
        <v>6312</v>
      </c>
      <c r="E35" s="18" t="n">
        <v>23.93046082</v>
      </c>
      <c r="F35" s="20" t="n">
        <v>0.55057289</v>
      </c>
      <c r="G35" s="18" t="n">
        <v>24.23360272</v>
      </c>
      <c r="H35" s="20" t="n">
        <v>0.70071787</v>
      </c>
      <c r="I35" s="18" t="n">
        <v>50.7906795</v>
      </c>
      <c r="J35" s="20" t="n">
        <v>0.81725359</v>
      </c>
      <c r="K35" s="18" t="s">
        <v>327</v>
      </c>
      <c r="L35" s="20" t="s">
        <v>327</v>
      </c>
      <c r="M35" s="18" t="n">
        <v>1.04525695</v>
      </c>
      <c r="N35" s="20" t="n">
        <v>0.05732347</v>
      </c>
      <c r="O35" s="18" t="n">
        <v>0</v>
      </c>
      <c r="P35" s="20" t="n">
        <v>0</v>
      </c>
      <c r="Q35" s="18" t="n">
        <v>0</v>
      </c>
      <c r="R35" s="20" t="n">
        <v>0</v>
      </c>
    </row>
    <row r="36" spans="1:18">
      <c r="A36" s="15" t="s">
        <v>356</v>
      </c>
      <c r="B36" s="17" t="n">
        <v>6736</v>
      </c>
      <c r="C36" s="18">
        <f>(114.0/B36*100)</f>
        <v/>
      </c>
      <c r="D36" s="19" t="n">
        <v>6622</v>
      </c>
      <c r="E36" s="18" t="n">
        <v>49.15909763</v>
      </c>
      <c r="F36" s="20" t="n">
        <v>0.72732878</v>
      </c>
      <c r="G36" s="18" t="n">
        <v>20.1267176</v>
      </c>
      <c r="H36" s="20" t="n">
        <v>0.55755258</v>
      </c>
      <c r="I36" s="18" t="n">
        <v>30.71418477</v>
      </c>
      <c r="J36" s="20" t="n">
        <v>0.75589607</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(5804.0/B40*100)</f>
        <v/>
      </c>
      <c r="D40" s="19" t="n">
        <v>8353</v>
      </c>
      <c r="E40" s="18" t="n">
        <v>22.71889123</v>
      </c>
      <c r="F40" s="20" t="n">
        <v>0.83067093</v>
      </c>
      <c r="G40" s="18" t="n">
        <v>17.13425172</v>
      </c>
      <c r="H40" s="20" t="n">
        <v>0.75029914</v>
      </c>
      <c r="I40" s="18" t="n">
        <v>50.94183244</v>
      </c>
      <c r="J40" s="20" t="n">
        <v>0.97330071</v>
      </c>
      <c r="K40" s="18" t="s">
        <v>327</v>
      </c>
      <c r="L40" s="20" t="s">
        <v>327</v>
      </c>
      <c r="M40" s="18" t="n">
        <v>9.20502462</v>
      </c>
      <c r="N40" s="20" t="n">
        <v>0.20979969</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(183.0/B47*100)</f>
        <v/>
      </c>
      <c r="D47" s="19" t="n">
        <v>5745</v>
      </c>
      <c r="E47" s="18" t="n">
        <v>22.84857323</v>
      </c>
      <c r="F47" s="20" t="n">
        <v>0.90757605</v>
      </c>
      <c r="G47" s="18" t="n">
        <v>15.20061752</v>
      </c>
      <c r="H47" s="20" t="n">
        <v>0.68736324</v>
      </c>
      <c r="I47" s="18" t="n">
        <v>61.95080925</v>
      </c>
      <c r="J47" s="20" t="n">
        <v>1.00796533</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25.53897089</v>
      </c>
      <c r="F48" s="20" t="n">
        <v>0.92238978</v>
      </c>
      <c r="G48" s="18" t="n">
        <v>25.39356697</v>
      </c>
      <c r="H48" s="20" t="n">
        <v>0.82964079</v>
      </c>
      <c r="I48" s="18" t="n">
        <v>49.06746214</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44.79186309</v>
      </c>
      <c r="F52" s="20" t="n">
        <v>0.72501226</v>
      </c>
      <c r="G52" s="18" t="n">
        <v>26.30732682</v>
      </c>
      <c r="H52" s="20" t="n">
        <v>0.6920943899999999</v>
      </c>
      <c r="I52" s="18" t="n">
        <v>28.9008101</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27.054925</v>
      </c>
      <c r="F56" s="20" t="n">
        <v>0.79331997</v>
      </c>
      <c r="G56" s="18" t="n">
        <v>32.82172305</v>
      </c>
      <c r="H56" s="20" t="n">
        <v>0.80360115</v>
      </c>
      <c r="I56" s="18" t="n">
        <v>40.12335195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(327.0/B61*100)</f>
        <v/>
      </c>
      <c r="D61" s="19" t="n">
        <v>6198</v>
      </c>
      <c r="E61" s="18" t="n">
        <v>27.75928102</v>
      </c>
      <c r="F61" s="20" t="n">
        <v>0.64417209</v>
      </c>
      <c r="G61" s="18" t="n">
        <v>30.51527968</v>
      </c>
      <c r="H61" s="20" t="n">
        <v>0.80126584</v>
      </c>
      <c r="I61" s="18" t="n">
        <v>41.7254393</v>
      </c>
      <c r="J61" s="20" t="n">
        <v>0.69729941</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(19.0/B67*100)</f>
        <v/>
      </c>
      <c r="D67" s="19" t="n">
        <v>6952</v>
      </c>
      <c r="E67" s="18" t="n">
        <v>29.58447255</v>
      </c>
      <c r="F67" s="20" t="n">
        <v>0.70050128</v>
      </c>
      <c r="G67" s="18" t="n">
        <v>18.02361503</v>
      </c>
      <c r="H67" s="20" t="n">
        <v>0.7313571</v>
      </c>
      <c r="I67" s="18" t="n">
        <v>52.39191242</v>
      </c>
      <c r="J67" s="20" t="n">
        <v>0.87176295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(367.0/B73*100)</f>
        <v/>
      </c>
      <c r="D73" s="19" t="n">
        <v>7882</v>
      </c>
      <c r="E73" s="18" t="n">
        <v>14.3476909</v>
      </c>
      <c r="F73" s="20" t="n">
        <v>0.62334517</v>
      </c>
      <c r="G73" s="18" t="n">
        <v>10.70110717</v>
      </c>
      <c r="H73" s="20" t="n">
        <v>0.55412526</v>
      </c>
      <c r="I73" s="18" t="n">
        <v>74.95120193</v>
      </c>
      <c r="J73" s="20" t="n">
        <v>0.91295188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52.37043387</v>
      </c>
      <c r="F7" s="20" t="n">
        <v>0.65415462</v>
      </c>
      <c r="G7" s="18" t="n">
        <v>12.02865057</v>
      </c>
      <c r="H7" s="20" t="n">
        <v>0.34050265</v>
      </c>
      <c r="I7" s="18" t="n">
        <v>35.60091556</v>
      </c>
      <c r="J7" s="20" t="n">
        <v>0.63208788</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(7151.0/B9*100)</f>
        <v/>
      </c>
      <c r="D9" s="19" t="n">
        <v>2500</v>
      </c>
      <c r="E9" s="18" t="n">
        <v>82.68144877</v>
      </c>
      <c r="F9" s="20" t="n">
        <v>1.65835142</v>
      </c>
      <c r="G9" s="18" t="n">
        <v>7.63251557</v>
      </c>
      <c r="H9" s="20" t="n">
        <v>0.64325174</v>
      </c>
      <c r="I9" s="18" t="n">
        <v>0</v>
      </c>
      <c r="J9" s="20" t="n">
        <v>0</v>
      </c>
      <c r="K9" s="18" t="s">
        <v>327</v>
      </c>
      <c r="L9" s="20" t="s">
        <v>327</v>
      </c>
      <c r="M9" s="18" t="n">
        <v>9.68603566</v>
      </c>
      <c r="N9" s="20" t="n">
        <v>1.66859681</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(190.0/B13*100)</f>
        <v/>
      </c>
      <c r="D13" s="19" t="n">
        <v>6971</v>
      </c>
      <c r="E13" s="18" t="n">
        <v>81.01131303</v>
      </c>
      <c r="F13" s="20" t="n">
        <v>0.66940488</v>
      </c>
      <c r="G13" s="18" t="n">
        <v>5.20174856</v>
      </c>
      <c r="H13" s="20" t="n">
        <v>0.39956992</v>
      </c>
      <c r="I13" s="18" t="n">
        <v>9.67038047</v>
      </c>
      <c r="J13" s="20" t="n">
        <v>0.51855384</v>
      </c>
      <c r="K13" s="18" t="s">
        <v>327</v>
      </c>
      <c r="L13" s="20" t="s">
        <v>327</v>
      </c>
      <c r="M13" s="18" t="n">
        <v>4.11655794</v>
      </c>
      <c r="N13" s="20" t="n">
        <v>0.47256522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(1016.0/B17*100)</f>
        <v/>
      </c>
      <c r="D17" s="19" t="n">
        <v>5488</v>
      </c>
      <c r="E17" s="18" t="n">
        <v>67.87669106</v>
      </c>
      <c r="F17" s="20" t="n">
        <v>0.84345294</v>
      </c>
      <c r="G17" s="18" t="n">
        <v>6.70711569</v>
      </c>
      <c r="H17" s="20" t="n">
        <v>0.32271389</v>
      </c>
      <c r="I17" s="18" t="n">
        <v>22.71534742</v>
      </c>
      <c r="J17" s="20" t="n">
        <v>0.82486503</v>
      </c>
      <c r="K17" s="18" t="s">
        <v>327</v>
      </c>
      <c r="L17" s="20" t="s">
        <v>327</v>
      </c>
      <c r="M17" s="18" t="n">
        <v>2.70084583</v>
      </c>
      <c r="N17" s="20" t="n">
        <v>0.35993112</v>
      </c>
      <c r="O17" s="18" t="n">
        <v>0</v>
      </c>
      <c r="P17" s="20" t="n">
        <v>0</v>
      </c>
      <c r="Q17" s="18" t="n">
        <v>0</v>
      </c>
      <c r="R17" s="20" t="n">
        <v>0</v>
      </c>
    </row>
    <row r="18" spans="1:18">
      <c r="A18" s="15" t="s">
        <v>338</v>
      </c>
      <c r="B18" s="17" t="n">
        <v>5532</v>
      </c>
      <c r="C18" s="18">
        <f>(46.0/B18*100)</f>
        <v/>
      </c>
      <c r="D18" s="19" t="n">
        <v>5486</v>
      </c>
      <c r="E18" s="18" t="n">
        <v>24.36865057</v>
      </c>
      <c r="F18" s="20" t="n">
        <v>0.757425</v>
      </c>
      <c r="G18" s="18" t="n">
        <v>10.74126311</v>
      </c>
      <c r="H18" s="20" t="n">
        <v>0.57218622</v>
      </c>
      <c r="I18" s="18" t="n">
        <v>64.89008631999999</v>
      </c>
      <c r="J18" s="20" t="n">
        <v>0.94642047</v>
      </c>
      <c r="K18" s="18" t="s">
        <v>327</v>
      </c>
      <c r="L18" s="20" t="s">
        <v>327</v>
      </c>
      <c r="M18" s="18" t="n">
        <v>0</v>
      </c>
      <c r="N18" s="20" t="n">
        <v>0</v>
      </c>
      <c r="O18" s="18" t="n">
        <v>0</v>
      </c>
      <c r="P18" s="20" t="n">
        <v>0</v>
      </c>
      <c r="Q18" s="18" t="n">
        <v>0</v>
      </c>
      <c r="R18" s="20" t="n">
        <v>0</v>
      </c>
    </row>
    <row r="19" spans="1:18">
      <c r="A19" s="15" t="s">
        <v>339</v>
      </c>
      <c r="B19" s="17" t="n">
        <v>5658</v>
      </c>
      <c r="C19" s="18">
        <f>(244.0/B19*100)</f>
        <v/>
      </c>
      <c r="D19" s="19" t="n">
        <v>5414</v>
      </c>
      <c r="E19" s="18" t="n">
        <v>62.36424538</v>
      </c>
      <c r="F19" s="20" t="n">
        <v>1.09300317</v>
      </c>
      <c r="G19" s="18" t="n">
        <v>9.637314249999999</v>
      </c>
      <c r="H19" s="20" t="n">
        <v>0.40830489</v>
      </c>
      <c r="I19" s="18" t="n">
        <v>27.99844036</v>
      </c>
      <c r="J19" s="20" t="n">
        <v>1.04578894</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77.54608236999999</v>
      </c>
      <c r="F20" s="20" t="n">
        <v>0.70679873</v>
      </c>
      <c r="G20" s="18" t="n">
        <v>6.15430994</v>
      </c>
      <c r="H20" s="20" t="n">
        <v>0.40457273</v>
      </c>
      <c r="I20" s="18" t="n">
        <v>16.29960769</v>
      </c>
      <c r="J20" s="20" t="n">
        <v>0.55817657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(668.0/B23*100)</f>
        <v/>
      </c>
      <c r="D23" s="19" t="n">
        <v>10915</v>
      </c>
      <c r="E23" s="18" t="n">
        <v>61.71308943</v>
      </c>
      <c r="F23" s="20" t="n">
        <v>1.01251366</v>
      </c>
      <c r="G23" s="18" t="n">
        <v>5.91620469</v>
      </c>
      <c r="H23" s="20" t="n">
        <v>0.34130085</v>
      </c>
      <c r="I23" s="18" t="n">
        <v>32.37070588</v>
      </c>
      <c r="J23" s="20" t="n">
        <v>1.04057506</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(34.0/B25*100)</f>
        <v/>
      </c>
      <c r="D25" s="19" t="n">
        <v>5547</v>
      </c>
      <c r="E25" s="18" t="n">
        <v>42.64328707</v>
      </c>
      <c r="F25" s="20" t="n">
        <v>1.23588597</v>
      </c>
      <c r="G25" s="18" t="n">
        <v>7.39898115</v>
      </c>
      <c r="H25" s="20" t="n">
        <v>0.40787433</v>
      </c>
      <c r="I25" s="18" t="n">
        <v>49.95773178</v>
      </c>
      <c r="J25" s="20" t="n">
        <v>1.39470008</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53.30041391</v>
      </c>
      <c r="F26" s="20" t="n">
        <v>0.89017662</v>
      </c>
      <c r="G26" s="18" t="n">
        <v>6.78767965</v>
      </c>
      <c r="H26" s="20" t="n">
        <v>0.40070394</v>
      </c>
      <c r="I26" s="18" t="n">
        <v>39.91190644</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46.2045689</v>
      </c>
      <c r="F32" s="20" t="n">
        <v>1.06794134</v>
      </c>
      <c r="G32" s="18" t="n">
        <v>5.47180811</v>
      </c>
      <c r="H32" s="20" t="n">
        <v>0.37118517</v>
      </c>
      <c r="I32" s="18" t="n">
        <v>48.32362299</v>
      </c>
      <c r="J32" s="20" t="n">
        <v>1.09326541</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(128.0/B34*100)</f>
        <v/>
      </c>
      <c r="D34" s="19" t="n">
        <v>6222</v>
      </c>
      <c r="E34" s="18" t="n">
        <v>47.81443353</v>
      </c>
      <c r="F34" s="20" t="n">
        <v>0.9312968700000001</v>
      </c>
      <c r="G34" s="18" t="n">
        <v>8.99039232</v>
      </c>
      <c r="H34" s="20" t="n">
        <v>0.38320106</v>
      </c>
      <c r="I34" s="18" t="n">
        <v>40.59824424</v>
      </c>
      <c r="J34" s="20" t="n">
        <v>0.97095499</v>
      </c>
      <c r="K34" s="18" t="s">
        <v>327</v>
      </c>
      <c r="L34" s="20" t="s">
        <v>327</v>
      </c>
      <c r="M34" s="18" t="n">
        <v>2.59692992</v>
      </c>
      <c r="N34" s="20" t="n">
        <v>0.53899639</v>
      </c>
      <c r="O34" s="18" t="n">
        <v>0</v>
      </c>
      <c r="P34" s="20" t="n">
        <v>0</v>
      </c>
      <c r="Q34" s="18" t="n">
        <v>0</v>
      </c>
      <c r="R34" s="20" t="n">
        <v>0</v>
      </c>
    </row>
    <row r="35" spans="1:18">
      <c r="A35" s="15" t="s">
        <v>355</v>
      </c>
      <c r="B35" s="17" t="n">
        <v>6406</v>
      </c>
      <c r="C35" s="18">
        <f>(94.0/B35*100)</f>
        <v/>
      </c>
      <c r="D35" s="19" t="n">
        <v>6312</v>
      </c>
      <c r="E35" s="18" t="n">
        <v>41.973574</v>
      </c>
      <c r="F35" s="20" t="n">
        <v>0.8245066599999999</v>
      </c>
      <c r="G35" s="18" t="n">
        <v>6.19048954</v>
      </c>
      <c r="H35" s="20" t="n">
        <v>0.35402582</v>
      </c>
      <c r="I35" s="18" t="n">
        <v>50.7906795</v>
      </c>
      <c r="J35" s="20" t="n">
        <v>0.81725359</v>
      </c>
      <c r="K35" s="18" t="s">
        <v>327</v>
      </c>
      <c r="L35" s="20" t="s">
        <v>327</v>
      </c>
      <c r="M35" s="18" t="n">
        <v>1.04525695</v>
      </c>
      <c r="N35" s="20" t="n">
        <v>0.05732347</v>
      </c>
      <c r="O35" s="18" t="n">
        <v>0</v>
      </c>
      <c r="P35" s="20" t="n">
        <v>0</v>
      </c>
      <c r="Q35" s="18" t="n">
        <v>0</v>
      </c>
      <c r="R35" s="20" t="n">
        <v>0</v>
      </c>
    </row>
    <row r="36" spans="1:18">
      <c r="A36" s="15" t="s">
        <v>356</v>
      </c>
      <c r="B36" s="17" t="n">
        <v>6736</v>
      </c>
      <c r="C36" s="18">
        <f>(114.0/B36*100)</f>
        <v/>
      </c>
      <c r="D36" s="19" t="n">
        <v>6622</v>
      </c>
      <c r="E36" s="18" t="n">
        <v>60.76356893</v>
      </c>
      <c r="F36" s="20" t="n">
        <v>0.88408511</v>
      </c>
      <c r="G36" s="18" t="n">
        <v>8.522246300000001</v>
      </c>
      <c r="H36" s="20" t="n">
        <v>0.50138086</v>
      </c>
      <c r="I36" s="18" t="n">
        <v>30.71418477</v>
      </c>
      <c r="J36" s="20" t="n">
        <v>0.75589607</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(5804.0/B40*100)</f>
        <v/>
      </c>
      <c r="D40" s="19" t="n">
        <v>8353</v>
      </c>
      <c r="E40" s="18" t="n">
        <v>35.89077333</v>
      </c>
      <c r="F40" s="20" t="n">
        <v>0.83598044</v>
      </c>
      <c r="G40" s="18" t="n">
        <v>3.96236962</v>
      </c>
      <c r="H40" s="20" t="n">
        <v>0.3898875</v>
      </c>
      <c r="I40" s="18" t="n">
        <v>50.94183244</v>
      </c>
      <c r="J40" s="20" t="n">
        <v>0.97330071</v>
      </c>
      <c r="K40" s="18" t="s">
        <v>327</v>
      </c>
      <c r="L40" s="20" t="s">
        <v>327</v>
      </c>
      <c r="M40" s="18" t="n">
        <v>9.20502462</v>
      </c>
      <c r="N40" s="20" t="n">
        <v>0.20979969</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(183.0/B47*100)</f>
        <v/>
      </c>
      <c r="D47" s="19" t="n">
        <v>5745</v>
      </c>
      <c r="E47" s="18" t="n">
        <v>33.25994491</v>
      </c>
      <c r="F47" s="20" t="n">
        <v>0.90418431</v>
      </c>
      <c r="G47" s="18" t="n">
        <v>4.78924585</v>
      </c>
      <c r="H47" s="20" t="n">
        <v>0.33440812</v>
      </c>
      <c r="I47" s="18" t="n">
        <v>61.95080925</v>
      </c>
      <c r="J47" s="20" t="n">
        <v>1.00796533</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34.46349995</v>
      </c>
      <c r="F48" s="20" t="n">
        <v>0.9885321500000001</v>
      </c>
      <c r="G48" s="18" t="n">
        <v>16.4690379</v>
      </c>
      <c r="H48" s="20" t="n">
        <v>0.73983148</v>
      </c>
      <c r="I48" s="18" t="n">
        <v>49.06746214</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64.28678653</v>
      </c>
      <c r="F52" s="20" t="n">
        <v>0.7616024</v>
      </c>
      <c r="G52" s="18" t="n">
        <v>6.81240337</v>
      </c>
      <c r="H52" s="20" t="n">
        <v>0.29350986</v>
      </c>
      <c r="I52" s="18" t="n">
        <v>28.9008101</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41.49853377</v>
      </c>
      <c r="F56" s="20" t="n">
        <v>0.9889113899999999</v>
      </c>
      <c r="G56" s="18" t="n">
        <v>18.37811428</v>
      </c>
      <c r="H56" s="20" t="n">
        <v>0.68748695</v>
      </c>
      <c r="I56" s="18" t="n">
        <v>40.12335195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(327.0/B61*100)</f>
        <v/>
      </c>
      <c r="D61" s="19" t="n">
        <v>6198</v>
      </c>
      <c r="E61" s="18" t="n">
        <v>50.46458016</v>
      </c>
      <c r="F61" s="20" t="n">
        <v>0.65874529</v>
      </c>
      <c r="G61" s="18" t="n">
        <v>7.80998054</v>
      </c>
      <c r="H61" s="20" t="n">
        <v>0.36354648</v>
      </c>
      <c r="I61" s="18" t="n">
        <v>41.7254393</v>
      </c>
      <c r="J61" s="20" t="n">
        <v>0.69729941</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(19.0/B67*100)</f>
        <v/>
      </c>
      <c r="D67" s="19" t="n">
        <v>6952</v>
      </c>
      <c r="E67" s="18" t="n">
        <v>32.72679351</v>
      </c>
      <c r="F67" s="20" t="n">
        <v>0.8838106100000001</v>
      </c>
      <c r="G67" s="18" t="n">
        <v>14.88129407</v>
      </c>
      <c r="H67" s="20" t="n">
        <v>0.46924926</v>
      </c>
      <c r="I67" s="18" t="n">
        <v>52.39191242</v>
      </c>
      <c r="J67" s="20" t="n">
        <v>0.87176295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(367.0/B73*100)</f>
        <v/>
      </c>
      <c r="D73" s="19" t="n">
        <v>7882</v>
      </c>
      <c r="E73" s="18" t="n">
        <v>17.43872315</v>
      </c>
      <c r="F73" s="20" t="n">
        <v>0.73038668</v>
      </c>
      <c r="G73" s="18" t="n">
        <v>7.61007492</v>
      </c>
      <c r="H73" s="20" t="n">
        <v>0.47932364</v>
      </c>
      <c r="I73" s="18" t="n">
        <v>74.95120193</v>
      </c>
      <c r="J73" s="20" t="n">
        <v>0.91295188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42.40722172</v>
      </c>
      <c r="F7" s="20" t="n">
        <v>0.67320974</v>
      </c>
      <c r="G7" s="18" t="n">
        <v>21.99186271</v>
      </c>
      <c r="H7" s="20" t="n">
        <v>0.49646465</v>
      </c>
      <c r="I7" s="18" t="n">
        <v>35.60091556</v>
      </c>
      <c r="J7" s="20" t="n">
        <v>0.63208788</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(7151.0/B9*100)</f>
        <v/>
      </c>
      <c r="D9" s="19" t="n">
        <v>2500</v>
      </c>
      <c r="E9" s="18" t="n">
        <v>57.21293662</v>
      </c>
      <c r="F9" s="20" t="n">
        <v>1.48077293</v>
      </c>
      <c r="G9" s="18" t="n">
        <v>33.10102772</v>
      </c>
      <c r="H9" s="20" t="n">
        <v>1.25521637</v>
      </c>
      <c r="I9" s="18" t="n">
        <v>0</v>
      </c>
      <c r="J9" s="20" t="n">
        <v>0</v>
      </c>
      <c r="K9" s="18" t="s">
        <v>327</v>
      </c>
      <c r="L9" s="20" t="s">
        <v>327</v>
      </c>
      <c r="M9" s="18" t="n">
        <v>9.68603566</v>
      </c>
      <c r="N9" s="20" t="n">
        <v>1.66859681</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(190.0/B13*100)</f>
        <v/>
      </c>
      <c r="D13" s="19" t="n">
        <v>6971</v>
      </c>
      <c r="E13" s="18" t="n">
        <v>54.06197811</v>
      </c>
      <c r="F13" s="20" t="n">
        <v>0.78541331</v>
      </c>
      <c r="G13" s="18" t="n">
        <v>32.15108349</v>
      </c>
      <c r="H13" s="20" t="n">
        <v>0.78416309</v>
      </c>
      <c r="I13" s="18" t="n">
        <v>9.67038047</v>
      </c>
      <c r="J13" s="20" t="n">
        <v>0.51855384</v>
      </c>
      <c r="K13" s="18" t="s">
        <v>327</v>
      </c>
      <c r="L13" s="20" t="s">
        <v>327</v>
      </c>
      <c r="M13" s="18" t="n">
        <v>4.11655794</v>
      </c>
      <c r="N13" s="20" t="n">
        <v>0.47256522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(1016.0/B17*100)</f>
        <v/>
      </c>
      <c r="D17" s="19" t="n">
        <v>5488</v>
      </c>
      <c r="E17" s="18" t="n">
        <v>53.77548605</v>
      </c>
      <c r="F17" s="20" t="n">
        <v>0.79532213</v>
      </c>
      <c r="G17" s="18" t="n">
        <v>20.8083207</v>
      </c>
      <c r="H17" s="20" t="n">
        <v>0.5888293999999999</v>
      </c>
      <c r="I17" s="18" t="n">
        <v>22.71534742</v>
      </c>
      <c r="J17" s="20" t="n">
        <v>0.82486503</v>
      </c>
      <c r="K17" s="18" t="s">
        <v>327</v>
      </c>
      <c r="L17" s="20" t="s">
        <v>327</v>
      </c>
      <c r="M17" s="18" t="n">
        <v>2.70084583</v>
      </c>
      <c r="N17" s="20" t="n">
        <v>0.35993112</v>
      </c>
      <c r="O17" s="18" t="n">
        <v>0</v>
      </c>
      <c r="P17" s="20" t="n">
        <v>0</v>
      </c>
      <c r="Q17" s="18" t="n">
        <v>0</v>
      </c>
      <c r="R17" s="20" t="n">
        <v>0</v>
      </c>
    </row>
    <row r="18" spans="1:18">
      <c r="A18" s="15" t="s">
        <v>338</v>
      </c>
      <c r="B18" s="17" t="n">
        <v>5532</v>
      </c>
      <c r="C18" s="18">
        <f>(46.0/B18*100)</f>
        <v/>
      </c>
      <c r="D18" s="19" t="n">
        <v>5486</v>
      </c>
      <c r="E18" s="18" t="n">
        <v>20.92144644</v>
      </c>
      <c r="F18" s="20" t="n">
        <v>0.71540774</v>
      </c>
      <c r="G18" s="18" t="n">
        <v>14.18846725</v>
      </c>
      <c r="H18" s="20" t="n">
        <v>0.7078617699999999</v>
      </c>
      <c r="I18" s="18" t="n">
        <v>64.89008631999999</v>
      </c>
      <c r="J18" s="20" t="n">
        <v>0.94642047</v>
      </c>
      <c r="K18" s="18" t="s">
        <v>327</v>
      </c>
      <c r="L18" s="20" t="s">
        <v>327</v>
      </c>
      <c r="M18" s="18" t="n">
        <v>0</v>
      </c>
      <c r="N18" s="20" t="n">
        <v>0</v>
      </c>
      <c r="O18" s="18" t="n">
        <v>0</v>
      </c>
      <c r="P18" s="20" t="n">
        <v>0</v>
      </c>
      <c r="Q18" s="18" t="n">
        <v>0</v>
      </c>
      <c r="R18" s="20" t="n">
        <v>0</v>
      </c>
    </row>
    <row r="19" spans="1:18">
      <c r="A19" s="15" t="s">
        <v>339</v>
      </c>
      <c r="B19" s="17" t="n">
        <v>5658</v>
      </c>
      <c r="C19" s="18">
        <f>(244.0/B19*100)</f>
        <v/>
      </c>
      <c r="D19" s="19" t="n">
        <v>5414</v>
      </c>
      <c r="E19" s="18" t="n">
        <v>52.72822936</v>
      </c>
      <c r="F19" s="20" t="n">
        <v>0.83286542</v>
      </c>
      <c r="G19" s="18" t="n">
        <v>19.27333027</v>
      </c>
      <c r="H19" s="20" t="n">
        <v>0.66440149</v>
      </c>
      <c r="I19" s="18" t="n">
        <v>27.99844036</v>
      </c>
      <c r="J19" s="20" t="n">
        <v>1.04578894</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57.0146119</v>
      </c>
      <c r="F20" s="20" t="n">
        <v>0.73969806</v>
      </c>
      <c r="G20" s="18" t="n">
        <v>26.68578041</v>
      </c>
      <c r="H20" s="20" t="n">
        <v>0.70047774</v>
      </c>
      <c r="I20" s="18" t="n">
        <v>16.29960769</v>
      </c>
      <c r="J20" s="20" t="n">
        <v>0.55817657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(668.0/B23*100)</f>
        <v/>
      </c>
      <c r="D23" s="19" t="n">
        <v>10915</v>
      </c>
      <c r="E23" s="18" t="n">
        <v>43.43104059</v>
      </c>
      <c r="F23" s="20" t="n">
        <v>0.84226204</v>
      </c>
      <c r="G23" s="18" t="n">
        <v>24.19825353</v>
      </c>
      <c r="H23" s="20" t="n">
        <v>0.74459004</v>
      </c>
      <c r="I23" s="18" t="n">
        <v>32.37070588</v>
      </c>
      <c r="J23" s="20" t="n">
        <v>1.04057506</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(34.0/B25*100)</f>
        <v/>
      </c>
      <c r="D25" s="19" t="n">
        <v>5547</v>
      </c>
      <c r="E25" s="18" t="n">
        <v>41.1068066</v>
      </c>
      <c r="F25" s="20" t="n">
        <v>1.27261541</v>
      </c>
      <c r="G25" s="18" t="n">
        <v>8.93546162</v>
      </c>
      <c r="H25" s="20" t="n">
        <v>0.44757017</v>
      </c>
      <c r="I25" s="18" t="n">
        <v>49.95773178</v>
      </c>
      <c r="J25" s="20" t="n">
        <v>1.39470008</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34.94777467</v>
      </c>
      <c r="F26" s="20" t="n">
        <v>0.88039171</v>
      </c>
      <c r="G26" s="18" t="n">
        <v>25.14031889</v>
      </c>
      <c r="H26" s="20" t="n">
        <v>0.80029629</v>
      </c>
      <c r="I26" s="18" t="n">
        <v>39.91190644</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34.79024959</v>
      </c>
      <c r="F32" s="20" t="n">
        <v>0.83657446</v>
      </c>
      <c r="G32" s="18" t="n">
        <v>16.88612742</v>
      </c>
      <c r="H32" s="20" t="n">
        <v>0.59783604</v>
      </c>
      <c r="I32" s="18" t="n">
        <v>48.32362299</v>
      </c>
      <c r="J32" s="20" t="n">
        <v>1.09326541</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(128.0/B34*100)</f>
        <v/>
      </c>
      <c r="D34" s="19" t="n">
        <v>6222</v>
      </c>
      <c r="E34" s="18" t="n">
        <v>29.96559893</v>
      </c>
      <c r="F34" s="20" t="n">
        <v>0.81272054</v>
      </c>
      <c r="G34" s="18" t="n">
        <v>26.83922691</v>
      </c>
      <c r="H34" s="20" t="n">
        <v>0.6825628500000001</v>
      </c>
      <c r="I34" s="18" t="n">
        <v>40.59824424</v>
      </c>
      <c r="J34" s="20" t="n">
        <v>0.97095499</v>
      </c>
      <c r="K34" s="18" t="s">
        <v>327</v>
      </c>
      <c r="L34" s="20" t="s">
        <v>327</v>
      </c>
      <c r="M34" s="18" t="n">
        <v>2.59692992</v>
      </c>
      <c r="N34" s="20" t="n">
        <v>0.53899639</v>
      </c>
      <c r="O34" s="18" t="n">
        <v>0</v>
      </c>
      <c r="P34" s="20" t="n">
        <v>0</v>
      </c>
      <c r="Q34" s="18" t="n">
        <v>0</v>
      </c>
      <c r="R34" s="20" t="n">
        <v>0</v>
      </c>
    </row>
    <row r="35" spans="1:18">
      <c r="A35" s="15" t="s">
        <v>355</v>
      </c>
      <c r="B35" s="17" t="n">
        <v>6406</v>
      </c>
      <c r="C35" s="18">
        <f>(94.0/B35*100)</f>
        <v/>
      </c>
      <c r="D35" s="19" t="n">
        <v>6312</v>
      </c>
      <c r="E35" s="18" t="n">
        <v>37.82955815</v>
      </c>
      <c r="F35" s="20" t="n">
        <v>0.77602656</v>
      </c>
      <c r="G35" s="18" t="n">
        <v>10.3345054</v>
      </c>
      <c r="H35" s="20" t="n">
        <v>0.5023348399999999</v>
      </c>
      <c r="I35" s="18" t="n">
        <v>50.7906795</v>
      </c>
      <c r="J35" s="20" t="n">
        <v>0.81725359</v>
      </c>
      <c r="K35" s="18" t="s">
        <v>327</v>
      </c>
      <c r="L35" s="20" t="s">
        <v>327</v>
      </c>
      <c r="M35" s="18" t="n">
        <v>1.04525695</v>
      </c>
      <c r="N35" s="20" t="n">
        <v>0.05732347</v>
      </c>
      <c r="O35" s="18" t="n">
        <v>0</v>
      </c>
      <c r="P35" s="20" t="n">
        <v>0</v>
      </c>
      <c r="Q35" s="18" t="n">
        <v>0</v>
      </c>
      <c r="R35" s="20" t="n">
        <v>0</v>
      </c>
    </row>
    <row r="36" spans="1:18">
      <c r="A36" s="15" t="s">
        <v>356</v>
      </c>
      <c r="B36" s="17" t="n">
        <v>6736</v>
      </c>
      <c r="C36" s="18">
        <f>(114.0/B36*100)</f>
        <v/>
      </c>
      <c r="D36" s="19" t="n">
        <v>6622</v>
      </c>
      <c r="E36" s="18" t="n">
        <v>49.20313026</v>
      </c>
      <c r="F36" s="20" t="n">
        <v>0.81583842</v>
      </c>
      <c r="G36" s="18" t="n">
        <v>20.08268497</v>
      </c>
      <c r="H36" s="20" t="n">
        <v>0.61938981</v>
      </c>
      <c r="I36" s="18" t="n">
        <v>30.71418477</v>
      </c>
      <c r="J36" s="20" t="n">
        <v>0.75589607</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(5804.0/B40*100)</f>
        <v/>
      </c>
      <c r="D40" s="19" t="n">
        <v>8353</v>
      </c>
      <c r="E40" s="18" t="n">
        <v>29.49830503</v>
      </c>
      <c r="F40" s="20" t="n">
        <v>0.78597877</v>
      </c>
      <c r="G40" s="18" t="n">
        <v>10.35483792</v>
      </c>
      <c r="H40" s="20" t="n">
        <v>0.67125094</v>
      </c>
      <c r="I40" s="18" t="n">
        <v>50.94183244</v>
      </c>
      <c r="J40" s="20" t="n">
        <v>0.97330071</v>
      </c>
      <c r="K40" s="18" t="s">
        <v>327</v>
      </c>
      <c r="L40" s="20" t="s">
        <v>327</v>
      </c>
      <c r="M40" s="18" t="n">
        <v>9.20502462</v>
      </c>
      <c r="N40" s="20" t="n">
        <v>0.20979969</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(183.0/B47*100)</f>
        <v/>
      </c>
      <c r="D47" s="19" t="n">
        <v>5745</v>
      </c>
      <c r="E47" s="18" t="n">
        <v>24.83253717</v>
      </c>
      <c r="F47" s="20" t="n">
        <v>0.94115506</v>
      </c>
      <c r="G47" s="18" t="n">
        <v>13.21665358</v>
      </c>
      <c r="H47" s="20" t="n">
        <v>0.64209114</v>
      </c>
      <c r="I47" s="18" t="n">
        <v>61.95080925</v>
      </c>
      <c r="J47" s="20" t="n">
        <v>1.00796533</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38.92477411</v>
      </c>
      <c r="F48" s="20" t="n">
        <v>0.9989556000000001</v>
      </c>
      <c r="G48" s="18" t="n">
        <v>12.00776375</v>
      </c>
      <c r="H48" s="20" t="n">
        <v>0.5080136200000001</v>
      </c>
      <c r="I48" s="18" t="n">
        <v>49.06746214</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49.60160246</v>
      </c>
      <c r="F52" s="20" t="n">
        <v>0.74492031</v>
      </c>
      <c r="G52" s="18" t="n">
        <v>21.49758744</v>
      </c>
      <c r="H52" s="20" t="n">
        <v>0.57817729</v>
      </c>
      <c r="I52" s="18" t="n">
        <v>28.9008101</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43.75757471</v>
      </c>
      <c r="F56" s="20" t="n">
        <v>0.83325039</v>
      </c>
      <c r="G56" s="18" t="n">
        <v>16.11907334</v>
      </c>
      <c r="H56" s="20" t="n">
        <v>0.51098175</v>
      </c>
      <c r="I56" s="18" t="n">
        <v>40.12335195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(327.0/B61*100)</f>
        <v/>
      </c>
      <c r="D61" s="19" t="n">
        <v>6198</v>
      </c>
      <c r="E61" s="18" t="n">
        <v>26.43582505</v>
      </c>
      <c r="F61" s="20" t="n">
        <v>0.62750389</v>
      </c>
      <c r="G61" s="18" t="n">
        <v>31.83873565</v>
      </c>
      <c r="H61" s="20" t="n">
        <v>0.79628582</v>
      </c>
      <c r="I61" s="18" t="n">
        <v>41.7254393</v>
      </c>
      <c r="J61" s="20" t="n">
        <v>0.69729941</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(19.0/B67*100)</f>
        <v/>
      </c>
      <c r="D67" s="19" t="n">
        <v>6952</v>
      </c>
      <c r="E67" s="18" t="n">
        <v>39.78647264</v>
      </c>
      <c r="F67" s="20" t="n">
        <v>0.75438027</v>
      </c>
      <c r="G67" s="18" t="n">
        <v>7.82161493</v>
      </c>
      <c r="H67" s="20" t="n">
        <v>0.41340522</v>
      </c>
      <c r="I67" s="18" t="n">
        <v>52.39191242</v>
      </c>
      <c r="J67" s="20" t="n">
        <v>0.87176295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(367.0/B73*100)</f>
        <v/>
      </c>
      <c r="D73" s="19" t="n">
        <v>7882</v>
      </c>
      <c r="E73" s="18" t="n">
        <v>17.3623991</v>
      </c>
      <c r="F73" s="20" t="n">
        <v>0.75123396</v>
      </c>
      <c r="G73" s="18" t="n">
        <v>7.68639897</v>
      </c>
      <c r="H73" s="20" t="n">
        <v>0.4555888</v>
      </c>
      <c r="I73" s="18" t="n">
        <v>74.95120193</v>
      </c>
      <c r="J73" s="20" t="n">
        <v>0.91295188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61.01028992</v>
      </c>
      <c r="F7" s="20" t="n">
        <v>0.66001004</v>
      </c>
      <c r="G7" s="18" t="n">
        <v>3.38879452</v>
      </c>
      <c r="H7" s="20" t="n">
        <v>0.21583032</v>
      </c>
      <c r="I7" s="18" t="n">
        <v>35.60091556</v>
      </c>
      <c r="J7" s="20" t="n">
        <v>0.63208788</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(7151.0/B9*100)</f>
        <v/>
      </c>
      <c r="D9" s="19" t="n">
        <v>2500</v>
      </c>
      <c r="E9" s="18" t="n">
        <v>87.31921887</v>
      </c>
      <c r="F9" s="20" t="n">
        <v>1.65483348</v>
      </c>
      <c r="G9" s="18" t="n">
        <v>2.99474547</v>
      </c>
      <c r="H9" s="20" t="n">
        <v>0.37832954</v>
      </c>
      <c r="I9" s="18" t="n">
        <v>0</v>
      </c>
      <c r="J9" s="20" t="n">
        <v>0</v>
      </c>
      <c r="K9" s="18" t="s">
        <v>327</v>
      </c>
      <c r="L9" s="20" t="s">
        <v>327</v>
      </c>
      <c r="M9" s="18" t="n">
        <v>9.68603566</v>
      </c>
      <c r="N9" s="20" t="n">
        <v>1.66859681</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(190.0/B13*100)</f>
        <v/>
      </c>
      <c r="D13" s="19" t="n">
        <v>6971</v>
      </c>
      <c r="E13" s="18" t="n">
        <v>70.77890843</v>
      </c>
      <c r="F13" s="20" t="n">
        <v>0.68279261</v>
      </c>
      <c r="G13" s="18" t="n">
        <v>15.43415317</v>
      </c>
      <c r="H13" s="20" t="n">
        <v>0.5090838600000001</v>
      </c>
      <c r="I13" s="18" t="n">
        <v>9.67038047</v>
      </c>
      <c r="J13" s="20" t="n">
        <v>0.51855384</v>
      </c>
      <c r="K13" s="18" t="s">
        <v>327</v>
      </c>
      <c r="L13" s="20" t="s">
        <v>327</v>
      </c>
      <c r="M13" s="18" t="n">
        <v>4.11655794</v>
      </c>
      <c r="N13" s="20" t="n">
        <v>0.47256522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(1016.0/B17*100)</f>
        <v/>
      </c>
      <c r="D17" s="19" t="n">
        <v>5488</v>
      </c>
      <c r="E17" s="18" t="n">
        <v>73.02390631</v>
      </c>
      <c r="F17" s="20" t="n">
        <v>0.85055007</v>
      </c>
      <c r="G17" s="18" t="n">
        <v>1.55990043</v>
      </c>
      <c r="H17" s="20" t="n">
        <v>0.17614263</v>
      </c>
      <c r="I17" s="18" t="n">
        <v>22.71534742</v>
      </c>
      <c r="J17" s="20" t="n">
        <v>0.82486503</v>
      </c>
      <c r="K17" s="18" t="s">
        <v>327</v>
      </c>
      <c r="L17" s="20" t="s">
        <v>327</v>
      </c>
      <c r="M17" s="18" t="n">
        <v>2.70084583</v>
      </c>
      <c r="N17" s="20" t="n">
        <v>0.35993112</v>
      </c>
      <c r="O17" s="18" t="n">
        <v>0</v>
      </c>
      <c r="P17" s="20" t="n">
        <v>0</v>
      </c>
      <c r="Q17" s="18" t="n">
        <v>0</v>
      </c>
      <c r="R17" s="20" t="n">
        <v>0</v>
      </c>
    </row>
    <row r="18" spans="1:18">
      <c r="A18" s="15" t="s">
        <v>338</v>
      </c>
      <c r="B18" s="17" t="n">
        <v>5532</v>
      </c>
      <c r="C18" s="18">
        <f>(46.0/B18*100)</f>
        <v/>
      </c>
      <c r="D18" s="19" t="n">
        <v>5486</v>
      </c>
      <c r="E18" s="18" t="n">
        <v>32.55529953</v>
      </c>
      <c r="F18" s="20" t="n">
        <v>0.89820578</v>
      </c>
      <c r="G18" s="18" t="n">
        <v>2.55461415</v>
      </c>
      <c r="H18" s="20" t="n">
        <v>0.25957556</v>
      </c>
      <c r="I18" s="18" t="n">
        <v>64.89008631999999</v>
      </c>
      <c r="J18" s="20" t="n">
        <v>0.94642047</v>
      </c>
      <c r="K18" s="18" t="s">
        <v>327</v>
      </c>
      <c r="L18" s="20" t="s">
        <v>327</v>
      </c>
      <c r="M18" s="18" t="n">
        <v>0</v>
      </c>
      <c r="N18" s="20" t="n">
        <v>0</v>
      </c>
      <c r="O18" s="18" t="n">
        <v>0</v>
      </c>
      <c r="P18" s="20" t="n">
        <v>0</v>
      </c>
      <c r="Q18" s="18" t="n">
        <v>0</v>
      </c>
      <c r="R18" s="20" t="n">
        <v>0</v>
      </c>
    </row>
    <row r="19" spans="1:18">
      <c r="A19" s="15" t="s">
        <v>339</v>
      </c>
      <c r="B19" s="17" t="n">
        <v>5658</v>
      </c>
      <c r="C19" s="18">
        <f>(244.0/B19*100)</f>
        <v/>
      </c>
      <c r="D19" s="19" t="n">
        <v>5414</v>
      </c>
      <c r="E19" s="18" t="n">
        <v>68.60627338</v>
      </c>
      <c r="F19" s="20" t="n">
        <v>1.01459011</v>
      </c>
      <c r="G19" s="18" t="n">
        <v>3.39528625</v>
      </c>
      <c r="H19" s="20" t="n">
        <v>0.28804299</v>
      </c>
      <c r="I19" s="18" t="n">
        <v>27.99844036</v>
      </c>
      <c r="J19" s="20" t="n">
        <v>1.04578894</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81.10453271</v>
      </c>
      <c r="F20" s="20" t="n">
        <v>0.62152042</v>
      </c>
      <c r="G20" s="18" t="n">
        <v>2.5958596</v>
      </c>
      <c r="H20" s="20" t="n">
        <v>0.31171367</v>
      </c>
      <c r="I20" s="18" t="n">
        <v>16.29960769</v>
      </c>
      <c r="J20" s="20" t="n">
        <v>0.55817657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(668.0/B23*100)</f>
        <v/>
      </c>
      <c r="D23" s="19" t="n">
        <v>10915</v>
      </c>
      <c r="E23" s="18" t="n">
        <v>65.89964123</v>
      </c>
      <c r="F23" s="20" t="n">
        <v>1.03643056</v>
      </c>
      <c r="G23" s="18" t="n">
        <v>1.72965288</v>
      </c>
      <c r="H23" s="20" t="n">
        <v>0.19331816</v>
      </c>
      <c r="I23" s="18" t="n">
        <v>32.37070588</v>
      </c>
      <c r="J23" s="20" t="n">
        <v>1.04057506</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(34.0/B25*100)</f>
        <v/>
      </c>
      <c r="D25" s="19" t="n">
        <v>5547</v>
      </c>
      <c r="E25" s="18" t="n">
        <v>47.31372886</v>
      </c>
      <c r="F25" s="20" t="n">
        <v>1.35023234</v>
      </c>
      <c r="G25" s="18" t="n">
        <v>2.72853936</v>
      </c>
      <c r="H25" s="20" t="n">
        <v>0.21995378</v>
      </c>
      <c r="I25" s="18" t="n">
        <v>49.95773178</v>
      </c>
      <c r="J25" s="20" t="n">
        <v>1.39470008</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56.66225728</v>
      </c>
      <c r="F26" s="20" t="n">
        <v>0.91700713</v>
      </c>
      <c r="G26" s="18" t="n">
        <v>3.42583628</v>
      </c>
      <c r="H26" s="20" t="n">
        <v>0.25165007</v>
      </c>
      <c r="I26" s="18" t="n">
        <v>39.91190644</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49.8902047</v>
      </c>
      <c r="F32" s="20" t="n">
        <v>1.08153858</v>
      </c>
      <c r="G32" s="18" t="n">
        <v>1.78617231</v>
      </c>
      <c r="H32" s="20" t="n">
        <v>0.20188488</v>
      </c>
      <c r="I32" s="18" t="n">
        <v>48.32362299</v>
      </c>
      <c r="J32" s="20" t="n">
        <v>1.09326541</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(128.0/B34*100)</f>
        <v/>
      </c>
      <c r="D34" s="19" t="n">
        <v>6222</v>
      </c>
      <c r="E34" s="18" t="n">
        <v>53.34108778</v>
      </c>
      <c r="F34" s="20" t="n">
        <v>0.9380916</v>
      </c>
      <c r="G34" s="18" t="n">
        <v>3.46373807</v>
      </c>
      <c r="H34" s="20" t="n">
        <v>0.24320592</v>
      </c>
      <c r="I34" s="18" t="n">
        <v>40.59824424</v>
      </c>
      <c r="J34" s="20" t="n">
        <v>0.97095499</v>
      </c>
      <c r="K34" s="18" t="s">
        <v>327</v>
      </c>
      <c r="L34" s="20" t="s">
        <v>327</v>
      </c>
      <c r="M34" s="18" t="n">
        <v>2.59692992</v>
      </c>
      <c r="N34" s="20" t="n">
        <v>0.53899639</v>
      </c>
      <c r="O34" s="18" t="n">
        <v>0</v>
      </c>
      <c r="P34" s="20" t="n">
        <v>0</v>
      </c>
      <c r="Q34" s="18" t="n">
        <v>0</v>
      </c>
      <c r="R34" s="20" t="n">
        <v>0</v>
      </c>
    </row>
    <row r="35" spans="1:18">
      <c r="A35" s="15" t="s">
        <v>355</v>
      </c>
      <c r="B35" s="17" t="n">
        <v>6406</v>
      </c>
      <c r="C35" s="18">
        <f>(94.0/B35*100)</f>
        <v/>
      </c>
      <c r="D35" s="19" t="n">
        <v>6312</v>
      </c>
      <c r="E35" s="18" t="n">
        <v>47.00830802</v>
      </c>
      <c r="F35" s="20" t="n">
        <v>0.81817327</v>
      </c>
      <c r="G35" s="18" t="n">
        <v>1.15575552</v>
      </c>
      <c r="H35" s="20" t="n">
        <v>0.12324983</v>
      </c>
      <c r="I35" s="18" t="n">
        <v>50.7906795</v>
      </c>
      <c r="J35" s="20" t="n">
        <v>0.81725359</v>
      </c>
      <c r="K35" s="18" t="s">
        <v>327</v>
      </c>
      <c r="L35" s="20" t="s">
        <v>327</v>
      </c>
      <c r="M35" s="18" t="n">
        <v>1.04525695</v>
      </c>
      <c r="N35" s="20" t="n">
        <v>0.05732347</v>
      </c>
      <c r="O35" s="18" t="n">
        <v>0</v>
      </c>
      <c r="P35" s="20" t="n">
        <v>0</v>
      </c>
      <c r="Q35" s="18" t="n">
        <v>0</v>
      </c>
      <c r="R35" s="20" t="n">
        <v>0</v>
      </c>
    </row>
    <row r="36" spans="1:18">
      <c r="A36" s="15" t="s">
        <v>356</v>
      </c>
      <c r="B36" s="17" t="n">
        <v>6736</v>
      </c>
      <c r="C36" s="18">
        <f>(114.0/B36*100)</f>
        <v/>
      </c>
      <c r="D36" s="19" t="n">
        <v>6622</v>
      </c>
      <c r="E36" s="18" t="n">
        <v>66.42684601000001</v>
      </c>
      <c r="F36" s="20" t="n">
        <v>0.81980617</v>
      </c>
      <c r="G36" s="18" t="n">
        <v>2.85896922</v>
      </c>
      <c r="H36" s="20" t="n">
        <v>0.23387225</v>
      </c>
      <c r="I36" s="18" t="n">
        <v>30.71418477</v>
      </c>
      <c r="J36" s="20" t="n">
        <v>0.75589607</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(5804.0/B40*100)</f>
        <v/>
      </c>
      <c r="D40" s="19" t="n">
        <v>8353</v>
      </c>
      <c r="E40" s="18" t="n">
        <v>38.95878727</v>
      </c>
      <c r="F40" s="20" t="n">
        <v>0.9570791</v>
      </c>
      <c r="G40" s="18" t="n">
        <v>0.89435568</v>
      </c>
      <c r="H40" s="20" t="n">
        <v>0.15176824</v>
      </c>
      <c r="I40" s="18" t="n">
        <v>50.94183244</v>
      </c>
      <c r="J40" s="20" t="n">
        <v>0.97330071</v>
      </c>
      <c r="K40" s="18" t="s">
        <v>327</v>
      </c>
      <c r="L40" s="20" t="s">
        <v>327</v>
      </c>
      <c r="M40" s="18" t="n">
        <v>9.20502462</v>
      </c>
      <c r="N40" s="20" t="n">
        <v>0.20979969</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(183.0/B47*100)</f>
        <v/>
      </c>
      <c r="D47" s="19" t="n">
        <v>5745</v>
      </c>
      <c r="E47" s="18" t="n">
        <v>28.05504582</v>
      </c>
      <c r="F47" s="20" t="n">
        <v>0.92827046</v>
      </c>
      <c r="G47" s="18" t="n">
        <v>9.99414494</v>
      </c>
      <c r="H47" s="20" t="n">
        <v>0.51210588</v>
      </c>
      <c r="I47" s="18" t="n">
        <v>61.95080925</v>
      </c>
      <c r="J47" s="20" t="n">
        <v>1.00796533</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45.4946223</v>
      </c>
      <c r="F48" s="20" t="n">
        <v>1.05810589</v>
      </c>
      <c r="G48" s="18" t="n">
        <v>5.43791556</v>
      </c>
      <c r="H48" s="20" t="n">
        <v>0.33125412</v>
      </c>
      <c r="I48" s="18" t="n">
        <v>49.06746214</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68.16266340999999</v>
      </c>
      <c r="F52" s="20" t="n">
        <v>0.80317443</v>
      </c>
      <c r="G52" s="18" t="n">
        <v>2.93652649</v>
      </c>
      <c r="H52" s="20" t="n">
        <v>0.26026291</v>
      </c>
      <c r="I52" s="18" t="n">
        <v>28.9008101</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55.70830913</v>
      </c>
      <c r="F56" s="20" t="n">
        <v>0.94116069</v>
      </c>
      <c r="G56" s="18" t="n">
        <v>4.16833892</v>
      </c>
      <c r="H56" s="20" t="n">
        <v>0.31727417</v>
      </c>
      <c r="I56" s="18" t="n">
        <v>40.12335195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(327.0/B61*100)</f>
        <v/>
      </c>
      <c r="D61" s="19" t="n">
        <v>6198</v>
      </c>
      <c r="E61" s="18" t="n">
        <v>55.71477397</v>
      </c>
      <c r="F61" s="20" t="n">
        <v>0.71471376</v>
      </c>
      <c r="G61" s="18" t="n">
        <v>2.55978673</v>
      </c>
      <c r="H61" s="20" t="n">
        <v>0.21425223</v>
      </c>
      <c r="I61" s="18" t="n">
        <v>41.7254393</v>
      </c>
      <c r="J61" s="20" t="n">
        <v>0.69729941</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(19.0/B67*100)</f>
        <v/>
      </c>
      <c r="D67" s="19" t="n">
        <v>6952</v>
      </c>
      <c r="E67" s="18" t="n">
        <v>45.03721342</v>
      </c>
      <c r="F67" s="20" t="n">
        <v>0.88308669</v>
      </c>
      <c r="G67" s="18" t="n">
        <v>2.57087416</v>
      </c>
      <c r="H67" s="20" t="n">
        <v>0.22218907</v>
      </c>
      <c r="I67" s="18" t="n">
        <v>52.39191242</v>
      </c>
      <c r="J67" s="20" t="n">
        <v>0.87176295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(367.0/B73*100)</f>
        <v/>
      </c>
      <c r="D73" s="19" t="n">
        <v>7882</v>
      </c>
      <c r="E73" s="18" t="n">
        <v>21.3251627</v>
      </c>
      <c r="F73" s="20" t="n">
        <v>0.8713586800000001</v>
      </c>
      <c r="G73" s="18" t="n">
        <v>3.72363538</v>
      </c>
      <c r="H73" s="20" t="n">
        <v>0.38483054</v>
      </c>
      <c r="I73" s="18" t="n">
        <v>74.95120193</v>
      </c>
      <c r="J73" s="20" t="n">
        <v>0.91295188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49.92852978</v>
      </c>
      <c r="F7" s="20" t="n">
        <v>0.68615389</v>
      </c>
      <c r="G7" s="18" t="n">
        <v>14.47055465</v>
      </c>
      <c r="H7" s="20" t="n">
        <v>0.41795479</v>
      </c>
      <c r="I7" s="18" t="n">
        <v>35.60091556</v>
      </c>
      <c r="J7" s="20" t="n">
        <v>0.63208788</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(7151.0/B9*100)</f>
        <v/>
      </c>
      <c r="D9" s="19" t="n">
        <v>2500</v>
      </c>
      <c r="E9" s="18" t="n">
        <v>82.33951656000001</v>
      </c>
      <c r="F9" s="20" t="n">
        <v>1.64285617</v>
      </c>
      <c r="G9" s="18" t="n">
        <v>7.97444777</v>
      </c>
      <c r="H9" s="20" t="n">
        <v>0.6594654</v>
      </c>
      <c r="I9" s="18" t="n">
        <v>0</v>
      </c>
      <c r="J9" s="20" t="n">
        <v>0</v>
      </c>
      <c r="K9" s="18" t="s">
        <v>327</v>
      </c>
      <c r="L9" s="20" t="s">
        <v>327</v>
      </c>
      <c r="M9" s="18" t="n">
        <v>9.68603566</v>
      </c>
      <c r="N9" s="20" t="n">
        <v>1.66859681</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(190.0/B13*100)</f>
        <v/>
      </c>
      <c r="D13" s="19" t="n">
        <v>6971</v>
      </c>
      <c r="E13" s="18" t="n">
        <v>74.47743256</v>
      </c>
      <c r="F13" s="20" t="n">
        <v>0.72079354</v>
      </c>
      <c r="G13" s="18" t="n">
        <v>11.73562903</v>
      </c>
      <c r="H13" s="20" t="n">
        <v>0.46097024</v>
      </c>
      <c r="I13" s="18" t="n">
        <v>9.67038047</v>
      </c>
      <c r="J13" s="20" t="n">
        <v>0.51855384</v>
      </c>
      <c r="K13" s="18" t="s">
        <v>327</v>
      </c>
      <c r="L13" s="20" t="s">
        <v>327</v>
      </c>
      <c r="M13" s="18" t="n">
        <v>4.11655794</v>
      </c>
      <c r="N13" s="20" t="n">
        <v>0.47256522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(1016.0/B17*100)</f>
        <v/>
      </c>
      <c r="D17" s="19" t="n">
        <v>5488</v>
      </c>
      <c r="E17" s="18" t="n">
        <v>62.62347463</v>
      </c>
      <c r="F17" s="20" t="n">
        <v>0.76223977</v>
      </c>
      <c r="G17" s="18" t="n">
        <v>11.96033211</v>
      </c>
      <c r="H17" s="20" t="n">
        <v>0.54439013</v>
      </c>
      <c r="I17" s="18" t="n">
        <v>22.71534742</v>
      </c>
      <c r="J17" s="20" t="n">
        <v>0.82486503</v>
      </c>
      <c r="K17" s="18" t="s">
        <v>327</v>
      </c>
      <c r="L17" s="20" t="s">
        <v>327</v>
      </c>
      <c r="M17" s="18" t="n">
        <v>2.70084583</v>
      </c>
      <c r="N17" s="20" t="n">
        <v>0.35993112</v>
      </c>
      <c r="O17" s="18" t="n">
        <v>0</v>
      </c>
      <c r="P17" s="20" t="n">
        <v>0</v>
      </c>
      <c r="Q17" s="18" t="n">
        <v>0</v>
      </c>
      <c r="R17" s="20" t="n">
        <v>0</v>
      </c>
    </row>
    <row r="18" spans="1:18">
      <c r="A18" s="15" t="s">
        <v>338</v>
      </c>
      <c r="B18" s="17" t="n">
        <v>5532</v>
      </c>
      <c r="C18" s="18">
        <f>(46.0/B18*100)</f>
        <v/>
      </c>
      <c r="D18" s="19" t="n">
        <v>5486</v>
      </c>
      <c r="E18" s="18" t="n">
        <v>25.75091629</v>
      </c>
      <c r="F18" s="20" t="n">
        <v>0.80840475</v>
      </c>
      <c r="G18" s="18" t="n">
        <v>9.358997390000001</v>
      </c>
      <c r="H18" s="20" t="n">
        <v>0.51247977</v>
      </c>
      <c r="I18" s="18" t="n">
        <v>64.89008631999999</v>
      </c>
      <c r="J18" s="20" t="n">
        <v>0.94642047</v>
      </c>
      <c r="K18" s="18" t="s">
        <v>327</v>
      </c>
      <c r="L18" s="20" t="s">
        <v>327</v>
      </c>
      <c r="M18" s="18" t="n">
        <v>0</v>
      </c>
      <c r="N18" s="20" t="n">
        <v>0</v>
      </c>
      <c r="O18" s="18" t="n">
        <v>0</v>
      </c>
      <c r="P18" s="20" t="n">
        <v>0</v>
      </c>
      <c r="Q18" s="18" t="n">
        <v>0</v>
      </c>
      <c r="R18" s="20" t="n">
        <v>0</v>
      </c>
    </row>
    <row r="19" spans="1:18">
      <c r="A19" s="15" t="s">
        <v>339</v>
      </c>
      <c r="B19" s="17" t="n">
        <v>5658</v>
      </c>
      <c r="C19" s="18">
        <f>(244.0/B19*100)</f>
        <v/>
      </c>
      <c r="D19" s="19" t="n">
        <v>5414</v>
      </c>
      <c r="E19" s="18" t="n">
        <v>59.05910602</v>
      </c>
      <c r="F19" s="20" t="n">
        <v>1.0410802</v>
      </c>
      <c r="G19" s="18" t="n">
        <v>12.94245362</v>
      </c>
      <c r="H19" s="20" t="n">
        <v>0.52838507</v>
      </c>
      <c r="I19" s="18" t="n">
        <v>27.99844036</v>
      </c>
      <c r="J19" s="20" t="n">
        <v>1.04578894</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76.06915481999999</v>
      </c>
      <c r="F20" s="20" t="n">
        <v>0.66067404</v>
      </c>
      <c r="G20" s="18" t="n">
        <v>7.63123748</v>
      </c>
      <c r="H20" s="20" t="n">
        <v>0.43980575</v>
      </c>
      <c r="I20" s="18" t="n">
        <v>16.29960769</v>
      </c>
      <c r="J20" s="20" t="n">
        <v>0.55817657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(668.0/B23*100)</f>
        <v/>
      </c>
      <c r="D23" s="19" t="n">
        <v>10915</v>
      </c>
      <c r="E23" s="18" t="n">
        <v>56.72118302</v>
      </c>
      <c r="F23" s="20" t="n">
        <v>0.96219951</v>
      </c>
      <c r="G23" s="18" t="n">
        <v>10.9081111</v>
      </c>
      <c r="H23" s="20" t="n">
        <v>0.49150398</v>
      </c>
      <c r="I23" s="18" t="n">
        <v>32.37070588</v>
      </c>
      <c r="J23" s="20" t="n">
        <v>1.04057506</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(34.0/B25*100)</f>
        <v/>
      </c>
      <c r="D25" s="19" t="n">
        <v>5547</v>
      </c>
      <c r="E25" s="18" t="n">
        <v>34.59873898</v>
      </c>
      <c r="F25" s="20" t="n">
        <v>1.07421622</v>
      </c>
      <c r="G25" s="18" t="n">
        <v>15.44352924</v>
      </c>
      <c r="H25" s="20" t="n">
        <v>0.59403014</v>
      </c>
      <c r="I25" s="18" t="n">
        <v>49.95773178</v>
      </c>
      <c r="J25" s="20" t="n">
        <v>1.39470008</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49.25193513</v>
      </c>
      <c r="F26" s="20" t="n">
        <v>0.86620592</v>
      </c>
      <c r="G26" s="18" t="n">
        <v>10.83615843</v>
      </c>
      <c r="H26" s="20" t="n">
        <v>0.52968709</v>
      </c>
      <c r="I26" s="18" t="n">
        <v>39.91190644</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43.86272091</v>
      </c>
      <c r="F32" s="20" t="n">
        <v>0.98905351</v>
      </c>
      <c r="G32" s="18" t="n">
        <v>7.8136561</v>
      </c>
      <c r="H32" s="20" t="n">
        <v>0.46836888</v>
      </c>
      <c r="I32" s="18" t="n">
        <v>48.32362299</v>
      </c>
      <c r="J32" s="20" t="n">
        <v>1.09326541</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(128.0/B34*100)</f>
        <v/>
      </c>
      <c r="D34" s="19" t="n">
        <v>6222</v>
      </c>
      <c r="E34" s="18" t="n">
        <v>44.88255801</v>
      </c>
      <c r="F34" s="20" t="n">
        <v>0.8452182499999999</v>
      </c>
      <c r="G34" s="18" t="n">
        <v>11.92226784</v>
      </c>
      <c r="H34" s="20" t="n">
        <v>0.44902513</v>
      </c>
      <c r="I34" s="18" t="n">
        <v>40.59824424</v>
      </c>
      <c r="J34" s="20" t="n">
        <v>0.97095499</v>
      </c>
      <c r="K34" s="18" t="s">
        <v>327</v>
      </c>
      <c r="L34" s="20" t="s">
        <v>327</v>
      </c>
      <c r="M34" s="18" t="n">
        <v>2.59692992</v>
      </c>
      <c r="N34" s="20" t="n">
        <v>0.53899639</v>
      </c>
      <c r="O34" s="18" t="n">
        <v>0</v>
      </c>
      <c r="P34" s="20" t="n">
        <v>0</v>
      </c>
      <c r="Q34" s="18" t="n">
        <v>0</v>
      </c>
      <c r="R34" s="20" t="n">
        <v>0</v>
      </c>
    </row>
    <row r="35" spans="1:18">
      <c r="A35" s="15" t="s">
        <v>355</v>
      </c>
      <c r="B35" s="17" t="n">
        <v>6406</v>
      </c>
      <c r="C35" s="18">
        <f>(94.0/B35*100)</f>
        <v/>
      </c>
      <c r="D35" s="19" t="n">
        <v>6312</v>
      </c>
      <c r="E35" s="18" t="n">
        <v>36.64154263</v>
      </c>
      <c r="F35" s="20" t="n">
        <v>0.7483576</v>
      </c>
      <c r="G35" s="18" t="n">
        <v>11.52252091</v>
      </c>
      <c r="H35" s="20" t="n">
        <v>0.50018879</v>
      </c>
      <c r="I35" s="18" t="n">
        <v>50.7906795</v>
      </c>
      <c r="J35" s="20" t="n">
        <v>0.81725359</v>
      </c>
      <c r="K35" s="18" t="s">
        <v>327</v>
      </c>
      <c r="L35" s="20" t="s">
        <v>327</v>
      </c>
      <c r="M35" s="18" t="n">
        <v>1.04525695</v>
      </c>
      <c r="N35" s="20" t="n">
        <v>0.05732347</v>
      </c>
      <c r="O35" s="18" t="n">
        <v>0</v>
      </c>
      <c r="P35" s="20" t="n">
        <v>0</v>
      </c>
      <c r="Q35" s="18" t="n">
        <v>0</v>
      </c>
      <c r="R35" s="20" t="n">
        <v>0</v>
      </c>
    </row>
    <row r="36" spans="1:18">
      <c r="A36" s="15" t="s">
        <v>356</v>
      </c>
      <c r="B36" s="17" t="n">
        <v>6736</v>
      </c>
      <c r="C36" s="18">
        <f>(114.0/B36*100)</f>
        <v/>
      </c>
      <c r="D36" s="19" t="n">
        <v>6622</v>
      </c>
      <c r="E36" s="18" t="n">
        <v>61.88871427</v>
      </c>
      <c r="F36" s="20" t="n">
        <v>0.7682309</v>
      </c>
      <c r="G36" s="18" t="n">
        <v>7.39710096</v>
      </c>
      <c r="H36" s="20" t="n">
        <v>0.34764177</v>
      </c>
      <c r="I36" s="18" t="n">
        <v>30.71418477</v>
      </c>
      <c r="J36" s="20" t="n">
        <v>0.75589607</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(5804.0/B40*100)</f>
        <v/>
      </c>
      <c r="D40" s="19" t="n">
        <v>8353</v>
      </c>
      <c r="E40" s="18" t="n">
        <v>35.46007005</v>
      </c>
      <c r="F40" s="20" t="n">
        <v>0.8673099399999999</v>
      </c>
      <c r="G40" s="18" t="n">
        <v>4.39307289</v>
      </c>
      <c r="H40" s="20" t="n">
        <v>0.38878044</v>
      </c>
      <c r="I40" s="18" t="n">
        <v>50.94183244</v>
      </c>
      <c r="J40" s="20" t="n">
        <v>0.97330071</v>
      </c>
      <c r="K40" s="18" t="s">
        <v>327</v>
      </c>
      <c r="L40" s="20" t="s">
        <v>327</v>
      </c>
      <c r="M40" s="18" t="n">
        <v>9.20502462</v>
      </c>
      <c r="N40" s="20" t="n">
        <v>0.20979969</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(183.0/B47*100)</f>
        <v/>
      </c>
      <c r="D47" s="19" t="n">
        <v>5745</v>
      </c>
      <c r="E47" s="18" t="n">
        <v>31.6326685</v>
      </c>
      <c r="F47" s="20" t="n">
        <v>0.8633616200000001</v>
      </c>
      <c r="G47" s="18" t="n">
        <v>6.41652225</v>
      </c>
      <c r="H47" s="20" t="n">
        <v>0.38611465</v>
      </c>
      <c r="I47" s="18" t="n">
        <v>61.95080925</v>
      </c>
      <c r="J47" s="20" t="n">
        <v>1.00796533</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35.3919382</v>
      </c>
      <c r="F48" s="20" t="n">
        <v>0.93573006</v>
      </c>
      <c r="G48" s="18" t="n">
        <v>15.54059966</v>
      </c>
      <c r="H48" s="20" t="n">
        <v>0.65654569</v>
      </c>
      <c r="I48" s="18" t="n">
        <v>49.06746214</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57.51452232</v>
      </c>
      <c r="F52" s="20" t="n">
        <v>0.77712163</v>
      </c>
      <c r="G52" s="18" t="n">
        <v>13.58466758</v>
      </c>
      <c r="H52" s="20" t="n">
        <v>0.55428925</v>
      </c>
      <c r="I52" s="18" t="n">
        <v>28.9008101</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32.45984015</v>
      </c>
      <c r="F56" s="20" t="n">
        <v>0.76345268</v>
      </c>
      <c r="G56" s="18" t="n">
        <v>27.4168079</v>
      </c>
      <c r="H56" s="20" t="n">
        <v>0.7346949</v>
      </c>
      <c r="I56" s="18" t="n">
        <v>40.12335195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(327.0/B61*100)</f>
        <v/>
      </c>
      <c r="D61" s="19" t="n">
        <v>6198</v>
      </c>
      <c r="E61" s="18" t="n">
        <v>46.32734518</v>
      </c>
      <c r="F61" s="20" t="n">
        <v>0.6965725699999999</v>
      </c>
      <c r="G61" s="18" t="n">
        <v>11.94721552</v>
      </c>
      <c r="H61" s="20" t="n">
        <v>0.58149674</v>
      </c>
      <c r="I61" s="18" t="n">
        <v>41.7254393</v>
      </c>
      <c r="J61" s="20" t="n">
        <v>0.69729941</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(19.0/B67*100)</f>
        <v/>
      </c>
      <c r="D67" s="19" t="n">
        <v>6952</v>
      </c>
      <c r="E67" s="18" t="n">
        <v>43.61214618</v>
      </c>
      <c r="F67" s="20" t="n">
        <v>0.77535595</v>
      </c>
      <c r="G67" s="18" t="n">
        <v>3.9959414</v>
      </c>
      <c r="H67" s="20" t="n">
        <v>0.37164717</v>
      </c>
      <c r="I67" s="18" t="n">
        <v>52.39191242</v>
      </c>
      <c r="J67" s="20" t="n">
        <v>0.87176295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(367.0/B73*100)</f>
        <v/>
      </c>
      <c r="D73" s="19" t="n">
        <v>7882</v>
      </c>
      <c r="E73" s="18" t="n">
        <v>20.4095944</v>
      </c>
      <c r="F73" s="20" t="n">
        <v>0.8065882599999999</v>
      </c>
      <c r="G73" s="18" t="n">
        <v>4.63920368</v>
      </c>
      <c r="H73" s="20" t="n">
        <v>0.37987751</v>
      </c>
      <c r="I73" s="18" t="n">
        <v>74.95120193</v>
      </c>
      <c r="J73" s="20" t="n">
        <v>0.91295188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61.91482055</v>
      </c>
      <c r="F7" s="20" t="n">
        <v>0.65160886</v>
      </c>
      <c r="G7" s="18" t="n">
        <v>2.48426389</v>
      </c>
      <c r="H7" s="20" t="n">
        <v>0.17285046</v>
      </c>
      <c r="I7" s="18" t="n">
        <v>35.60091556</v>
      </c>
      <c r="J7" s="20" t="n">
        <v>0.63208788</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(7151.0/B9*100)</f>
        <v/>
      </c>
      <c r="D9" s="19" t="n">
        <v>2500</v>
      </c>
      <c r="E9" s="18" t="n">
        <v>81.87111686</v>
      </c>
      <c r="F9" s="20" t="n">
        <v>1.66805868</v>
      </c>
      <c r="G9" s="18" t="n">
        <v>8.442847479999999</v>
      </c>
      <c r="H9" s="20" t="n">
        <v>0.74192411</v>
      </c>
      <c r="I9" s="18" t="n">
        <v>0</v>
      </c>
      <c r="J9" s="20" t="n">
        <v>0</v>
      </c>
      <c r="K9" s="18" t="s">
        <v>327</v>
      </c>
      <c r="L9" s="20" t="s">
        <v>327</v>
      </c>
      <c r="M9" s="18" t="n">
        <v>9.68603566</v>
      </c>
      <c r="N9" s="20" t="n">
        <v>1.66859681</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(190.0/B13*100)</f>
        <v/>
      </c>
      <c r="D13" s="19" t="n">
        <v>6971</v>
      </c>
      <c r="E13" s="18" t="n">
        <v>79.80129187</v>
      </c>
      <c r="F13" s="20" t="n">
        <v>0.74406966</v>
      </c>
      <c r="G13" s="18" t="n">
        <v>6.41176973</v>
      </c>
      <c r="H13" s="20" t="n">
        <v>0.35400026</v>
      </c>
      <c r="I13" s="18" t="n">
        <v>9.67038047</v>
      </c>
      <c r="J13" s="20" t="n">
        <v>0.51855384</v>
      </c>
      <c r="K13" s="18" t="s">
        <v>327</v>
      </c>
      <c r="L13" s="20" t="s">
        <v>327</v>
      </c>
      <c r="M13" s="18" t="n">
        <v>4.11655794</v>
      </c>
      <c r="N13" s="20" t="n">
        <v>0.47256522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(1016.0/B17*100)</f>
        <v/>
      </c>
      <c r="D17" s="19" t="n">
        <v>5488</v>
      </c>
      <c r="E17" s="18" t="n">
        <v>72.01656113</v>
      </c>
      <c r="F17" s="20" t="n">
        <v>0.86141122</v>
      </c>
      <c r="G17" s="18" t="n">
        <v>2.56724562</v>
      </c>
      <c r="H17" s="20" t="n">
        <v>0.22117922</v>
      </c>
      <c r="I17" s="18" t="n">
        <v>22.71534742</v>
      </c>
      <c r="J17" s="20" t="n">
        <v>0.82486503</v>
      </c>
      <c r="K17" s="18" t="s">
        <v>327</v>
      </c>
      <c r="L17" s="20" t="s">
        <v>327</v>
      </c>
      <c r="M17" s="18" t="n">
        <v>2.70084583</v>
      </c>
      <c r="N17" s="20" t="n">
        <v>0.35993112</v>
      </c>
      <c r="O17" s="18" t="n">
        <v>0</v>
      </c>
      <c r="P17" s="20" t="n">
        <v>0</v>
      </c>
      <c r="Q17" s="18" t="n">
        <v>0</v>
      </c>
      <c r="R17" s="20" t="n">
        <v>0</v>
      </c>
    </row>
    <row r="18" spans="1:18">
      <c r="A18" s="15" t="s">
        <v>338</v>
      </c>
      <c r="B18" s="17" t="n">
        <v>5532</v>
      </c>
      <c r="C18" s="18">
        <f>(46.0/B18*100)</f>
        <v/>
      </c>
      <c r="D18" s="19" t="n">
        <v>5486</v>
      </c>
      <c r="E18" s="18" t="n">
        <v>30.89515649</v>
      </c>
      <c r="F18" s="20" t="n">
        <v>0.90055515</v>
      </c>
      <c r="G18" s="18" t="n">
        <v>4.2147572</v>
      </c>
      <c r="H18" s="20" t="n">
        <v>0.30697862</v>
      </c>
      <c r="I18" s="18" t="n">
        <v>64.89008631999999</v>
      </c>
      <c r="J18" s="20" t="n">
        <v>0.94642047</v>
      </c>
      <c r="K18" s="18" t="s">
        <v>327</v>
      </c>
      <c r="L18" s="20" t="s">
        <v>327</v>
      </c>
      <c r="M18" s="18" t="n">
        <v>0</v>
      </c>
      <c r="N18" s="20" t="n">
        <v>0</v>
      </c>
      <c r="O18" s="18" t="n">
        <v>0</v>
      </c>
      <c r="P18" s="20" t="n">
        <v>0</v>
      </c>
      <c r="Q18" s="18" t="n">
        <v>0</v>
      </c>
      <c r="R18" s="20" t="n">
        <v>0</v>
      </c>
    </row>
    <row r="19" spans="1:18">
      <c r="A19" s="15" t="s">
        <v>339</v>
      </c>
      <c r="B19" s="17" t="n">
        <v>5658</v>
      </c>
      <c r="C19" s="18">
        <f>(244.0/B19*100)</f>
        <v/>
      </c>
      <c r="D19" s="19" t="n">
        <v>5414</v>
      </c>
      <c r="E19" s="18" t="n">
        <v>67.83944028000001</v>
      </c>
      <c r="F19" s="20" t="n">
        <v>1.04302033</v>
      </c>
      <c r="G19" s="18" t="n">
        <v>4.16211936</v>
      </c>
      <c r="H19" s="20" t="n">
        <v>0.33338899</v>
      </c>
      <c r="I19" s="18" t="n">
        <v>27.99844036</v>
      </c>
      <c r="J19" s="20" t="n">
        <v>1.04578894</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81.02987807</v>
      </c>
      <c r="F20" s="20" t="n">
        <v>0.63370631</v>
      </c>
      <c r="G20" s="18" t="n">
        <v>2.67051424</v>
      </c>
      <c r="H20" s="20" t="n">
        <v>0.29669288</v>
      </c>
      <c r="I20" s="18" t="n">
        <v>16.29960769</v>
      </c>
      <c r="J20" s="20" t="n">
        <v>0.55817657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(668.0/B23*100)</f>
        <v/>
      </c>
      <c r="D23" s="19" t="n">
        <v>10915</v>
      </c>
      <c r="E23" s="18" t="n">
        <v>63.84893765</v>
      </c>
      <c r="F23" s="20" t="n">
        <v>1.04339088</v>
      </c>
      <c r="G23" s="18" t="n">
        <v>3.78035647</v>
      </c>
      <c r="H23" s="20" t="n">
        <v>0.25651666</v>
      </c>
      <c r="I23" s="18" t="n">
        <v>32.37070588</v>
      </c>
      <c r="J23" s="20" t="n">
        <v>1.04057506</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(34.0/B25*100)</f>
        <v/>
      </c>
      <c r="D25" s="19" t="n">
        <v>5547</v>
      </c>
      <c r="E25" s="18" t="n">
        <v>48.32134846</v>
      </c>
      <c r="F25" s="20" t="n">
        <v>1.37479663</v>
      </c>
      <c r="G25" s="18" t="n">
        <v>1.72091976</v>
      </c>
      <c r="H25" s="20" t="n">
        <v>0.18607965</v>
      </c>
      <c r="I25" s="18" t="n">
        <v>49.95773178</v>
      </c>
      <c r="J25" s="20" t="n">
        <v>1.39470008</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56.5487212</v>
      </c>
      <c r="F26" s="20" t="n">
        <v>0.93761655</v>
      </c>
      <c r="G26" s="18" t="n">
        <v>3.53937236</v>
      </c>
      <c r="H26" s="20" t="n">
        <v>0.28973743</v>
      </c>
      <c r="I26" s="18" t="n">
        <v>39.91190644</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49.05482362</v>
      </c>
      <c r="F32" s="20" t="n">
        <v>1.06888505</v>
      </c>
      <c r="G32" s="18" t="n">
        <v>2.62155339</v>
      </c>
      <c r="H32" s="20" t="n">
        <v>0.25487666</v>
      </c>
      <c r="I32" s="18" t="n">
        <v>48.32362299</v>
      </c>
      <c r="J32" s="20" t="n">
        <v>1.09326541</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(128.0/B34*100)</f>
        <v/>
      </c>
      <c r="D34" s="19" t="n">
        <v>6222</v>
      </c>
      <c r="E34" s="18" t="n">
        <v>52.14909417</v>
      </c>
      <c r="F34" s="20" t="n">
        <v>0.96091446</v>
      </c>
      <c r="G34" s="18" t="n">
        <v>4.65573167</v>
      </c>
      <c r="H34" s="20" t="n">
        <v>0.29560889</v>
      </c>
      <c r="I34" s="18" t="n">
        <v>40.59824424</v>
      </c>
      <c r="J34" s="20" t="n">
        <v>0.97095499</v>
      </c>
      <c r="K34" s="18" t="s">
        <v>327</v>
      </c>
      <c r="L34" s="20" t="s">
        <v>327</v>
      </c>
      <c r="M34" s="18" t="n">
        <v>2.59692992</v>
      </c>
      <c r="N34" s="20" t="n">
        <v>0.53899639</v>
      </c>
      <c r="O34" s="18" t="n">
        <v>0</v>
      </c>
      <c r="P34" s="20" t="n">
        <v>0</v>
      </c>
      <c r="Q34" s="18" t="n">
        <v>0</v>
      </c>
      <c r="R34" s="20" t="n">
        <v>0</v>
      </c>
    </row>
    <row r="35" spans="1:18">
      <c r="A35" s="15" t="s">
        <v>355</v>
      </c>
      <c r="B35" s="17" t="n">
        <v>6406</v>
      </c>
      <c r="C35" s="18">
        <f>(94.0/B35*100)</f>
        <v/>
      </c>
      <c r="D35" s="19" t="n">
        <v>6312</v>
      </c>
      <c r="E35" s="18" t="n">
        <v>46.53301457</v>
      </c>
      <c r="F35" s="20" t="n">
        <v>0.83088974</v>
      </c>
      <c r="G35" s="18" t="n">
        <v>1.63104897</v>
      </c>
      <c r="H35" s="20" t="n">
        <v>0.14819701</v>
      </c>
      <c r="I35" s="18" t="n">
        <v>50.7906795</v>
      </c>
      <c r="J35" s="20" t="n">
        <v>0.81725359</v>
      </c>
      <c r="K35" s="18" t="s">
        <v>327</v>
      </c>
      <c r="L35" s="20" t="s">
        <v>327</v>
      </c>
      <c r="M35" s="18" t="n">
        <v>1.04525695</v>
      </c>
      <c r="N35" s="20" t="n">
        <v>0.05732347</v>
      </c>
      <c r="O35" s="18" t="n">
        <v>0</v>
      </c>
      <c r="P35" s="20" t="n">
        <v>0</v>
      </c>
      <c r="Q35" s="18" t="n">
        <v>0</v>
      </c>
      <c r="R35" s="20" t="n">
        <v>0</v>
      </c>
    </row>
    <row r="36" spans="1:18">
      <c r="A36" s="15" t="s">
        <v>356</v>
      </c>
      <c r="B36" s="17" t="n">
        <v>6736</v>
      </c>
      <c r="C36" s="18">
        <f>(114.0/B36*100)</f>
        <v/>
      </c>
      <c r="D36" s="19" t="n">
        <v>6622</v>
      </c>
      <c r="E36" s="18" t="n">
        <v>66.05932412999999</v>
      </c>
      <c r="F36" s="20" t="n">
        <v>0.8165037000000001</v>
      </c>
      <c r="G36" s="18" t="n">
        <v>3.2264911</v>
      </c>
      <c r="H36" s="20" t="n">
        <v>0.25002636</v>
      </c>
      <c r="I36" s="18" t="n">
        <v>30.71418477</v>
      </c>
      <c r="J36" s="20" t="n">
        <v>0.75589607</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(5804.0/B40*100)</f>
        <v/>
      </c>
      <c r="D40" s="19" t="n">
        <v>8353</v>
      </c>
      <c r="E40" s="18" t="n">
        <v>38.89669941</v>
      </c>
      <c r="F40" s="20" t="n">
        <v>0.98655584</v>
      </c>
      <c r="G40" s="18" t="n">
        <v>0.95644353</v>
      </c>
      <c r="H40" s="20" t="n">
        <v>0.13314161</v>
      </c>
      <c r="I40" s="18" t="n">
        <v>50.94183244</v>
      </c>
      <c r="J40" s="20" t="n">
        <v>0.97330071</v>
      </c>
      <c r="K40" s="18" t="s">
        <v>327</v>
      </c>
      <c r="L40" s="20" t="s">
        <v>327</v>
      </c>
      <c r="M40" s="18" t="n">
        <v>9.20502462</v>
      </c>
      <c r="N40" s="20" t="n">
        <v>0.20979969</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(183.0/B47*100)</f>
        <v/>
      </c>
      <c r="D47" s="19" t="n">
        <v>5745</v>
      </c>
      <c r="E47" s="18" t="n">
        <v>35.5874714</v>
      </c>
      <c r="F47" s="20" t="n">
        <v>0.9384517999999999</v>
      </c>
      <c r="G47" s="18" t="n">
        <v>2.46171935</v>
      </c>
      <c r="H47" s="20" t="n">
        <v>0.2059761</v>
      </c>
      <c r="I47" s="18" t="n">
        <v>61.95080925</v>
      </c>
      <c r="J47" s="20" t="n">
        <v>1.00796533</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43.20639823</v>
      </c>
      <c r="F48" s="20" t="n">
        <v>1.05756022</v>
      </c>
      <c r="G48" s="18" t="n">
        <v>7.72613963</v>
      </c>
      <c r="H48" s="20" t="n">
        <v>0.41767099</v>
      </c>
      <c r="I48" s="18" t="n">
        <v>49.06746214</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65.30560604999999</v>
      </c>
      <c r="F52" s="20" t="n">
        <v>0.79074624</v>
      </c>
      <c r="G52" s="18" t="n">
        <v>5.79358385</v>
      </c>
      <c r="H52" s="20" t="n">
        <v>0.32733566</v>
      </c>
      <c r="I52" s="18" t="n">
        <v>28.9008101</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53.12764306</v>
      </c>
      <c r="F56" s="20" t="n">
        <v>0.90923285</v>
      </c>
      <c r="G56" s="18" t="n">
        <v>6.74900499</v>
      </c>
      <c r="H56" s="20" t="n">
        <v>0.39649269</v>
      </c>
      <c r="I56" s="18" t="n">
        <v>40.12335195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(327.0/B61*100)</f>
        <v/>
      </c>
      <c r="D61" s="19" t="n">
        <v>6198</v>
      </c>
      <c r="E61" s="18" t="n">
        <v>55.20030128</v>
      </c>
      <c r="F61" s="20" t="n">
        <v>0.70003752</v>
      </c>
      <c r="G61" s="18" t="n">
        <v>3.07425942</v>
      </c>
      <c r="H61" s="20" t="n">
        <v>0.24496223</v>
      </c>
      <c r="I61" s="18" t="n">
        <v>41.7254393</v>
      </c>
      <c r="J61" s="20" t="n">
        <v>0.69729941</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(19.0/B67*100)</f>
        <v/>
      </c>
      <c r="D67" s="19" t="n">
        <v>6952</v>
      </c>
      <c r="E67" s="18" t="n">
        <v>45.73571959</v>
      </c>
      <c r="F67" s="20" t="n">
        <v>0.8547489700000001</v>
      </c>
      <c r="G67" s="18" t="n">
        <v>1.87236799</v>
      </c>
      <c r="H67" s="20" t="n">
        <v>0.18241251</v>
      </c>
      <c r="I67" s="18" t="n">
        <v>52.39191242</v>
      </c>
      <c r="J67" s="20" t="n">
        <v>0.87176295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(367.0/B73*100)</f>
        <v/>
      </c>
      <c r="D73" s="19" t="n">
        <v>7882</v>
      </c>
      <c r="E73" s="18" t="n">
        <v>22.9533508</v>
      </c>
      <c r="F73" s="20" t="n">
        <v>0.90809138</v>
      </c>
      <c r="G73" s="18" t="n">
        <v>2.09544727</v>
      </c>
      <c r="H73" s="20" t="n">
        <v>0.32141955</v>
      </c>
      <c r="I73" s="18" t="n">
        <v>74.95120193</v>
      </c>
      <c r="J73" s="20" t="n">
        <v>0.91295188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37.39027743</v>
      </c>
      <c r="F7" s="20" t="n">
        <v>0.66960789</v>
      </c>
      <c r="G7" s="18" t="n">
        <v>27.00880701</v>
      </c>
      <c r="H7" s="20" t="n">
        <v>0.56106963</v>
      </c>
      <c r="I7" s="18" t="n">
        <v>35.60091556</v>
      </c>
      <c r="J7" s="20" t="n">
        <v>0.63208788</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(7151.0/B9*100)</f>
        <v/>
      </c>
      <c r="D9" s="19" t="n">
        <v>2500</v>
      </c>
      <c r="E9" s="18" t="n">
        <v>52.26209711</v>
      </c>
      <c r="F9" s="20" t="n">
        <v>1.49412875</v>
      </c>
      <c r="G9" s="18" t="n">
        <v>38.05186723</v>
      </c>
      <c r="H9" s="20" t="n">
        <v>1.29507782</v>
      </c>
      <c r="I9" s="18" t="n">
        <v>0</v>
      </c>
      <c r="J9" s="20" t="n">
        <v>0</v>
      </c>
      <c r="K9" s="18" t="s">
        <v>327</v>
      </c>
      <c r="L9" s="20" t="s">
        <v>327</v>
      </c>
      <c r="M9" s="18" t="n">
        <v>9.68603566</v>
      </c>
      <c r="N9" s="20" t="n">
        <v>1.66859681</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(190.0/B13*100)</f>
        <v/>
      </c>
      <c r="D13" s="19" t="n">
        <v>6971</v>
      </c>
      <c r="E13" s="18" t="n">
        <v>37.18238321</v>
      </c>
      <c r="F13" s="20" t="n">
        <v>0.8138056</v>
      </c>
      <c r="G13" s="18" t="n">
        <v>49.03067838</v>
      </c>
      <c r="H13" s="20" t="n">
        <v>1.01072427</v>
      </c>
      <c r="I13" s="18" t="n">
        <v>9.67038047</v>
      </c>
      <c r="J13" s="20" t="n">
        <v>0.51855384</v>
      </c>
      <c r="K13" s="18" t="s">
        <v>327</v>
      </c>
      <c r="L13" s="20" t="s">
        <v>327</v>
      </c>
      <c r="M13" s="18" t="n">
        <v>4.11655794</v>
      </c>
      <c r="N13" s="20" t="n">
        <v>0.47256522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(1016.0/B17*100)</f>
        <v/>
      </c>
      <c r="D17" s="19" t="n">
        <v>5488</v>
      </c>
      <c r="E17" s="18" t="n">
        <v>46.4609917</v>
      </c>
      <c r="F17" s="20" t="n">
        <v>0.75136996</v>
      </c>
      <c r="G17" s="18" t="n">
        <v>28.12281505</v>
      </c>
      <c r="H17" s="20" t="n">
        <v>0.8664723</v>
      </c>
      <c r="I17" s="18" t="n">
        <v>22.71534742</v>
      </c>
      <c r="J17" s="20" t="n">
        <v>0.82486503</v>
      </c>
      <c r="K17" s="18" t="s">
        <v>327</v>
      </c>
      <c r="L17" s="20" t="s">
        <v>327</v>
      </c>
      <c r="M17" s="18" t="n">
        <v>2.70084583</v>
      </c>
      <c r="N17" s="20" t="n">
        <v>0.35993112</v>
      </c>
      <c r="O17" s="18" t="n">
        <v>0</v>
      </c>
      <c r="P17" s="20" t="n">
        <v>0</v>
      </c>
      <c r="Q17" s="18" t="n">
        <v>0</v>
      </c>
      <c r="R17" s="20" t="n">
        <v>0</v>
      </c>
    </row>
    <row r="18" spans="1:18">
      <c r="A18" s="15" t="s">
        <v>338</v>
      </c>
      <c r="B18" s="17" t="n">
        <v>5532</v>
      </c>
      <c r="C18" s="18">
        <f>(46.0/B18*100)</f>
        <v/>
      </c>
      <c r="D18" s="19" t="n">
        <v>5486</v>
      </c>
      <c r="E18" s="18" t="n">
        <v>24.09686275</v>
      </c>
      <c r="F18" s="20" t="n">
        <v>0.6617853</v>
      </c>
      <c r="G18" s="18" t="n">
        <v>11.01305093</v>
      </c>
      <c r="H18" s="20" t="n">
        <v>0.5815083</v>
      </c>
      <c r="I18" s="18" t="n">
        <v>64.89008631999999</v>
      </c>
      <c r="J18" s="20" t="n">
        <v>0.94642047</v>
      </c>
      <c r="K18" s="18" t="s">
        <v>327</v>
      </c>
      <c r="L18" s="20" t="s">
        <v>327</v>
      </c>
      <c r="M18" s="18" t="n">
        <v>0</v>
      </c>
      <c r="N18" s="20" t="n">
        <v>0</v>
      </c>
      <c r="O18" s="18" t="n">
        <v>0</v>
      </c>
      <c r="P18" s="20" t="n">
        <v>0</v>
      </c>
      <c r="Q18" s="18" t="n">
        <v>0</v>
      </c>
      <c r="R18" s="20" t="n">
        <v>0</v>
      </c>
    </row>
    <row r="19" spans="1:18">
      <c r="A19" s="15" t="s">
        <v>339</v>
      </c>
      <c r="B19" s="17" t="n">
        <v>5658</v>
      </c>
      <c r="C19" s="18">
        <f>(244.0/B19*100)</f>
        <v/>
      </c>
      <c r="D19" s="19" t="n">
        <v>5414</v>
      </c>
      <c r="E19" s="18" t="n">
        <v>41.1687095</v>
      </c>
      <c r="F19" s="20" t="n">
        <v>0.74653123</v>
      </c>
      <c r="G19" s="18" t="n">
        <v>30.83285014</v>
      </c>
      <c r="H19" s="20" t="n">
        <v>0.90919529</v>
      </c>
      <c r="I19" s="18" t="n">
        <v>27.99844036</v>
      </c>
      <c r="J19" s="20" t="n">
        <v>1.04578894</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43.89547027</v>
      </c>
      <c r="F20" s="20" t="n">
        <v>0.83388554</v>
      </c>
      <c r="G20" s="18" t="n">
        <v>39.80492204</v>
      </c>
      <c r="H20" s="20" t="n">
        <v>0.89543535</v>
      </c>
      <c r="I20" s="18" t="n">
        <v>16.29960769</v>
      </c>
      <c r="J20" s="20" t="n">
        <v>0.55817657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(668.0/B23*100)</f>
        <v/>
      </c>
      <c r="D23" s="19" t="n">
        <v>10915</v>
      </c>
      <c r="E23" s="18" t="n">
        <v>39.77261385</v>
      </c>
      <c r="F23" s="20" t="n">
        <v>0.85669357</v>
      </c>
      <c r="G23" s="18" t="n">
        <v>27.85668027</v>
      </c>
      <c r="H23" s="20" t="n">
        <v>0.7823304599999999</v>
      </c>
      <c r="I23" s="18" t="n">
        <v>32.37070588</v>
      </c>
      <c r="J23" s="20" t="n">
        <v>1.04057506</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(34.0/B25*100)</f>
        <v/>
      </c>
      <c r="D25" s="19" t="n">
        <v>5547</v>
      </c>
      <c r="E25" s="18" t="n">
        <v>23.9407377</v>
      </c>
      <c r="F25" s="20" t="n">
        <v>0.83641886</v>
      </c>
      <c r="G25" s="18" t="n">
        <v>26.10153052</v>
      </c>
      <c r="H25" s="20" t="n">
        <v>0.97350355</v>
      </c>
      <c r="I25" s="18" t="n">
        <v>49.95773178</v>
      </c>
      <c r="J25" s="20" t="n">
        <v>1.39470008</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29.11540737</v>
      </c>
      <c r="F26" s="20" t="n">
        <v>0.89968651</v>
      </c>
      <c r="G26" s="18" t="n">
        <v>30.97268619</v>
      </c>
      <c r="H26" s="20" t="n">
        <v>0.94537033</v>
      </c>
      <c r="I26" s="18" t="n">
        <v>39.91190644</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33.05767785</v>
      </c>
      <c r="F32" s="20" t="n">
        <v>0.83221228</v>
      </c>
      <c r="G32" s="18" t="n">
        <v>18.61869916</v>
      </c>
      <c r="H32" s="20" t="n">
        <v>0.77019882</v>
      </c>
      <c r="I32" s="18" t="n">
        <v>48.32362299</v>
      </c>
      <c r="J32" s="20" t="n">
        <v>1.09326541</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(128.0/B34*100)</f>
        <v/>
      </c>
      <c r="D34" s="19" t="n">
        <v>6222</v>
      </c>
      <c r="E34" s="18" t="n">
        <v>30.04569231</v>
      </c>
      <c r="F34" s="20" t="n">
        <v>0.76838684</v>
      </c>
      <c r="G34" s="18" t="n">
        <v>26.75913354</v>
      </c>
      <c r="H34" s="20" t="n">
        <v>0.74753889</v>
      </c>
      <c r="I34" s="18" t="n">
        <v>40.59824424</v>
      </c>
      <c r="J34" s="20" t="n">
        <v>0.97095499</v>
      </c>
      <c r="K34" s="18" t="s">
        <v>327</v>
      </c>
      <c r="L34" s="20" t="s">
        <v>327</v>
      </c>
      <c r="M34" s="18" t="n">
        <v>2.59692992</v>
      </c>
      <c r="N34" s="20" t="n">
        <v>0.53899639</v>
      </c>
      <c r="O34" s="18" t="n">
        <v>0</v>
      </c>
      <c r="P34" s="20" t="n">
        <v>0</v>
      </c>
      <c r="Q34" s="18" t="n">
        <v>0</v>
      </c>
      <c r="R34" s="20" t="n">
        <v>0</v>
      </c>
    </row>
    <row r="35" spans="1:18">
      <c r="A35" s="15" t="s">
        <v>355</v>
      </c>
      <c r="B35" s="17" t="n">
        <v>6406</v>
      </c>
      <c r="C35" s="18">
        <f>(94.0/B35*100)</f>
        <v/>
      </c>
      <c r="D35" s="19" t="n">
        <v>6312</v>
      </c>
      <c r="E35" s="18" t="n">
        <v>27.73482093</v>
      </c>
      <c r="F35" s="20" t="n">
        <v>0.71298552</v>
      </c>
      <c r="G35" s="18" t="n">
        <v>20.42924261</v>
      </c>
      <c r="H35" s="20" t="n">
        <v>0.6905670900000001</v>
      </c>
      <c r="I35" s="18" t="n">
        <v>50.7906795</v>
      </c>
      <c r="J35" s="20" t="n">
        <v>0.81725359</v>
      </c>
      <c r="K35" s="18" t="s">
        <v>327</v>
      </c>
      <c r="L35" s="20" t="s">
        <v>327</v>
      </c>
      <c r="M35" s="18" t="n">
        <v>1.04525695</v>
      </c>
      <c r="N35" s="20" t="n">
        <v>0.05732347</v>
      </c>
      <c r="O35" s="18" t="n">
        <v>0</v>
      </c>
      <c r="P35" s="20" t="n">
        <v>0</v>
      </c>
      <c r="Q35" s="18" t="n">
        <v>0</v>
      </c>
      <c r="R35" s="20" t="n">
        <v>0</v>
      </c>
    </row>
    <row r="36" spans="1:18">
      <c r="A36" s="15" t="s">
        <v>356</v>
      </c>
      <c r="B36" s="17" t="n">
        <v>6736</v>
      </c>
      <c r="C36" s="18">
        <f>(114.0/B36*100)</f>
        <v/>
      </c>
      <c r="D36" s="19" t="n">
        <v>6622</v>
      </c>
      <c r="E36" s="18" t="n">
        <v>39.3898484</v>
      </c>
      <c r="F36" s="20" t="n">
        <v>0.7815870700000001</v>
      </c>
      <c r="G36" s="18" t="n">
        <v>29.89596682</v>
      </c>
      <c r="H36" s="20" t="n">
        <v>0.72531544</v>
      </c>
      <c r="I36" s="18" t="n">
        <v>30.71418477</v>
      </c>
      <c r="J36" s="20" t="n">
        <v>0.75589607</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(5804.0/B40*100)</f>
        <v/>
      </c>
      <c r="D40" s="19" t="n">
        <v>8353</v>
      </c>
      <c r="E40" s="18" t="n">
        <v>26.18890287</v>
      </c>
      <c r="F40" s="20" t="n">
        <v>0.86639822</v>
      </c>
      <c r="G40" s="18" t="n">
        <v>13.66424008</v>
      </c>
      <c r="H40" s="20" t="n">
        <v>0.65457367</v>
      </c>
      <c r="I40" s="18" t="n">
        <v>50.94183244</v>
      </c>
      <c r="J40" s="20" t="n">
        <v>0.97330071</v>
      </c>
      <c r="K40" s="18" t="s">
        <v>327</v>
      </c>
      <c r="L40" s="20" t="s">
        <v>327</v>
      </c>
      <c r="M40" s="18" t="n">
        <v>9.20502462</v>
      </c>
      <c r="N40" s="20" t="n">
        <v>0.20979969</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(183.0/B47*100)</f>
        <v/>
      </c>
      <c r="D47" s="19" t="n">
        <v>5745</v>
      </c>
      <c r="E47" s="18" t="n">
        <v>24.42376594</v>
      </c>
      <c r="F47" s="20" t="n">
        <v>0.9147335599999999</v>
      </c>
      <c r="G47" s="18" t="n">
        <v>13.62542481</v>
      </c>
      <c r="H47" s="20" t="n">
        <v>0.65952925</v>
      </c>
      <c r="I47" s="18" t="n">
        <v>61.95080925</v>
      </c>
      <c r="J47" s="20" t="n">
        <v>1.00796533</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29.40675453</v>
      </c>
      <c r="F48" s="20" t="n">
        <v>0.86034039</v>
      </c>
      <c r="G48" s="18" t="n">
        <v>21.52578333</v>
      </c>
      <c r="H48" s="20" t="n">
        <v>0.71073323</v>
      </c>
      <c r="I48" s="18" t="n">
        <v>49.06746214</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43.28040781</v>
      </c>
      <c r="F52" s="20" t="n">
        <v>0.77881727</v>
      </c>
      <c r="G52" s="18" t="n">
        <v>27.81878209</v>
      </c>
      <c r="H52" s="20" t="n">
        <v>0.82806857</v>
      </c>
      <c r="I52" s="18" t="n">
        <v>28.9008101</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28.75678988</v>
      </c>
      <c r="F56" s="20" t="n">
        <v>0.70135958</v>
      </c>
      <c r="G56" s="18" t="n">
        <v>31.11985817</v>
      </c>
      <c r="H56" s="20" t="n">
        <v>0.8858564</v>
      </c>
      <c r="I56" s="18" t="n">
        <v>40.12335195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(327.0/B61*100)</f>
        <v/>
      </c>
      <c r="D61" s="19" t="n">
        <v>6198</v>
      </c>
      <c r="E61" s="18" t="n">
        <v>38.89725896</v>
      </c>
      <c r="F61" s="20" t="n">
        <v>0.6493813000000001</v>
      </c>
      <c r="G61" s="18" t="n">
        <v>19.37730174</v>
      </c>
      <c r="H61" s="20" t="n">
        <v>0.6018431400000001</v>
      </c>
      <c r="I61" s="18" t="n">
        <v>41.7254393</v>
      </c>
      <c r="J61" s="20" t="n">
        <v>0.69729941</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(19.0/B67*100)</f>
        <v/>
      </c>
      <c r="D67" s="19" t="n">
        <v>6952</v>
      </c>
      <c r="E67" s="18" t="n">
        <v>25.23996361</v>
      </c>
      <c r="F67" s="20" t="n">
        <v>0.71715437</v>
      </c>
      <c r="G67" s="18" t="n">
        <v>22.36812396</v>
      </c>
      <c r="H67" s="20" t="n">
        <v>0.90479314</v>
      </c>
      <c r="I67" s="18" t="n">
        <v>52.39191242</v>
      </c>
      <c r="J67" s="20" t="n">
        <v>0.87176295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(367.0/B73*100)</f>
        <v/>
      </c>
      <c r="D73" s="19" t="n">
        <v>7882</v>
      </c>
      <c r="E73" s="18" t="n">
        <v>18.39764969</v>
      </c>
      <c r="F73" s="20" t="n">
        <v>0.80212208</v>
      </c>
      <c r="G73" s="18" t="n">
        <v>6.65114838</v>
      </c>
      <c r="H73" s="20" t="n">
        <v>0.43077792</v>
      </c>
      <c r="I73" s="18" t="n">
        <v>74.95120193</v>
      </c>
      <c r="J73" s="20" t="n">
        <v>0.91295188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58.13406603</v>
      </c>
      <c r="F7" s="20" t="n">
        <v>0.62723789</v>
      </c>
      <c r="G7" s="18" t="n">
        <v>6.26501841</v>
      </c>
      <c r="H7" s="20" t="n">
        <v>0.29668228</v>
      </c>
      <c r="I7" s="18" t="n">
        <v>35.60091556</v>
      </c>
      <c r="J7" s="20" t="n">
        <v>0.63208788</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(7151.0/B9*100)</f>
        <v/>
      </c>
      <c r="D9" s="19" t="n">
        <v>2500</v>
      </c>
      <c r="E9" s="18" t="n">
        <v>82.46379587</v>
      </c>
      <c r="F9" s="20" t="n">
        <v>1.66246821</v>
      </c>
      <c r="G9" s="18" t="n">
        <v>7.85016847</v>
      </c>
      <c r="H9" s="20" t="n">
        <v>0.71991233</v>
      </c>
      <c r="I9" s="18" t="n">
        <v>0</v>
      </c>
      <c r="J9" s="20" t="n">
        <v>0</v>
      </c>
      <c r="K9" s="18" t="s">
        <v>327</v>
      </c>
      <c r="L9" s="20" t="s">
        <v>327</v>
      </c>
      <c r="M9" s="18" t="n">
        <v>9.68603566</v>
      </c>
      <c r="N9" s="20" t="n">
        <v>1.66859681</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(190.0/B13*100)</f>
        <v/>
      </c>
      <c r="D13" s="19" t="n">
        <v>6971</v>
      </c>
      <c r="E13" s="18" t="n">
        <v>72.75248531</v>
      </c>
      <c r="F13" s="20" t="n">
        <v>0.71363231</v>
      </c>
      <c r="G13" s="18" t="n">
        <v>13.46057628</v>
      </c>
      <c r="H13" s="20" t="n">
        <v>0.57178897</v>
      </c>
      <c r="I13" s="18" t="n">
        <v>9.67038047</v>
      </c>
      <c r="J13" s="20" t="n">
        <v>0.51855384</v>
      </c>
      <c r="K13" s="18" t="s">
        <v>327</v>
      </c>
      <c r="L13" s="20" t="s">
        <v>327</v>
      </c>
      <c r="M13" s="18" t="n">
        <v>4.11655794</v>
      </c>
      <c r="N13" s="20" t="n">
        <v>0.47256522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(1016.0/B17*100)</f>
        <v/>
      </c>
      <c r="D17" s="19" t="n">
        <v>5488</v>
      </c>
      <c r="E17" s="18" t="n">
        <v>65.12342194999999</v>
      </c>
      <c r="F17" s="20" t="n">
        <v>0.84296134</v>
      </c>
      <c r="G17" s="18" t="n">
        <v>9.4603848</v>
      </c>
      <c r="H17" s="20" t="n">
        <v>0.41615434</v>
      </c>
      <c r="I17" s="18" t="n">
        <v>22.71534742</v>
      </c>
      <c r="J17" s="20" t="n">
        <v>0.82486503</v>
      </c>
      <c r="K17" s="18" t="s">
        <v>327</v>
      </c>
      <c r="L17" s="20" t="s">
        <v>327</v>
      </c>
      <c r="M17" s="18" t="n">
        <v>2.70084583</v>
      </c>
      <c r="N17" s="20" t="n">
        <v>0.35993112</v>
      </c>
      <c r="O17" s="18" t="n">
        <v>0</v>
      </c>
      <c r="P17" s="20" t="n">
        <v>0</v>
      </c>
      <c r="Q17" s="18" t="n">
        <v>0</v>
      </c>
      <c r="R17" s="20" t="n">
        <v>0</v>
      </c>
    </row>
    <row r="18" spans="1:18">
      <c r="A18" s="15" t="s">
        <v>338</v>
      </c>
      <c r="B18" s="17" t="n">
        <v>5532</v>
      </c>
      <c r="C18" s="18">
        <f>(46.0/B18*100)</f>
        <v/>
      </c>
      <c r="D18" s="19" t="n">
        <v>5486</v>
      </c>
      <c r="E18" s="18" t="n">
        <v>31.33827749</v>
      </c>
      <c r="F18" s="20" t="n">
        <v>0.89771135</v>
      </c>
      <c r="G18" s="18" t="n">
        <v>3.77163619</v>
      </c>
      <c r="H18" s="20" t="n">
        <v>0.34545052</v>
      </c>
      <c r="I18" s="18" t="n">
        <v>64.89008631999999</v>
      </c>
      <c r="J18" s="20" t="n">
        <v>0.94642047</v>
      </c>
      <c r="K18" s="18" t="s">
        <v>327</v>
      </c>
      <c r="L18" s="20" t="s">
        <v>327</v>
      </c>
      <c r="M18" s="18" t="n">
        <v>0</v>
      </c>
      <c r="N18" s="20" t="n">
        <v>0</v>
      </c>
      <c r="O18" s="18" t="n">
        <v>0</v>
      </c>
      <c r="P18" s="20" t="n">
        <v>0</v>
      </c>
      <c r="Q18" s="18" t="n">
        <v>0</v>
      </c>
      <c r="R18" s="20" t="n">
        <v>0</v>
      </c>
    </row>
    <row r="19" spans="1:18">
      <c r="A19" s="15" t="s">
        <v>339</v>
      </c>
      <c r="B19" s="17" t="n">
        <v>5658</v>
      </c>
      <c r="C19" s="18">
        <f>(244.0/B19*100)</f>
        <v/>
      </c>
      <c r="D19" s="19" t="n">
        <v>5414</v>
      </c>
      <c r="E19" s="18" t="n">
        <v>64.57894675</v>
      </c>
      <c r="F19" s="20" t="n">
        <v>0.98328055</v>
      </c>
      <c r="G19" s="18" t="n">
        <v>7.42261289</v>
      </c>
      <c r="H19" s="20" t="n">
        <v>0.44227402</v>
      </c>
      <c r="I19" s="18" t="n">
        <v>27.99844036</v>
      </c>
      <c r="J19" s="20" t="n">
        <v>1.04578894</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66.41140926</v>
      </c>
      <c r="F20" s="20" t="n">
        <v>0.7732316</v>
      </c>
      <c r="G20" s="18" t="n">
        <v>17.28898305</v>
      </c>
      <c r="H20" s="20" t="n">
        <v>0.6655753599999999</v>
      </c>
      <c r="I20" s="18" t="n">
        <v>16.29960769</v>
      </c>
      <c r="J20" s="20" t="n">
        <v>0.55817657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(668.0/B23*100)</f>
        <v/>
      </c>
      <c r="D23" s="19" t="n">
        <v>10915</v>
      </c>
      <c r="E23" s="18" t="n">
        <v>58.49419479</v>
      </c>
      <c r="F23" s="20" t="n">
        <v>0.93186455</v>
      </c>
      <c r="G23" s="18" t="n">
        <v>9.13509932</v>
      </c>
      <c r="H23" s="20" t="n">
        <v>0.39596589</v>
      </c>
      <c r="I23" s="18" t="n">
        <v>32.37070588</v>
      </c>
      <c r="J23" s="20" t="n">
        <v>1.04057506</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(34.0/B25*100)</f>
        <v/>
      </c>
      <c r="D25" s="19" t="n">
        <v>5547</v>
      </c>
      <c r="E25" s="18" t="n">
        <v>44.70611189</v>
      </c>
      <c r="F25" s="20" t="n">
        <v>1.28024999</v>
      </c>
      <c r="G25" s="18" t="n">
        <v>5.33615633</v>
      </c>
      <c r="H25" s="20" t="n">
        <v>0.38368185</v>
      </c>
      <c r="I25" s="18" t="n">
        <v>49.95773178</v>
      </c>
      <c r="J25" s="20" t="n">
        <v>1.39470008</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48.68059745</v>
      </c>
      <c r="F26" s="20" t="n">
        <v>0.92241324</v>
      </c>
      <c r="G26" s="18" t="n">
        <v>11.40749611</v>
      </c>
      <c r="H26" s="20" t="n">
        <v>0.53327453</v>
      </c>
      <c r="I26" s="18" t="n">
        <v>39.91190644</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42.39387621</v>
      </c>
      <c r="F32" s="20" t="n">
        <v>0.96052175</v>
      </c>
      <c r="G32" s="18" t="n">
        <v>9.28250079</v>
      </c>
      <c r="H32" s="20" t="n">
        <v>0.55595109</v>
      </c>
      <c r="I32" s="18" t="n">
        <v>48.32362299</v>
      </c>
      <c r="J32" s="20" t="n">
        <v>1.09326541</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(128.0/B34*100)</f>
        <v/>
      </c>
      <c r="D34" s="19" t="n">
        <v>6222</v>
      </c>
      <c r="E34" s="18" t="n">
        <v>46.84127129</v>
      </c>
      <c r="F34" s="20" t="n">
        <v>0.93255561</v>
      </c>
      <c r="G34" s="18" t="n">
        <v>9.96355456</v>
      </c>
      <c r="H34" s="20" t="n">
        <v>0.42750727</v>
      </c>
      <c r="I34" s="18" t="n">
        <v>40.59824424</v>
      </c>
      <c r="J34" s="20" t="n">
        <v>0.97095499</v>
      </c>
      <c r="K34" s="18" t="s">
        <v>327</v>
      </c>
      <c r="L34" s="20" t="s">
        <v>327</v>
      </c>
      <c r="M34" s="18" t="n">
        <v>2.59692992</v>
      </c>
      <c r="N34" s="20" t="n">
        <v>0.53899639</v>
      </c>
      <c r="O34" s="18" t="n">
        <v>0</v>
      </c>
      <c r="P34" s="20" t="n">
        <v>0</v>
      </c>
      <c r="Q34" s="18" t="n">
        <v>0</v>
      </c>
      <c r="R34" s="20" t="n">
        <v>0</v>
      </c>
    </row>
    <row r="35" spans="1:18">
      <c r="A35" s="15" t="s">
        <v>355</v>
      </c>
      <c r="B35" s="17" t="n">
        <v>6406</v>
      </c>
      <c r="C35" s="18">
        <f>(94.0/B35*100)</f>
        <v/>
      </c>
      <c r="D35" s="19" t="n">
        <v>6312</v>
      </c>
      <c r="E35" s="18" t="n">
        <v>40.99632398</v>
      </c>
      <c r="F35" s="20" t="n">
        <v>0.77462782</v>
      </c>
      <c r="G35" s="18" t="n">
        <v>7.16773957</v>
      </c>
      <c r="H35" s="20" t="n">
        <v>0.3571729</v>
      </c>
      <c r="I35" s="18" t="n">
        <v>50.7906795</v>
      </c>
      <c r="J35" s="20" t="n">
        <v>0.81725359</v>
      </c>
      <c r="K35" s="18" t="s">
        <v>327</v>
      </c>
      <c r="L35" s="20" t="s">
        <v>327</v>
      </c>
      <c r="M35" s="18" t="n">
        <v>1.04525695</v>
      </c>
      <c r="N35" s="20" t="n">
        <v>0.05732347</v>
      </c>
      <c r="O35" s="18" t="n">
        <v>0</v>
      </c>
      <c r="P35" s="20" t="n">
        <v>0</v>
      </c>
      <c r="Q35" s="18" t="n">
        <v>0</v>
      </c>
      <c r="R35" s="20" t="n">
        <v>0</v>
      </c>
    </row>
    <row r="36" spans="1:18">
      <c r="A36" s="15" t="s">
        <v>356</v>
      </c>
      <c r="B36" s="17" t="n">
        <v>6736</v>
      </c>
      <c r="C36" s="18">
        <f>(114.0/B36*100)</f>
        <v/>
      </c>
      <c r="D36" s="19" t="n">
        <v>6622</v>
      </c>
      <c r="E36" s="18" t="n">
        <v>61.23395595</v>
      </c>
      <c r="F36" s="20" t="n">
        <v>0.7892346099999999</v>
      </c>
      <c r="G36" s="18" t="n">
        <v>8.05185928</v>
      </c>
      <c r="H36" s="20" t="n">
        <v>0.312503</v>
      </c>
      <c r="I36" s="18" t="n">
        <v>30.71418477</v>
      </c>
      <c r="J36" s="20" t="n">
        <v>0.75589607</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(5804.0/B40*100)</f>
        <v/>
      </c>
      <c r="D40" s="19" t="n">
        <v>8353</v>
      </c>
      <c r="E40" s="18" t="n">
        <v>35.93580227</v>
      </c>
      <c r="F40" s="20" t="n">
        <v>0.91660434</v>
      </c>
      <c r="G40" s="18" t="n">
        <v>3.91734068</v>
      </c>
      <c r="H40" s="20" t="n">
        <v>0.34287271</v>
      </c>
      <c r="I40" s="18" t="n">
        <v>50.94183244</v>
      </c>
      <c r="J40" s="20" t="n">
        <v>0.97330071</v>
      </c>
      <c r="K40" s="18" t="s">
        <v>327</v>
      </c>
      <c r="L40" s="20" t="s">
        <v>327</v>
      </c>
      <c r="M40" s="18" t="n">
        <v>9.20502462</v>
      </c>
      <c r="N40" s="20" t="n">
        <v>0.20979969</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(183.0/B47*100)</f>
        <v/>
      </c>
      <c r="D47" s="19" t="n">
        <v>5745</v>
      </c>
      <c r="E47" s="18" t="n">
        <v>33.8006055</v>
      </c>
      <c r="F47" s="20" t="n">
        <v>0.93770476</v>
      </c>
      <c r="G47" s="18" t="n">
        <v>4.24858525</v>
      </c>
      <c r="H47" s="20" t="n">
        <v>0.28432791</v>
      </c>
      <c r="I47" s="18" t="n">
        <v>61.95080925</v>
      </c>
      <c r="J47" s="20" t="n">
        <v>1.00796533</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36.95831833</v>
      </c>
      <c r="F48" s="20" t="n">
        <v>1.06098942</v>
      </c>
      <c r="G48" s="18" t="n">
        <v>13.97421953</v>
      </c>
      <c r="H48" s="20" t="n">
        <v>0.53199672</v>
      </c>
      <c r="I48" s="18" t="n">
        <v>49.06746214</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62.36548121</v>
      </c>
      <c r="F52" s="20" t="n">
        <v>0.81991605</v>
      </c>
      <c r="G52" s="18" t="n">
        <v>8.73370869</v>
      </c>
      <c r="H52" s="20" t="n">
        <v>0.43512159</v>
      </c>
      <c r="I52" s="18" t="n">
        <v>28.9008101</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46.33677077</v>
      </c>
      <c r="F56" s="20" t="n">
        <v>0.77594502</v>
      </c>
      <c r="G56" s="18" t="n">
        <v>13.53987728</v>
      </c>
      <c r="H56" s="20" t="n">
        <v>0.58304662</v>
      </c>
      <c r="I56" s="18" t="n">
        <v>40.12335195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(327.0/B61*100)</f>
        <v/>
      </c>
      <c r="D61" s="19" t="n">
        <v>6198</v>
      </c>
      <c r="E61" s="18" t="n">
        <v>51.02639671</v>
      </c>
      <c r="F61" s="20" t="n">
        <v>0.64645744</v>
      </c>
      <c r="G61" s="18" t="n">
        <v>7.24816399</v>
      </c>
      <c r="H61" s="20" t="n">
        <v>0.46322777</v>
      </c>
      <c r="I61" s="18" t="n">
        <v>41.7254393</v>
      </c>
      <c r="J61" s="20" t="n">
        <v>0.69729941</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(19.0/B67*100)</f>
        <v/>
      </c>
      <c r="D67" s="19" t="n">
        <v>6952</v>
      </c>
      <c r="E67" s="18" t="n">
        <v>25.83255948</v>
      </c>
      <c r="F67" s="20" t="n">
        <v>0.80047606</v>
      </c>
      <c r="G67" s="18" t="n">
        <v>21.77552809</v>
      </c>
      <c r="H67" s="20" t="n">
        <v>0.7275319</v>
      </c>
      <c r="I67" s="18" t="n">
        <v>52.39191242</v>
      </c>
      <c r="J67" s="20" t="n">
        <v>0.87176295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(367.0/B73*100)</f>
        <v/>
      </c>
      <c r="D73" s="19" t="n">
        <v>7882</v>
      </c>
      <c r="E73" s="18" t="n">
        <v>18.16627752</v>
      </c>
      <c r="F73" s="20" t="n">
        <v>0.79452637</v>
      </c>
      <c r="G73" s="18" t="n">
        <v>6.88252055</v>
      </c>
      <c r="H73" s="20" t="n">
        <v>0.44404825</v>
      </c>
      <c r="I73" s="18" t="n">
        <v>74.95120193</v>
      </c>
      <c r="J73" s="20" t="n">
        <v>0.91295188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50.77680789</v>
      </c>
      <c r="F7" s="20" t="n">
        <v>0.60398134</v>
      </c>
      <c r="G7" s="18" t="n">
        <v>13.62227654</v>
      </c>
      <c r="H7" s="20" t="n">
        <v>0.4501957</v>
      </c>
      <c r="I7" s="18" t="n">
        <v>35.60091556</v>
      </c>
      <c r="J7" s="20" t="n">
        <v>0.63208788</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(7151.0/B9*100)</f>
        <v/>
      </c>
      <c r="D9" s="19" t="n">
        <v>2500</v>
      </c>
      <c r="E9" s="18" t="n">
        <v>67.74476627</v>
      </c>
      <c r="F9" s="20" t="n">
        <v>1.49540419</v>
      </c>
      <c r="G9" s="18" t="n">
        <v>22.56919806</v>
      </c>
      <c r="H9" s="20" t="n">
        <v>0.98077901</v>
      </c>
      <c r="I9" s="18" t="n">
        <v>0</v>
      </c>
      <c r="J9" s="20" t="n">
        <v>0</v>
      </c>
      <c r="K9" s="18" t="s">
        <v>327</v>
      </c>
      <c r="L9" s="20" t="s">
        <v>327</v>
      </c>
      <c r="M9" s="18" t="n">
        <v>9.68603566</v>
      </c>
      <c r="N9" s="20" t="n">
        <v>1.66859681</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(190.0/B13*100)</f>
        <v/>
      </c>
      <c r="D13" s="19" t="n">
        <v>6971</v>
      </c>
      <c r="E13" s="18" t="n">
        <v>59.75179203</v>
      </c>
      <c r="F13" s="20" t="n">
        <v>0.72717954</v>
      </c>
      <c r="G13" s="18" t="n">
        <v>26.46126957</v>
      </c>
      <c r="H13" s="20" t="n">
        <v>0.71650311</v>
      </c>
      <c r="I13" s="18" t="n">
        <v>9.67038047</v>
      </c>
      <c r="J13" s="20" t="n">
        <v>0.51855384</v>
      </c>
      <c r="K13" s="18" t="s">
        <v>327</v>
      </c>
      <c r="L13" s="20" t="s">
        <v>327</v>
      </c>
      <c r="M13" s="18" t="n">
        <v>4.11655794</v>
      </c>
      <c r="N13" s="20" t="n">
        <v>0.47256522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(1016.0/B17*100)</f>
        <v/>
      </c>
      <c r="D17" s="19" t="n">
        <v>5488</v>
      </c>
      <c r="E17" s="18" t="n">
        <v>56.10011266</v>
      </c>
      <c r="F17" s="20" t="n">
        <v>0.8942766</v>
      </c>
      <c r="G17" s="18" t="n">
        <v>18.48369409</v>
      </c>
      <c r="H17" s="20" t="n">
        <v>0.62947432</v>
      </c>
      <c r="I17" s="18" t="n">
        <v>22.71534742</v>
      </c>
      <c r="J17" s="20" t="n">
        <v>0.82486503</v>
      </c>
      <c r="K17" s="18" t="s">
        <v>327</v>
      </c>
      <c r="L17" s="20" t="s">
        <v>327</v>
      </c>
      <c r="M17" s="18" t="n">
        <v>2.70084583</v>
      </c>
      <c r="N17" s="20" t="n">
        <v>0.35993112</v>
      </c>
      <c r="O17" s="18" t="n">
        <v>0</v>
      </c>
      <c r="P17" s="20" t="n">
        <v>0</v>
      </c>
      <c r="Q17" s="18" t="n">
        <v>0</v>
      </c>
      <c r="R17" s="20" t="n">
        <v>0</v>
      </c>
    </row>
    <row r="18" spans="1:18">
      <c r="A18" s="15" t="s">
        <v>338</v>
      </c>
      <c r="B18" s="17" t="n">
        <v>5532</v>
      </c>
      <c r="C18" s="18">
        <f>(46.0/B18*100)</f>
        <v/>
      </c>
      <c r="D18" s="19" t="n">
        <v>5486</v>
      </c>
      <c r="E18" s="18" t="n">
        <v>27.52712402</v>
      </c>
      <c r="F18" s="20" t="n">
        <v>0.78698226</v>
      </c>
      <c r="G18" s="18" t="n">
        <v>7.58278966</v>
      </c>
      <c r="H18" s="20" t="n">
        <v>0.50371705</v>
      </c>
      <c r="I18" s="18" t="n">
        <v>64.89008631999999</v>
      </c>
      <c r="J18" s="20" t="n">
        <v>0.94642047</v>
      </c>
      <c r="K18" s="18" t="s">
        <v>327</v>
      </c>
      <c r="L18" s="20" t="s">
        <v>327</v>
      </c>
      <c r="M18" s="18" t="n">
        <v>0</v>
      </c>
      <c r="N18" s="20" t="n">
        <v>0</v>
      </c>
      <c r="O18" s="18" t="n">
        <v>0</v>
      </c>
      <c r="P18" s="20" t="n">
        <v>0</v>
      </c>
      <c r="Q18" s="18" t="n">
        <v>0</v>
      </c>
      <c r="R18" s="20" t="n">
        <v>0</v>
      </c>
    </row>
    <row r="19" spans="1:18">
      <c r="A19" s="15" t="s">
        <v>339</v>
      </c>
      <c r="B19" s="17" t="n">
        <v>5658</v>
      </c>
      <c r="C19" s="18">
        <f>(244.0/B19*100)</f>
        <v/>
      </c>
      <c r="D19" s="19" t="n">
        <v>5414</v>
      </c>
      <c r="E19" s="18" t="n">
        <v>53.34661971</v>
      </c>
      <c r="F19" s="20" t="n">
        <v>0.84690917</v>
      </c>
      <c r="G19" s="18" t="n">
        <v>18.65493993</v>
      </c>
      <c r="H19" s="20" t="n">
        <v>0.74144911</v>
      </c>
      <c r="I19" s="18" t="n">
        <v>27.99844036</v>
      </c>
      <c r="J19" s="20" t="n">
        <v>1.04578894</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55.48133938</v>
      </c>
      <c r="F20" s="20" t="n">
        <v>0.81446492</v>
      </c>
      <c r="G20" s="18" t="n">
        <v>28.21905293</v>
      </c>
      <c r="H20" s="20" t="n">
        <v>0.75454902</v>
      </c>
      <c r="I20" s="18" t="n">
        <v>16.29960769</v>
      </c>
      <c r="J20" s="20" t="n">
        <v>0.55817657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(668.0/B23*100)</f>
        <v/>
      </c>
      <c r="D23" s="19" t="n">
        <v>10915</v>
      </c>
      <c r="E23" s="18" t="n">
        <v>59.53655108</v>
      </c>
      <c r="F23" s="20" t="n">
        <v>1.05042602</v>
      </c>
      <c r="G23" s="18" t="n">
        <v>8.092743029999999</v>
      </c>
      <c r="H23" s="20" t="n">
        <v>0.35317201</v>
      </c>
      <c r="I23" s="18" t="n">
        <v>32.37070588</v>
      </c>
      <c r="J23" s="20" t="n">
        <v>1.04057506</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(34.0/B25*100)</f>
        <v/>
      </c>
      <c r="D25" s="19" t="n">
        <v>5547</v>
      </c>
      <c r="E25" s="18" t="n">
        <v>48.14687616</v>
      </c>
      <c r="F25" s="20" t="n">
        <v>1.39121156</v>
      </c>
      <c r="G25" s="18" t="n">
        <v>1.89539206</v>
      </c>
      <c r="H25" s="20" t="n">
        <v>0.20245865</v>
      </c>
      <c r="I25" s="18" t="n">
        <v>49.95773178</v>
      </c>
      <c r="J25" s="20" t="n">
        <v>1.39470008</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40.12013846</v>
      </c>
      <c r="F26" s="20" t="n">
        <v>0.84793576</v>
      </c>
      <c r="G26" s="18" t="n">
        <v>19.9679551</v>
      </c>
      <c r="H26" s="20" t="n">
        <v>0.62355271</v>
      </c>
      <c r="I26" s="18" t="n">
        <v>39.91190644</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36.48521638</v>
      </c>
      <c r="F32" s="20" t="n">
        <v>0.8304191</v>
      </c>
      <c r="G32" s="18" t="n">
        <v>15.19116063</v>
      </c>
      <c r="H32" s="20" t="n">
        <v>0.64451114</v>
      </c>
      <c r="I32" s="18" t="n">
        <v>48.32362299</v>
      </c>
      <c r="J32" s="20" t="n">
        <v>1.09326541</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(128.0/B34*100)</f>
        <v/>
      </c>
      <c r="D34" s="19" t="n">
        <v>6222</v>
      </c>
      <c r="E34" s="18" t="n">
        <v>43.23863178</v>
      </c>
      <c r="F34" s="20" t="n">
        <v>0.86565295</v>
      </c>
      <c r="G34" s="18" t="n">
        <v>13.56619407</v>
      </c>
      <c r="H34" s="20" t="n">
        <v>0.41842766</v>
      </c>
      <c r="I34" s="18" t="n">
        <v>40.59824424</v>
      </c>
      <c r="J34" s="20" t="n">
        <v>0.97095499</v>
      </c>
      <c r="K34" s="18" t="s">
        <v>327</v>
      </c>
      <c r="L34" s="20" t="s">
        <v>327</v>
      </c>
      <c r="M34" s="18" t="n">
        <v>2.59692992</v>
      </c>
      <c r="N34" s="20" t="n">
        <v>0.53899639</v>
      </c>
      <c r="O34" s="18" t="n">
        <v>0</v>
      </c>
      <c r="P34" s="20" t="n">
        <v>0</v>
      </c>
      <c r="Q34" s="18" t="n">
        <v>0</v>
      </c>
      <c r="R34" s="20" t="n">
        <v>0</v>
      </c>
    </row>
    <row r="35" spans="1:18">
      <c r="A35" s="15" t="s">
        <v>355</v>
      </c>
      <c r="B35" s="17" t="n">
        <v>6406</v>
      </c>
      <c r="C35" s="18">
        <f>(94.0/B35*100)</f>
        <v/>
      </c>
      <c r="D35" s="19" t="n">
        <v>6312</v>
      </c>
      <c r="E35" s="18" t="n">
        <v>34.40401972</v>
      </c>
      <c r="F35" s="20" t="n">
        <v>0.8719236299999999</v>
      </c>
      <c r="G35" s="18" t="n">
        <v>13.76004382</v>
      </c>
      <c r="H35" s="20" t="n">
        <v>0.50689911</v>
      </c>
      <c r="I35" s="18" t="n">
        <v>50.7906795</v>
      </c>
      <c r="J35" s="20" t="n">
        <v>0.81725359</v>
      </c>
      <c r="K35" s="18" t="s">
        <v>327</v>
      </c>
      <c r="L35" s="20" t="s">
        <v>327</v>
      </c>
      <c r="M35" s="18" t="n">
        <v>1.04525695</v>
      </c>
      <c r="N35" s="20" t="n">
        <v>0.05732347</v>
      </c>
      <c r="O35" s="18" t="n">
        <v>0</v>
      </c>
      <c r="P35" s="20" t="n">
        <v>0</v>
      </c>
      <c r="Q35" s="18" t="n">
        <v>0</v>
      </c>
      <c r="R35" s="20" t="n">
        <v>0</v>
      </c>
    </row>
    <row r="36" spans="1:18">
      <c r="A36" s="15" t="s">
        <v>356</v>
      </c>
      <c r="B36" s="17" t="n">
        <v>6736</v>
      </c>
      <c r="C36" s="18">
        <f>(114.0/B36*100)</f>
        <v/>
      </c>
      <c r="D36" s="19" t="n">
        <v>6622</v>
      </c>
      <c r="E36" s="18" t="n">
        <v>53.01880854</v>
      </c>
      <c r="F36" s="20" t="n">
        <v>0.78570259</v>
      </c>
      <c r="G36" s="18" t="n">
        <v>16.26700669</v>
      </c>
      <c r="H36" s="20" t="n">
        <v>0.47836051</v>
      </c>
      <c r="I36" s="18" t="n">
        <v>30.71418477</v>
      </c>
      <c r="J36" s="20" t="n">
        <v>0.75589607</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(5804.0/B40*100)</f>
        <v/>
      </c>
      <c r="D40" s="19" t="n">
        <v>8353</v>
      </c>
      <c r="E40" s="18" t="n">
        <v>30.6419026</v>
      </c>
      <c r="F40" s="20" t="n">
        <v>0.92986433</v>
      </c>
      <c r="G40" s="18" t="n">
        <v>9.211240350000001</v>
      </c>
      <c r="H40" s="20" t="n">
        <v>0.66393969</v>
      </c>
      <c r="I40" s="18" t="n">
        <v>50.94183244</v>
      </c>
      <c r="J40" s="20" t="n">
        <v>0.97330071</v>
      </c>
      <c r="K40" s="18" t="s">
        <v>327</v>
      </c>
      <c r="L40" s="20" t="s">
        <v>327</v>
      </c>
      <c r="M40" s="18" t="n">
        <v>9.20502462</v>
      </c>
      <c r="N40" s="20" t="n">
        <v>0.20979969</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(183.0/B47*100)</f>
        <v/>
      </c>
      <c r="D47" s="19" t="n">
        <v>5745</v>
      </c>
      <c r="E47" s="18" t="n">
        <v>31.06839963</v>
      </c>
      <c r="F47" s="20" t="n">
        <v>0.89310041</v>
      </c>
      <c r="G47" s="18" t="n">
        <v>6.98079113</v>
      </c>
      <c r="H47" s="20" t="n">
        <v>0.32648988</v>
      </c>
      <c r="I47" s="18" t="n">
        <v>61.95080925</v>
      </c>
      <c r="J47" s="20" t="n">
        <v>1.00796533</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43.29877723</v>
      </c>
      <c r="F48" s="20" t="n">
        <v>1.10235437</v>
      </c>
      <c r="G48" s="18" t="n">
        <v>7.63376063</v>
      </c>
      <c r="H48" s="20" t="n">
        <v>0.40036712</v>
      </c>
      <c r="I48" s="18" t="n">
        <v>49.06746214</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52.21401254</v>
      </c>
      <c r="F52" s="20" t="n">
        <v>0.7829571400000001</v>
      </c>
      <c r="G52" s="18" t="n">
        <v>18.88517736</v>
      </c>
      <c r="H52" s="20" t="n">
        <v>0.55108596</v>
      </c>
      <c r="I52" s="18" t="n">
        <v>28.9008101</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49.88286308</v>
      </c>
      <c r="F56" s="20" t="n">
        <v>0.963182</v>
      </c>
      <c r="G56" s="18" t="n">
        <v>9.99378497</v>
      </c>
      <c r="H56" s="20" t="n">
        <v>0.4303803</v>
      </c>
      <c r="I56" s="18" t="n">
        <v>40.12335195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(327.0/B61*100)</f>
        <v/>
      </c>
      <c r="D61" s="19" t="n">
        <v>6198</v>
      </c>
      <c r="E61" s="18" t="n">
        <v>42.57927524</v>
      </c>
      <c r="F61" s="20" t="n">
        <v>0.72935486</v>
      </c>
      <c r="G61" s="18" t="n">
        <v>15.69528546</v>
      </c>
      <c r="H61" s="20" t="n">
        <v>0.5408205699999999</v>
      </c>
      <c r="I61" s="18" t="n">
        <v>41.7254393</v>
      </c>
      <c r="J61" s="20" t="n">
        <v>0.69729941</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(19.0/B67*100)</f>
        <v/>
      </c>
      <c r="D67" s="19" t="n">
        <v>6952</v>
      </c>
      <c r="E67" s="18" t="n">
        <v>38.02714592</v>
      </c>
      <c r="F67" s="20" t="n">
        <v>0.76016604</v>
      </c>
      <c r="G67" s="18" t="n">
        <v>9.580941660000001</v>
      </c>
      <c r="H67" s="20" t="n">
        <v>0.36969006</v>
      </c>
      <c r="I67" s="18" t="n">
        <v>52.39191242</v>
      </c>
      <c r="J67" s="20" t="n">
        <v>0.87176295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(367.0/B73*100)</f>
        <v/>
      </c>
      <c r="D73" s="19" t="n">
        <v>7882</v>
      </c>
      <c r="E73" s="18" t="n">
        <v>19.87716511</v>
      </c>
      <c r="F73" s="20" t="n">
        <v>0.81959308</v>
      </c>
      <c r="G73" s="18" t="n">
        <v>5.17163297</v>
      </c>
      <c r="H73" s="20" t="n">
        <v>0.36951194</v>
      </c>
      <c r="I73" s="18" t="n">
        <v>74.95120193</v>
      </c>
      <c r="J73" s="20" t="n">
        <v>0.91295188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47.66829144</v>
      </c>
      <c r="F7" s="20" t="n">
        <v>0.66773369</v>
      </c>
      <c r="G7" s="18" t="n">
        <v>16.730793</v>
      </c>
      <c r="H7" s="20" t="n">
        <v>0.43354607</v>
      </c>
      <c r="I7" s="18" t="n">
        <v>35.60091556</v>
      </c>
      <c r="J7" s="20" t="n">
        <v>0.63208788</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(7151.0/B9*100)</f>
        <v/>
      </c>
      <c r="D9" s="19" t="n">
        <v>2500</v>
      </c>
      <c r="E9" s="18" t="n">
        <v>65.07358263</v>
      </c>
      <c r="F9" s="20" t="n">
        <v>1.60762326</v>
      </c>
      <c r="G9" s="18" t="n">
        <v>25.24038171</v>
      </c>
      <c r="H9" s="20" t="n">
        <v>1.20040178</v>
      </c>
      <c r="I9" s="18" t="n">
        <v>0</v>
      </c>
      <c r="J9" s="20" t="n">
        <v>0</v>
      </c>
      <c r="K9" s="18" t="s">
        <v>327</v>
      </c>
      <c r="L9" s="20" t="s">
        <v>327</v>
      </c>
      <c r="M9" s="18" t="n">
        <v>9.68603566</v>
      </c>
      <c r="N9" s="20" t="n">
        <v>1.66859681</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(190.0/B13*100)</f>
        <v/>
      </c>
      <c r="D13" s="19" t="n">
        <v>6971</v>
      </c>
      <c r="E13" s="18" t="n">
        <v>63.61603681</v>
      </c>
      <c r="F13" s="20" t="n">
        <v>0.78392216</v>
      </c>
      <c r="G13" s="18" t="n">
        <v>22.59702479</v>
      </c>
      <c r="H13" s="20" t="n">
        <v>0.67030511</v>
      </c>
      <c r="I13" s="18" t="n">
        <v>9.67038047</v>
      </c>
      <c r="J13" s="20" t="n">
        <v>0.51855384</v>
      </c>
      <c r="K13" s="18" t="s">
        <v>327</v>
      </c>
      <c r="L13" s="20" t="s">
        <v>327</v>
      </c>
      <c r="M13" s="18" t="n">
        <v>4.11655794</v>
      </c>
      <c r="N13" s="20" t="n">
        <v>0.47256522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(1016.0/B17*100)</f>
        <v/>
      </c>
      <c r="D17" s="19" t="n">
        <v>5488</v>
      </c>
      <c r="E17" s="18" t="n">
        <v>57.1023947</v>
      </c>
      <c r="F17" s="20" t="n">
        <v>0.90697067</v>
      </c>
      <c r="G17" s="18" t="n">
        <v>17.48141205</v>
      </c>
      <c r="H17" s="20" t="n">
        <v>0.61757884</v>
      </c>
      <c r="I17" s="18" t="n">
        <v>22.71534742</v>
      </c>
      <c r="J17" s="20" t="n">
        <v>0.82486503</v>
      </c>
      <c r="K17" s="18" t="s">
        <v>327</v>
      </c>
      <c r="L17" s="20" t="s">
        <v>327</v>
      </c>
      <c r="M17" s="18" t="n">
        <v>2.70084583</v>
      </c>
      <c r="N17" s="20" t="n">
        <v>0.35993112</v>
      </c>
      <c r="O17" s="18" t="n">
        <v>0</v>
      </c>
      <c r="P17" s="20" t="n">
        <v>0</v>
      </c>
      <c r="Q17" s="18" t="n">
        <v>0</v>
      </c>
      <c r="R17" s="20" t="n">
        <v>0</v>
      </c>
    </row>
    <row r="18" spans="1:18">
      <c r="A18" s="15" t="s">
        <v>338</v>
      </c>
      <c r="B18" s="17" t="n">
        <v>5532</v>
      </c>
      <c r="C18" s="18">
        <f>(46.0/B18*100)</f>
        <v/>
      </c>
      <c r="D18" s="19" t="n">
        <v>5486</v>
      </c>
      <c r="E18" s="18" t="n">
        <v>28.37271063</v>
      </c>
      <c r="F18" s="20" t="n">
        <v>0.82077665</v>
      </c>
      <c r="G18" s="18" t="n">
        <v>6.73720306</v>
      </c>
      <c r="H18" s="20" t="n">
        <v>0.40829117</v>
      </c>
      <c r="I18" s="18" t="n">
        <v>64.89008631999999</v>
      </c>
      <c r="J18" s="20" t="n">
        <v>0.94642047</v>
      </c>
      <c r="K18" s="18" t="s">
        <v>327</v>
      </c>
      <c r="L18" s="20" t="s">
        <v>327</v>
      </c>
      <c r="M18" s="18" t="n">
        <v>0</v>
      </c>
      <c r="N18" s="20" t="n">
        <v>0</v>
      </c>
      <c r="O18" s="18" t="n">
        <v>0</v>
      </c>
      <c r="P18" s="20" t="n">
        <v>0</v>
      </c>
      <c r="Q18" s="18" t="n">
        <v>0</v>
      </c>
      <c r="R18" s="20" t="n">
        <v>0</v>
      </c>
    </row>
    <row r="19" spans="1:18">
      <c r="A19" s="15" t="s">
        <v>339</v>
      </c>
      <c r="B19" s="17" t="n">
        <v>5658</v>
      </c>
      <c r="C19" s="18">
        <f>(244.0/B19*100)</f>
        <v/>
      </c>
      <c r="D19" s="19" t="n">
        <v>5414</v>
      </c>
      <c r="E19" s="18" t="n">
        <v>53.17587348</v>
      </c>
      <c r="F19" s="20" t="n">
        <v>0.86061084</v>
      </c>
      <c r="G19" s="18" t="n">
        <v>18.82568616</v>
      </c>
      <c r="H19" s="20" t="n">
        <v>0.73104886</v>
      </c>
      <c r="I19" s="18" t="n">
        <v>27.99844036</v>
      </c>
      <c r="J19" s="20" t="n">
        <v>1.04578894</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58.78981872</v>
      </c>
      <c r="F20" s="20" t="n">
        <v>0.89332073</v>
      </c>
      <c r="G20" s="18" t="n">
        <v>24.91057359</v>
      </c>
      <c r="H20" s="20" t="n">
        <v>0.8465051099999999</v>
      </c>
      <c r="I20" s="18" t="n">
        <v>16.29960769</v>
      </c>
      <c r="J20" s="20" t="n">
        <v>0.55817657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(668.0/B23*100)</f>
        <v/>
      </c>
      <c r="D23" s="19" t="n">
        <v>10915</v>
      </c>
      <c r="E23" s="18" t="n">
        <v>55.44618898</v>
      </c>
      <c r="F23" s="20" t="n">
        <v>1.01132671</v>
      </c>
      <c r="G23" s="18" t="n">
        <v>12.18310513</v>
      </c>
      <c r="H23" s="20" t="n">
        <v>0.45468808</v>
      </c>
      <c r="I23" s="18" t="n">
        <v>32.37070588</v>
      </c>
      <c r="J23" s="20" t="n">
        <v>1.04057506</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(34.0/B25*100)</f>
        <v/>
      </c>
      <c r="D25" s="19" t="n">
        <v>5547</v>
      </c>
      <c r="E25" s="18" t="n">
        <v>45.69251592</v>
      </c>
      <c r="F25" s="20" t="n">
        <v>1.3426466</v>
      </c>
      <c r="G25" s="18" t="n">
        <v>4.3497523</v>
      </c>
      <c r="H25" s="20" t="n">
        <v>0.31773416</v>
      </c>
      <c r="I25" s="18" t="n">
        <v>49.95773178</v>
      </c>
      <c r="J25" s="20" t="n">
        <v>1.39470008</v>
      </c>
      <c r="K25" s="18" t="s">
        <v>327</v>
      </c>
      <c r="L25" s="20" t="s">
        <v>327</v>
      </c>
      <c r="M25" s="18" t="n">
        <v>0</v>
      </c>
      <c r="N25" s="20" t="n">
        <v>0</v>
      </c>
      <c r="O25" s="18" t="n">
        <v>0</v>
      </c>
      <c r="P25" s="20" t="n">
        <v>0</v>
      </c>
      <c r="Q25" s="18" t="n">
        <v>0</v>
      </c>
      <c r="R25" s="20" t="n">
        <v>0</v>
      </c>
    </row>
    <row r="26" spans="1:18">
      <c r="A26" s="15" t="s">
        <v>346</v>
      </c>
      <c r="B26" s="17" t="n">
        <v>4869</v>
      </c>
      <c r="C26" s="18">
        <f>(185.0/B26*100)</f>
        <v/>
      </c>
      <c r="D26" s="19" t="n">
        <v>4684</v>
      </c>
      <c r="E26" s="18" t="n">
        <v>37.71365661</v>
      </c>
      <c r="F26" s="20" t="n">
        <v>0.82230648</v>
      </c>
      <c r="G26" s="18" t="n">
        <v>22.37443695</v>
      </c>
      <c r="H26" s="20" t="n">
        <v>0.74231767</v>
      </c>
      <c r="I26" s="18" t="n">
        <v>39.91190644</v>
      </c>
      <c r="J26" s="20" t="n">
        <v>0.956747</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(31.0/B32*100)</f>
        <v/>
      </c>
      <c r="D32" s="19" t="n">
        <v>4447</v>
      </c>
      <c r="E32" s="18" t="n">
        <v>35.65068521</v>
      </c>
      <c r="F32" s="20" t="n">
        <v>0.92454596</v>
      </c>
      <c r="G32" s="18" t="n">
        <v>16.0256918</v>
      </c>
      <c r="H32" s="20" t="n">
        <v>0.58280807</v>
      </c>
      <c r="I32" s="18" t="n">
        <v>48.32362299</v>
      </c>
      <c r="J32" s="20" t="n">
        <v>1.09326541</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(128.0/B34*100)</f>
        <v/>
      </c>
      <c r="D34" s="19" t="n">
        <v>6222</v>
      </c>
      <c r="E34" s="18" t="n">
        <v>41.73967524</v>
      </c>
      <c r="F34" s="20" t="n">
        <v>0.83993158</v>
      </c>
      <c r="G34" s="18" t="n">
        <v>15.06515061</v>
      </c>
      <c r="H34" s="20" t="n">
        <v>0.46562621</v>
      </c>
      <c r="I34" s="18" t="n">
        <v>40.59824424</v>
      </c>
      <c r="J34" s="20" t="n">
        <v>0.97095499</v>
      </c>
      <c r="K34" s="18" t="s">
        <v>327</v>
      </c>
      <c r="L34" s="20" t="s">
        <v>327</v>
      </c>
      <c r="M34" s="18" t="n">
        <v>2.59692992</v>
      </c>
      <c r="N34" s="20" t="n">
        <v>0.53899639</v>
      </c>
      <c r="O34" s="18" t="n">
        <v>0</v>
      </c>
      <c r="P34" s="20" t="n">
        <v>0</v>
      </c>
      <c r="Q34" s="18" t="n">
        <v>0</v>
      </c>
      <c r="R34" s="20" t="n">
        <v>0</v>
      </c>
    </row>
    <row r="35" spans="1:18">
      <c r="A35" s="15" t="s">
        <v>355</v>
      </c>
      <c r="B35" s="17" t="n">
        <v>6406</v>
      </c>
      <c r="C35" s="18">
        <f>(94.0/B35*100)</f>
        <v/>
      </c>
      <c r="D35" s="19" t="n">
        <v>6312</v>
      </c>
      <c r="E35" s="18" t="n">
        <v>32.57022136</v>
      </c>
      <c r="F35" s="20" t="n">
        <v>0.7000413</v>
      </c>
      <c r="G35" s="18" t="n">
        <v>15.59384218</v>
      </c>
      <c r="H35" s="20" t="n">
        <v>0.5939152</v>
      </c>
      <c r="I35" s="18" t="n">
        <v>50.7906795</v>
      </c>
      <c r="J35" s="20" t="n">
        <v>0.81725359</v>
      </c>
      <c r="K35" s="18" t="s">
        <v>327</v>
      </c>
      <c r="L35" s="20" t="s">
        <v>327</v>
      </c>
      <c r="M35" s="18" t="n">
        <v>1.04525695</v>
      </c>
      <c r="N35" s="20" t="n">
        <v>0.05732347</v>
      </c>
      <c r="O35" s="18" t="n">
        <v>0</v>
      </c>
      <c r="P35" s="20" t="n">
        <v>0</v>
      </c>
      <c r="Q35" s="18" t="n">
        <v>0</v>
      </c>
      <c r="R35" s="20" t="n">
        <v>0</v>
      </c>
    </row>
    <row r="36" spans="1:18">
      <c r="A36" s="15" t="s">
        <v>356</v>
      </c>
      <c r="B36" s="17" t="n">
        <v>6736</v>
      </c>
      <c r="C36" s="18">
        <f>(114.0/B36*100)</f>
        <v/>
      </c>
      <c r="D36" s="19" t="n">
        <v>6622</v>
      </c>
      <c r="E36" s="18" t="n">
        <v>52.85110937</v>
      </c>
      <c r="F36" s="20" t="n">
        <v>0.82908976</v>
      </c>
      <c r="G36" s="18" t="n">
        <v>16.43470586</v>
      </c>
      <c r="H36" s="20" t="n">
        <v>0.51897821</v>
      </c>
      <c r="I36" s="18" t="n">
        <v>30.71418477</v>
      </c>
      <c r="J36" s="20" t="n">
        <v>0.75589607</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(5804.0/B40*100)</f>
        <v/>
      </c>
      <c r="D40" s="19" t="n">
        <v>8353</v>
      </c>
      <c r="E40" s="18" t="n">
        <v>27.31560854</v>
      </c>
      <c r="F40" s="20" t="n">
        <v>0.95391203</v>
      </c>
      <c r="G40" s="18" t="n">
        <v>12.5375344</v>
      </c>
      <c r="H40" s="20" t="n">
        <v>0.64695974</v>
      </c>
      <c r="I40" s="18" t="n">
        <v>50.94183244</v>
      </c>
      <c r="J40" s="20" t="n">
        <v>0.97330071</v>
      </c>
      <c r="K40" s="18" t="s">
        <v>327</v>
      </c>
      <c r="L40" s="20" t="s">
        <v>327</v>
      </c>
      <c r="M40" s="18" t="n">
        <v>9.20502462</v>
      </c>
      <c r="N40" s="20" t="n">
        <v>0.20979969</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(183.0/B47*100)</f>
        <v/>
      </c>
      <c r="D47" s="19" t="n">
        <v>5745</v>
      </c>
      <c r="E47" s="18" t="n">
        <v>31.00317349</v>
      </c>
      <c r="F47" s="20" t="n">
        <v>0.95919636</v>
      </c>
      <c r="G47" s="18" t="n">
        <v>7.04601726</v>
      </c>
      <c r="H47" s="20" t="n">
        <v>0.38046643</v>
      </c>
      <c r="I47" s="18" t="n">
        <v>61.95080925</v>
      </c>
      <c r="J47" s="20" t="n">
        <v>1.00796533</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34.09685239</v>
      </c>
      <c r="F48" s="20" t="n">
        <v>0.89784815</v>
      </c>
      <c r="G48" s="18" t="n">
        <v>16.83568547</v>
      </c>
      <c r="H48" s="20" t="n">
        <v>0.65837282</v>
      </c>
      <c r="I48" s="18" t="n">
        <v>49.06746214</v>
      </c>
      <c r="J48" s="20" t="n">
        <v>1.12845326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47.93303411</v>
      </c>
      <c r="F52" s="20" t="n">
        <v>0.87942784</v>
      </c>
      <c r="G52" s="18" t="n">
        <v>23.16615579</v>
      </c>
      <c r="H52" s="20" t="n">
        <v>0.68655313</v>
      </c>
      <c r="I52" s="18" t="n">
        <v>28.9008101</v>
      </c>
      <c r="J52" s="20" t="n">
        <v>0.75063149</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40.72681579</v>
      </c>
      <c r="F56" s="20" t="n">
        <v>0.78646193</v>
      </c>
      <c r="G56" s="18" t="n">
        <v>19.14983226</v>
      </c>
      <c r="H56" s="20" t="n">
        <v>0.63344707</v>
      </c>
      <c r="I56" s="18" t="n">
        <v>40.12335195</v>
      </c>
      <c r="J56" s="20" t="n">
        <v>0.92195328</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(327.0/B61*100)</f>
        <v/>
      </c>
      <c r="D61" s="19" t="n">
        <v>6198</v>
      </c>
      <c r="E61" s="18" t="n">
        <v>38.54363841</v>
      </c>
      <c r="F61" s="20" t="n">
        <v>0.71350498</v>
      </c>
      <c r="G61" s="18" t="n">
        <v>19.73092229</v>
      </c>
      <c r="H61" s="20" t="n">
        <v>0.65707592</v>
      </c>
      <c r="I61" s="18" t="n">
        <v>41.7254393</v>
      </c>
      <c r="J61" s="20" t="n">
        <v>0.69729941</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(19.0/B67*100)</f>
        <v/>
      </c>
      <c r="D67" s="19" t="n">
        <v>6952</v>
      </c>
      <c r="E67" s="18" t="n">
        <v>35.76838493</v>
      </c>
      <c r="F67" s="20" t="n">
        <v>0.7394399699999999</v>
      </c>
      <c r="G67" s="18" t="n">
        <v>11.83970265</v>
      </c>
      <c r="H67" s="20" t="n">
        <v>0.49189651</v>
      </c>
      <c r="I67" s="18" t="n">
        <v>52.39191242</v>
      </c>
      <c r="J67" s="20" t="n">
        <v>0.87176295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(367.0/B73*100)</f>
        <v/>
      </c>
      <c r="D73" s="19" t="n">
        <v>7882</v>
      </c>
      <c r="E73" s="18" t="n">
        <v>17.73269684</v>
      </c>
      <c r="F73" s="20" t="n">
        <v>0.7070968</v>
      </c>
      <c r="G73" s="18" t="n">
        <v>7.31610123</v>
      </c>
      <c r="H73" s="20" t="n">
        <v>0.46671935</v>
      </c>
      <c r="I73" s="18" t="n">
        <v>74.95120193</v>
      </c>
      <c r="J73" s="20" t="n">
        <v>0.91295188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486</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(2378.0/B7*100)</f>
        <v/>
      </c>
      <c r="D7" s="19" t="n">
        <v>12152</v>
      </c>
      <c r="E7" s="18" t="n">
        <v>35.194348</v>
      </c>
      <c r="F7" s="20" t="n">
        <v>0.61571248</v>
      </c>
      <c r="G7" s="18" t="n">
        <v>4.7998817</v>
      </c>
      <c r="H7" s="20" t="n">
        <v>0.23636442</v>
      </c>
      <c r="I7" s="18" t="n">
        <v>52.52706874</v>
      </c>
      <c r="J7" s="20" t="n">
        <v>0.59006731</v>
      </c>
      <c r="K7" s="18" t="s">
        <v>327</v>
      </c>
      <c r="L7" s="20" t="s">
        <v>327</v>
      </c>
      <c r="M7" s="18" t="n">
        <v>0</v>
      </c>
      <c r="N7" s="20" t="n">
        <v>0</v>
      </c>
      <c r="O7" s="18" t="n">
        <v>0</v>
      </c>
      <c r="P7" s="20" t="n">
        <v>0</v>
      </c>
      <c r="Q7" s="18" t="n">
        <v>7.47870156</v>
      </c>
      <c r="R7" s="20" t="n">
        <v>0.31758769</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(8043.0/B9*100)</f>
        <v/>
      </c>
      <c r="D9" s="19" t="n">
        <v>1608</v>
      </c>
      <c r="E9" s="18" t="n">
        <v>58.29584122</v>
      </c>
      <c r="F9" s="20" t="n">
        <v>2.03065521</v>
      </c>
      <c r="G9" s="18" t="n">
        <v>11.95895739</v>
      </c>
      <c r="H9" s="20" t="n">
        <v>1.01314926</v>
      </c>
      <c r="I9" s="18" t="n">
        <v>0</v>
      </c>
      <c r="J9" s="20" t="n">
        <v>0</v>
      </c>
      <c r="K9" s="18" t="s">
        <v>327</v>
      </c>
      <c r="L9" s="20" t="s">
        <v>327</v>
      </c>
      <c r="M9" s="18" t="n">
        <v>14.88048347</v>
      </c>
      <c r="N9" s="20" t="n">
        <v>2.45847322</v>
      </c>
      <c r="O9" s="18" t="n">
        <v>0</v>
      </c>
      <c r="P9" s="20" t="n">
        <v>0</v>
      </c>
      <c r="Q9" s="18" t="n">
        <v>14.86471792</v>
      </c>
      <c r="R9" s="20" t="n">
        <v>1.05482951</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(199.0/B13*100)</f>
        <v/>
      </c>
      <c r="D13" s="19" t="n">
        <v>6962</v>
      </c>
      <c r="E13" s="18" t="n">
        <v>7.95426856</v>
      </c>
      <c r="F13" s="20" t="n">
        <v>0.40393772</v>
      </c>
      <c r="G13" s="18" t="n">
        <v>2.26910322</v>
      </c>
      <c r="H13" s="20" t="n">
        <v>0.1559153</v>
      </c>
      <c r="I13" s="18" t="n">
        <v>82.59654458</v>
      </c>
      <c r="J13" s="20" t="n">
        <v>0.69117404</v>
      </c>
      <c r="K13" s="18" t="s">
        <v>327</v>
      </c>
      <c r="L13" s="20" t="s">
        <v>327</v>
      </c>
      <c r="M13" s="18" t="n">
        <v>4.12072621</v>
      </c>
      <c r="N13" s="20" t="n">
        <v>0.47274611</v>
      </c>
      <c r="O13" s="18" t="n">
        <v>0</v>
      </c>
      <c r="P13" s="20" t="n">
        <v>0</v>
      </c>
      <c r="Q13" s="18" t="n">
        <v>3.05935742</v>
      </c>
      <c r="R13" s="20" t="n">
        <v>0.27183674</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(58.0/B18*100)</f>
        <v/>
      </c>
      <c r="D18" s="19" t="n">
        <v>5474</v>
      </c>
      <c r="E18" s="18" t="n">
        <v>60.98023164</v>
      </c>
      <c r="F18" s="20" t="n">
        <v>0.8661173599999999</v>
      </c>
      <c r="G18" s="18" t="n">
        <v>4.93798801</v>
      </c>
      <c r="H18" s="20" t="n">
        <v>0.34262198</v>
      </c>
      <c r="I18" s="18" t="n">
        <v>29.64268654</v>
      </c>
      <c r="J18" s="20" t="n">
        <v>0.88053802</v>
      </c>
      <c r="K18" s="18" t="s">
        <v>327</v>
      </c>
      <c r="L18" s="20" t="s">
        <v>327</v>
      </c>
      <c r="M18" s="18" t="n">
        <v>0</v>
      </c>
      <c r="N18" s="20" t="n">
        <v>0</v>
      </c>
      <c r="O18" s="18" t="n">
        <v>0</v>
      </c>
      <c r="P18" s="20" t="n">
        <v>0</v>
      </c>
      <c r="Q18" s="18" t="n">
        <v>4.43909382</v>
      </c>
      <c r="R18" s="20" t="n">
        <v>0.35555216</v>
      </c>
    </row>
    <row r="19" spans="1:18">
      <c r="A19" s="15" t="s">
        <v>339</v>
      </c>
      <c r="B19" s="17" t="n">
        <v>5658</v>
      </c>
      <c r="C19" s="18">
        <f>(282.0/B19*100)</f>
        <v/>
      </c>
      <c r="D19" s="19" t="n">
        <v>5376</v>
      </c>
      <c r="E19" s="18" t="n">
        <v>33.05644481</v>
      </c>
      <c r="F19" s="20" t="n">
        <v>0.85490468</v>
      </c>
      <c r="G19" s="18" t="n">
        <v>5.48818314</v>
      </c>
      <c r="H19" s="20" t="n">
        <v>0.30666743</v>
      </c>
      <c r="I19" s="18" t="n">
        <v>56.83786435</v>
      </c>
      <c r="J19" s="20" t="n">
        <v>1.0330273</v>
      </c>
      <c r="K19" s="18" t="s">
        <v>327</v>
      </c>
      <c r="L19" s="20" t="s">
        <v>327</v>
      </c>
      <c r="M19" s="18" t="n">
        <v>0</v>
      </c>
      <c r="N19" s="20" t="n">
        <v>0</v>
      </c>
      <c r="O19" s="18" t="n">
        <v>0</v>
      </c>
      <c r="P19" s="20" t="n">
        <v>0</v>
      </c>
      <c r="Q19" s="18" t="n">
        <v>4.6175077</v>
      </c>
      <c r="R19" s="20" t="n">
        <v>0.3723812</v>
      </c>
    </row>
    <row r="20" spans="1:18">
      <c r="A20" s="15" t="s">
        <v>340</v>
      </c>
      <c r="B20" s="17" t="n">
        <v>3371</v>
      </c>
      <c r="C20" s="18">
        <f>(82.0/B20*100)</f>
        <v/>
      </c>
      <c r="D20" s="19" t="n">
        <v>3289</v>
      </c>
      <c r="E20" s="18" t="n">
        <v>23.61440869</v>
      </c>
      <c r="F20" s="20" t="n">
        <v>0.71814121</v>
      </c>
      <c r="G20" s="18" t="n">
        <v>4.3466022</v>
      </c>
      <c r="H20" s="20" t="n">
        <v>0.37959032</v>
      </c>
      <c r="I20" s="18" t="n">
        <v>66.55324933</v>
      </c>
      <c r="J20" s="20" t="n">
        <v>0.74837298</v>
      </c>
      <c r="K20" s="18" t="s">
        <v>327</v>
      </c>
      <c r="L20" s="20" t="s">
        <v>327</v>
      </c>
      <c r="M20" s="18" t="n">
        <v>0</v>
      </c>
      <c r="N20" s="20" t="n">
        <v>0</v>
      </c>
      <c r="O20" s="18" t="n">
        <v>0</v>
      </c>
      <c r="P20" s="20" t="n">
        <v>0</v>
      </c>
      <c r="Q20" s="18" t="n">
        <v>5.48573978</v>
      </c>
      <c r="R20" s="20" t="n">
        <v>0.40588885</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(693.0/B23*100)</f>
        <v/>
      </c>
      <c r="D23" s="19" t="n">
        <v>10890</v>
      </c>
      <c r="E23" s="18" t="n">
        <v>31.17815074</v>
      </c>
      <c r="F23" s="20" t="n">
        <v>0.83087269</v>
      </c>
      <c r="G23" s="18" t="n">
        <v>5.24307294</v>
      </c>
      <c r="H23" s="20" t="n">
        <v>0.37484277</v>
      </c>
      <c r="I23" s="18" t="n">
        <v>57.88631031</v>
      </c>
      <c r="J23" s="20" t="n">
        <v>0.97344423</v>
      </c>
      <c r="K23" s="18" t="s">
        <v>327</v>
      </c>
      <c r="L23" s="20" t="s">
        <v>327</v>
      </c>
      <c r="M23" s="18" t="n">
        <v>0</v>
      </c>
      <c r="N23" s="20" t="n">
        <v>0</v>
      </c>
      <c r="O23" s="18" t="n">
        <v>0</v>
      </c>
      <c r="P23" s="20" t="n">
        <v>0</v>
      </c>
      <c r="Q23" s="18" t="n">
        <v>5.69246602</v>
      </c>
      <c r="R23" s="20" t="n">
        <v>0.33602194</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69.93876349</v>
      </c>
      <c r="F25" s="20" t="n">
        <v>1.04723582</v>
      </c>
      <c r="G25" s="18" t="n">
        <v>4.90112966</v>
      </c>
      <c r="H25" s="20" t="n">
        <v>0.31200965</v>
      </c>
      <c r="I25" s="18" t="n">
        <v>23.12547131</v>
      </c>
      <c r="J25" s="20" t="n">
        <v>0.96807808</v>
      </c>
      <c r="K25" s="18" t="s">
        <v>327</v>
      </c>
      <c r="L25" s="20" t="s">
        <v>327</v>
      </c>
      <c r="M25" s="18" t="n">
        <v>0</v>
      </c>
      <c r="N25" s="20" t="n">
        <v>0</v>
      </c>
      <c r="O25" s="18" t="n">
        <v>0</v>
      </c>
      <c r="P25" s="20" t="n">
        <v>0</v>
      </c>
      <c r="Q25" s="18" t="n">
        <v>2.03463554</v>
      </c>
      <c r="R25" s="20" t="n">
        <v>0.21895438</v>
      </c>
    </row>
    <row r="26" spans="1:18">
      <c r="A26" s="15" t="s">
        <v>346</v>
      </c>
      <c r="B26" s="17" t="n">
        <v>4869</v>
      </c>
      <c r="C26" s="18">
        <f>(187.0/B26*100)</f>
        <v/>
      </c>
      <c r="D26" s="19" t="n">
        <v>4682</v>
      </c>
      <c r="E26" s="18" t="n">
        <v>45.51835712</v>
      </c>
      <c r="F26" s="20" t="n">
        <v>0.89728115</v>
      </c>
      <c r="G26" s="18" t="n">
        <v>9.91723874</v>
      </c>
      <c r="H26" s="20" t="n">
        <v>0.44721521</v>
      </c>
      <c r="I26" s="18" t="n">
        <v>41.32079469</v>
      </c>
      <c r="J26" s="20" t="n">
        <v>0.90348504</v>
      </c>
      <c r="K26" s="18" t="s">
        <v>327</v>
      </c>
      <c r="L26" s="20" t="s">
        <v>327</v>
      </c>
      <c r="M26" s="18" t="n">
        <v>0</v>
      </c>
      <c r="N26" s="20" t="n">
        <v>0</v>
      </c>
      <c r="O26" s="18" t="n">
        <v>0</v>
      </c>
      <c r="P26" s="20" t="n">
        <v>0</v>
      </c>
      <c r="Q26" s="18" t="n">
        <v>3.24360945</v>
      </c>
      <c r="R26" s="20" t="n">
        <v>0.25738077</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52.85187755</v>
      </c>
      <c r="F32" s="20" t="n">
        <v>1.08127783</v>
      </c>
      <c r="G32" s="18" t="n">
        <v>5.05595276</v>
      </c>
      <c r="H32" s="20" t="n">
        <v>0.3659071</v>
      </c>
      <c r="I32" s="18" t="n">
        <v>40.10671221</v>
      </c>
      <c r="J32" s="20" t="n">
        <v>1.05416787</v>
      </c>
      <c r="K32" s="18" t="s">
        <v>327</v>
      </c>
      <c r="L32" s="20" t="s">
        <v>327</v>
      </c>
      <c r="M32" s="18" t="n">
        <v>0</v>
      </c>
      <c r="N32" s="20" t="n">
        <v>0</v>
      </c>
      <c r="O32" s="18" t="n">
        <v>0</v>
      </c>
      <c r="P32" s="20" t="n">
        <v>0</v>
      </c>
      <c r="Q32" s="18" t="n">
        <v>1.98545748</v>
      </c>
      <c r="R32" s="20" t="n">
        <v>0.22497977</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(142.0/B34*100)</f>
        <v/>
      </c>
      <c r="D34" s="19" t="n">
        <v>6208</v>
      </c>
      <c r="E34" s="18" t="n">
        <v>40.2385369</v>
      </c>
      <c r="F34" s="20" t="n">
        <v>0.9252046</v>
      </c>
      <c r="G34" s="18" t="n">
        <v>8.67625039</v>
      </c>
      <c r="H34" s="20" t="n">
        <v>0.42436408</v>
      </c>
      <c r="I34" s="18" t="n">
        <v>42.09608573</v>
      </c>
      <c r="J34" s="20" t="n">
        <v>0.8902342600000001</v>
      </c>
      <c r="K34" s="18" t="s">
        <v>327</v>
      </c>
      <c r="L34" s="20" t="s">
        <v>327</v>
      </c>
      <c r="M34" s="18" t="n">
        <v>2.60315445</v>
      </c>
      <c r="N34" s="20" t="n">
        <v>0.54041811</v>
      </c>
      <c r="O34" s="18" t="n">
        <v>0</v>
      </c>
      <c r="P34" s="20" t="n">
        <v>0</v>
      </c>
      <c r="Q34" s="18" t="n">
        <v>6.38597253</v>
      </c>
      <c r="R34" s="20" t="n">
        <v>0.40496771</v>
      </c>
    </row>
    <row r="35" spans="1:18">
      <c r="A35" s="15" t="s">
        <v>355</v>
      </c>
      <c r="B35" s="17" t="n">
        <v>6406</v>
      </c>
      <c r="C35" s="18">
        <f>(112.0/B35*100)</f>
        <v/>
      </c>
      <c r="D35" s="19" t="n">
        <v>6294</v>
      </c>
      <c r="E35" s="18" t="n">
        <v>50.42356771</v>
      </c>
      <c r="F35" s="20" t="n">
        <v>0.68187297</v>
      </c>
      <c r="G35" s="18" t="n">
        <v>9.49739269</v>
      </c>
      <c r="H35" s="20" t="n">
        <v>0.44738739</v>
      </c>
      <c r="I35" s="18" t="n">
        <v>32.09810771</v>
      </c>
      <c r="J35" s="20" t="n">
        <v>0.76368123</v>
      </c>
      <c r="K35" s="18" t="s">
        <v>327</v>
      </c>
      <c r="L35" s="20" t="s">
        <v>327</v>
      </c>
      <c r="M35" s="18" t="n">
        <v>1.04985312</v>
      </c>
      <c r="N35" s="20" t="n">
        <v>0.05744284</v>
      </c>
      <c r="O35" s="18" t="n">
        <v>0</v>
      </c>
      <c r="P35" s="20" t="n">
        <v>0</v>
      </c>
      <c r="Q35" s="18" t="n">
        <v>6.93107878</v>
      </c>
      <c r="R35" s="20" t="n">
        <v>0.3411291</v>
      </c>
    </row>
    <row r="36" spans="1:18">
      <c r="A36" s="15" t="s">
        <v>356</v>
      </c>
      <c r="B36" s="17" t="n">
        <v>6736</v>
      </c>
      <c r="C36" s="18">
        <f>(133.0/B36*100)</f>
        <v/>
      </c>
      <c r="D36" s="19" t="n">
        <v>6603</v>
      </c>
      <c r="E36" s="18" t="n">
        <v>34.28101116</v>
      </c>
      <c r="F36" s="20" t="n">
        <v>0.87520527</v>
      </c>
      <c r="G36" s="18" t="n">
        <v>4.85693996</v>
      </c>
      <c r="H36" s="20" t="n">
        <v>0.28106826</v>
      </c>
      <c r="I36" s="18" t="n">
        <v>54.66215221</v>
      </c>
      <c r="J36" s="20" t="n">
        <v>0.881563</v>
      </c>
      <c r="K36" s="18" t="s">
        <v>327</v>
      </c>
      <c r="L36" s="20" t="s">
        <v>327</v>
      </c>
      <c r="M36" s="18" t="n">
        <v>0</v>
      </c>
      <c r="N36" s="20" t="n">
        <v>0</v>
      </c>
      <c r="O36" s="18" t="n">
        <v>0</v>
      </c>
      <c r="P36" s="20" t="n">
        <v>0</v>
      </c>
      <c r="Q36" s="18" t="n">
        <v>6.19989667</v>
      </c>
      <c r="R36" s="20" t="n">
        <v>0.32516113</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(5822.0/B40*100)</f>
        <v/>
      </c>
      <c r="D40" s="19" t="n">
        <v>8335</v>
      </c>
      <c r="E40" s="18" t="n">
        <v>41.27278702</v>
      </c>
      <c r="F40" s="20" t="n">
        <v>1.02599748</v>
      </c>
      <c r="G40" s="18" t="n">
        <v>4.00541091</v>
      </c>
      <c r="H40" s="20" t="n">
        <v>0.28530876</v>
      </c>
      <c r="I40" s="18" t="n">
        <v>39.18740271</v>
      </c>
      <c r="J40" s="20" t="n">
        <v>0.9714371000000001</v>
      </c>
      <c r="K40" s="18" t="s">
        <v>327</v>
      </c>
      <c r="L40" s="20" t="s">
        <v>327</v>
      </c>
      <c r="M40" s="18" t="n">
        <v>9.238144589999999</v>
      </c>
      <c r="N40" s="20" t="n">
        <v>0.20986273</v>
      </c>
      <c r="O40" s="18" t="n">
        <v>0</v>
      </c>
      <c r="P40" s="20" t="n">
        <v>0</v>
      </c>
      <c r="Q40" s="18" t="n">
        <v>6.29625477</v>
      </c>
      <c r="R40" s="20" t="n">
        <v>0.41627125</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(256.0/B47*100)</f>
        <v/>
      </c>
      <c r="D47" s="19" t="n">
        <v>5672</v>
      </c>
      <c r="E47" s="18" t="n">
        <v>48.9864037</v>
      </c>
      <c r="F47" s="20" t="n">
        <v>1.01796696</v>
      </c>
      <c r="G47" s="18" t="n">
        <v>7.68528406</v>
      </c>
      <c r="H47" s="20" t="n">
        <v>0.35156183</v>
      </c>
      <c r="I47" s="18" t="n">
        <v>34.67221851</v>
      </c>
      <c r="J47" s="20" t="n">
        <v>0.99245033</v>
      </c>
      <c r="K47" s="18" t="s">
        <v>327</v>
      </c>
      <c r="L47" s="20" t="s">
        <v>327</v>
      </c>
      <c r="M47" s="18" t="n">
        <v>0</v>
      </c>
      <c r="N47" s="20" t="n">
        <v>0</v>
      </c>
      <c r="O47" s="18" t="n">
        <v>0</v>
      </c>
      <c r="P47" s="20" t="n">
        <v>0</v>
      </c>
      <c r="Q47" s="18" t="n">
        <v>8.65609373</v>
      </c>
      <c r="R47" s="20" t="n">
        <v>0.43105284</v>
      </c>
    </row>
    <row r="48" spans="1:18">
      <c r="A48" s="15" t="s">
        <v>368</v>
      </c>
      <c r="B48" s="17" t="n">
        <v>9841</v>
      </c>
      <c r="C48" s="18">
        <f>(33.0/B48*100)</f>
        <v/>
      </c>
      <c r="D48" s="19" t="n">
        <v>9808</v>
      </c>
      <c r="E48" s="18" t="n">
        <v>58.89473467</v>
      </c>
      <c r="F48" s="20" t="n">
        <v>1.11528773</v>
      </c>
      <c r="G48" s="18" t="n">
        <v>4.59628996</v>
      </c>
      <c r="H48" s="20" t="n">
        <v>0.31497948</v>
      </c>
      <c r="I48" s="18" t="n">
        <v>35.38034359</v>
      </c>
      <c r="J48" s="20" t="n">
        <v>1.16986223</v>
      </c>
      <c r="K48" s="18" t="s">
        <v>327</v>
      </c>
      <c r="L48" s="20" t="s">
        <v>327</v>
      </c>
      <c r="M48" s="18" t="n">
        <v>0</v>
      </c>
      <c r="N48" s="20" t="n">
        <v>0</v>
      </c>
      <c r="O48" s="18" t="n">
        <v>0</v>
      </c>
      <c r="P48" s="20" t="n">
        <v>0</v>
      </c>
      <c r="Q48" s="18" t="n">
        <v>1.12863178</v>
      </c>
      <c r="R48" s="20" t="n">
        <v>0.15833108</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(158.0/B52*100)</f>
        <v/>
      </c>
      <c r="D52" s="19" t="n">
        <v>5651</v>
      </c>
      <c r="E52" s="18" t="n">
        <v>40.12073425</v>
      </c>
      <c r="F52" s="20" t="n">
        <v>0.90601625</v>
      </c>
      <c r="G52" s="18" t="n">
        <v>5.17642854</v>
      </c>
      <c r="H52" s="20" t="n">
        <v>0.31203814</v>
      </c>
      <c r="I52" s="18" t="n">
        <v>51.56973553</v>
      </c>
      <c r="J52" s="20" t="n">
        <v>0.9174727499999999</v>
      </c>
      <c r="K52" s="18" t="s">
        <v>327</v>
      </c>
      <c r="L52" s="20" t="s">
        <v>327</v>
      </c>
      <c r="M52" s="18" t="n">
        <v>0</v>
      </c>
      <c r="N52" s="20" t="n">
        <v>0</v>
      </c>
      <c r="O52" s="18" t="n">
        <v>0</v>
      </c>
      <c r="P52" s="20" t="n">
        <v>0</v>
      </c>
      <c r="Q52" s="18" t="n">
        <v>3.13310167</v>
      </c>
      <c r="R52" s="20" t="n">
        <v>0.24363197</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52.01360639</v>
      </c>
      <c r="F56" s="20" t="n">
        <v>0.85063313</v>
      </c>
      <c r="G56" s="18" t="n">
        <v>7.14058299</v>
      </c>
      <c r="H56" s="20" t="n">
        <v>0.38653546</v>
      </c>
      <c r="I56" s="18" t="n">
        <v>39.17444647</v>
      </c>
      <c r="J56" s="20" t="n">
        <v>0.9096817</v>
      </c>
      <c r="K56" s="18" t="s">
        <v>327</v>
      </c>
      <c r="L56" s="20" t="s">
        <v>327</v>
      </c>
      <c r="M56" s="18" t="n">
        <v>0</v>
      </c>
      <c r="N56" s="20" t="n">
        <v>0</v>
      </c>
      <c r="O56" s="18" t="n">
        <v>0</v>
      </c>
      <c r="P56" s="20" t="n">
        <v>0</v>
      </c>
      <c r="Q56" s="18" t="n">
        <v>1.67136416</v>
      </c>
      <c r="R56" s="20" t="n">
        <v>0.1938146</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(339.0/B61*100)</f>
        <v/>
      </c>
      <c r="D61" s="19" t="n">
        <v>6186</v>
      </c>
      <c r="E61" s="18" t="n">
        <v>37.43206808</v>
      </c>
      <c r="F61" s="20" t="n">
        <v>1.00387755</v>
      </c>
      <c r="G61" s="18" t="n">
        <v>7.47056887</v>
      </c>
      <c r="H61" s="20" t="n">
        <v>0.36408769</v>
      </c>
      <c r="I61" s="18" t="n">
        <v>48.87677684</v>
      </c>
      <c r="J61" s="20" t="n">
        <v>0.90468802</v>
      </c>
      <c r="K61" s="18" t="s">
        <v>327</v>
      </c>
      <c r="L61" s="20" t="s">
        <v>327</v>
      </c>
      <c r="M61" s="18" t="n">
        <v>0</v>
      </c>
      <c r="N61" s="20" t="n">
        <v>0</v>
      </c>
      <c r="O61" s="18" t="n">
        <v>0</v>
      </c>
      <c r="P61" s="20" t="n">
        <v>0</v>
      </c>
      <c r="Q61" s="18" t="n">
        <v>6.22058621</v>
      </c>
      <c r="R61" s="20" t="n">
        <v>0.44475545</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(243.0/B67*100)</f>
        <v/>
      </c>
      <c r="D67" s="19" t="n">
        <v>6728</v>
      </c>
      <c r="E67" s="18" t="n">
        <v>52.76988266</v>
      </c>
      <c r="F67" s="20" t="n">
        <v>0.87653207</v>
      </c>
      <c r="G67" s="18" t="n">
        <v>7.85929911</v>
      </c>
      <c r="H67" s="20" t="n">
        <v>0.34993342</v>
      </c>
      <c r="I67" s="18" t="n">
        <v>37.64175464</v>
      </c>
      <c r="J67" s="20" t="n">
        <v>0.95951091</v>
      </c>
      <c r="K67" s="18" t="s">
        <v>327</v>
      </c>
      <c r="L67" s="20" t="s">
        <v>327</v>
      </c>
      <c r="M67" s="18" t="n">
        <v>0</v>
      </c>
      <c r="N67" s="20" t="n">
        <v>0</v>
      </c>
      <c r="O67" s="18" t="n">
        <v>0</v>
      </c>
      <c r="P67" s="20" t="n">
        <v>0</v>
      </c>
      <c r="Q67" s="18" t="n">
        <v>1.72906359</v>
      </c>
      <c r="R67" s="20" t="n">
        <v>0.16329425</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(415.0/B73*100)</f>
        <v/>
      </c>
      <c r="D73" s="19" t="n">
        <v>7834</v>
      </c>
      <c r="E73" s="18" t="n">
        <v>71.77344334</v>
      </c>
      <c r="F73" s="20" t="n">
        <v>1.01397204</v>
      </c>
      <c r="G73" s="18" t="n">
        <v>3.80918639</v>
      </c>
      <c r="H73" s="20" t="n">
        <v>0.25759826</v>
      </c>
      <c r="I73" s="18" t="n">
        <v>23.19943339</v>
      </c>
      <c r="J73" s="20" t="n">
        <v>1.03581001</v>
      </c>
      <c r="K73" s="18" t="s">
        <v>327</v>
      </c>
      <c r="L73" s="20" t="s">
        <v>327</v>
      </c>
      <c r="M73" s="18" t="n">
        <v>0</v>
      </c>
      <c r="N73" s="20" t="n">
        <v>0</v>
      </c>
      <c r="O73" s="18" t="n">
        <v>0</v>
      </c>
      <c r="P73" s="20" t="n">
        <v>0</v>
      </c>
      <c r="Q73" s="18" t="n">
        <v>1.21793688</v>
      </c>
      <c r="R73" s="20" t="n">
        <v>0.15885182</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487</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(2378.0/B7*100)</f>
        <v/>
      </c>
      <c r="D7" s="19" t="n">
        <v>12152</v>
      </c>
      <c r="E7" s="18" t="n">
        <v>15.60098365</v>
      </c>
      <c r="F7" s="20" t="n">
        <v>0.45130227</v>
      </c>
      <c r="G7" s="18" t="n">
        <v>18.93997806</v>
      </c>
      <c r="H7" s="20" t="n">
        <v>0.496847</v>
      </c>
      <c r="I7" s="18" t="n">
        <v>52.52706874</v>
      </c>
      <c r="J7" s="20" t="n">
        <v>0.59006731</v>
      </c>
      <c r="K7" s="18" t="s">
        <v>327</v>
      </c>
      <c r="L7" s="20" t="s">
        <v>327</v>
      </c>
      <c r="M7" s="18" t="n">
        <v>0</v>
      </c>
      <c r="N7" s="20" t="n">
        <v>0</v>
      </c>
      <c r="O7" s="18" t="n">
        <v>0</v>
      </c>
      <c r="P7" s="20" t="n">
        <v>0</v>
      </c>
      <c r="Q7" s="18" t="n">
        <v>12.93196955</v>
      </c>
      <c r="R7" s="20" t="n">
        <v>0.41198648</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(8043.0/B9*100)</f>
        <v/>
      </c>
      <c r="D9" s="19" t="n">
        <v>1608</v>
      </c>
      <c r="E9" s="18" t="n">
        <v>17.55494593</v>
      </c>
      <c r="F9" s="20" t="n">
        <v>1.2522714</v>
      </c>
      <c r="G9" s="18" t="n">
        <v>39.62402077</v>
      </c>
      <c r="H9" s="20" t="n">
        <v>1.84182178</v>
      </c>
      <c r="I9" s="18" t="n">
        <v>0</v>
      </c>
      <c r="J9" s="20" t="n">
        <v>0</v>
      </c>
      <c r="K9" s="18" t="s">
        <v>327</v>
      </c>
      <c r="L9" s="20" t="s">
        <v>327</v>
      </c>
      <c r="M9" s="18" t="n">
        <v>14.88048347</v>
      </c>
      <c r="N9" s="20" t="n">
        <v>2.45847322</v>
      </c>
      <c r="O9" s="18" t="n">
        <v>0</v>
      </c>
      <c r="P9" s="20" t="n">
        <v>0</v>
      </c>
      <c r="Q9" s="18" t="n">
        <v>27.94054983</v>
      </c>
      <c r="R9" s="20" t="n">
        <v>1.58654495</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(199.0/B13*100)</f>
        <v/>
      </c>
      <c r="D13" s="19" t="n">
        <v>6962</v>
      </c>
      <c r="E13" s="18" t="n">
        <v>4.8373224</v>
      </c>
      <c r="F13" s="20" t="n">
        <v>0.29999575</v>
      </c>
      <c r="G13" s="18" t="n">
        <v>4.77605348</v>
      </c>
      <c r="H13" s="20" t="n">
        <v>0.29502218</v>
      </c>
      <c r="I13" s="18" t="n">
        <v>82.59654458</v>
      </c>
      <c r="J13" s="20" t="n">
        <v>0.69117404</v>
      </c>
      <c r="K13" s="18" t="s">
        <v>327</v>
      </c>
      <c r="L13" s="20" t="s">
        <v>327</v>
      </c>
      <c r="M13" s="18" t="n">
        <v>4.12072621</v>
      </c>
      <c r="N13" s="20" t="n">
        <v>0.47274611</v>
      </c>
      <c r="O13" s="18" t="n">
        <v>0</v>
      </c>
      <c r="P13" s="20" t="n">
        <v>0</v>
      </c>
      <c r="Q13" s="18" t="n">
        <v>3.66935332</v>
      </c>
      <c r="R13" s="20" t="n">
        <v>0.30555725</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(58.0/B18*100)</f>
        <v/>
      </c>
      <c r="D18" s="19" t="n">
        <v>5474</v>
      </c>
      <c r="E18" s="18" t="n">
        <v>25.7184918</v>
      </c>
      <c r="F18" s="20" t="n">
        <v>0.56531392</v>
      </c>
      <c r="G18" s="18" t="n">
        <v>36.09939745</v>
      </c>
      <c r="H18" s="20" t="n">
        <v>0.7274720099999999</v>
      </c>
      <c r="I18" s="18" t="n">
        <v>29.64268654</v>
      </c>
      <c r="J18" s="20" t="n">
        <v>0.88053802</v>
      </c>
      <c r="K18" s="18" t="s">
        <v>327</v>
      </c>
      <c r="L18" s="20" t="s">
        <v>327</v>
      </c>
      <c r="M18" s="18" t="n">
        <v>0</v>
      </c>
      <c r="N18" s="20" t="n">
        <v>0</v>
      </c>
      <c r="O18" s="18" t="n">
        <v>0</v>
      </c>
      <c r="P18" s="20" t="n">
        <v>0</v>
      </c>
      <c r="Q18" s="18" t="n">
        <v>8.539424220000001</v>
      </c>
      <c r="R18" s="20" t="n">
        <v>0.43377103</v>
      </c>
    </row>
    <row r="19" spans="1:18">
      <c r="A19" s="15" t="s">
        <v>339</v>
      </c>
      <c r="B19" s="17" t="n">
        <v>5658</v>
      </c>
      <c r="C19" s="18">
        <f>(282.0/B19*100)</f>
        <v/>
      </c>
      <c r="D19" s="19" t="n">
        <v>5376</v>
      </c>
      <c r="E19" s="18" t="n">
        <v>13.26110951</v>
      </c>
      <c r="F19" s="20" t="n">
        <v>0.48406365</v>
      </c>
      <c r="G19" s="18" t="n">
        <v>20.89789979</v>
      </c>
      <c r="H19" s="20" t="n">
        <v>0.6855142400000001</v>
      </c>
      <c r="I19" s="18" t="n">
        <v>56.83786435</v>
      </c>
      <c r="J19" s="20" t="n">
        <v>1.0330273</v>
      </c>
      <c r="K19" s="18" t="s">
        <v>327</v>
      </c>
      <c r="L19" s="20" t="s">
        <v>327</v>
      </c>
      <c r="M19" s="18" t="n">
        <v>0</v>
      </c>
      <c r="N19" s="20" t="n">
        <v>0</v>
      </c>
      <c r="O19" s="18" t="n">
        <v>0</v>
      </c>
      <c r="P19" s="20" t="n">
        <v>0</v>
      </c>
      <c r="Q19" s="18" t="n">
        <v>9.00312635</v>
      </c>
      <c r="R19" s="20" t="n">
        <v>0.44659919</v>
      </c>
    </row>
    <row r="20" spans="1:18">
      <c r="A20" s="15" t="s">
        <v>340</v>
      </c>
      <c r="B20" s="17" t="n">
        <v>3371</v>
      </c>
      <c r="C20" s="18">
        <f>(82.0/B20*100)</f>
        <v/>
      </c>
      <c r="D20" s="19" t="n">
        <v>3289</v>
      </c>
      <c r="E20" s="18" t="n">
        <v>12.38142506</v>
      </c>
      <c r="F20" s="20" t="n">
        <v>0.52112186</v>
      </c>
      <c r="G20" s="18" t="n">
        <v>14.01878226</v>
      </c>
      <c r="H20" s="20" t="n">
        <v>0.6040132499999999</v>
      </c>
      <c r="I20" s="18" t="n">
        <v>66.55324933</v>
      </c>
      <c r="J20" s="20" t="n">
        <v>0.74837298</v>
      </c>
      <c r="K20" s="18" t="s">
        <v>327</v>
      </c>
      <c r="L20" s="20" t="s">
        <v>327</v>
      </c>
      <c r="M20" s="18" t="n">
        <v>0</v>
      </c>
      <c r="N20" s="20" t="n">
        <v>0</v>
      </c>
      <c r="O20" s="18" t="n">
        <v>0</v>
      </c>
      <c r="P20" s="20" t="n">
        <v>0</v>
      </c>
      <c r="Q20" s="18" t="n">
        <v>7.04654335</v>
      </c>
      <c r="R20" s="20" t="n">
        <v>0.41152112</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(693.0/B23*100)</f>
        <v/>
      </c>
      <c r="D23" s="19" t="n">
        <v>10890</v>
      </c>
      <c r="E23" s="18" t="n">
        <v>9.127569449999999</v>
      </c>
      <c r="F23" s="20" t="n">
        <v>0.37235633</v>
      </c>
      <c r="G23" s="18" t="n">
        <v>24.64292559</v>
      </c>
      <c r="H23" s="20" t="n">
        <v>0.8027924</v>
      </c>
      <c r="I23" s="18" t="n">
        <v>57.88631031</v>
      </c>
      <c r="J23" s="20" t="n">
        <v>0.97344423</v>
      </c>
      <c r="K23" s="18" t="s">
        <v>327</v>
      </c>
      <c r="L23" s="20" t="s">
        <v>327</v>
      </c>
      <c r="M23" s="18" t="n">
        <v>0</v>
      </c>
      <c r="N23" s="20" t="n">
        <v>0</v>
      </c>
      <c r="O23" s="18" t="n">
        <v>0</v>
      </c>
      <c r="P23" s="20" t="n">
        <v>0</v>
      </c>
      <c r="Q23" s="18" t="n">
        <v>8.343194649999999</v>
      </c>
      <c r="R23" s="20" t="n">
        <v>0.43407041</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32.12461183</v>
      </c>
      <c r="F25" s="20" t="n">
        <v>0.8973837</v>
      </c>
      <c r="G25" s="18" t="n">
        <v>36.91159077</v>
      </c>
      <c r="H25" s="20" t="n">
        <v>0.86735516</v>
      </c>
      <c r="I25" s="18" t="n">
        <v>23.12547131</v>
      </c>
      <c r="J25" s="20" t="n">
        <v>0.96807808</v>
      </c>
      <c r="K25" s="18" t="s">
        <v>327</v>
      </c>
      <c r="L25" s="20" t="s">
        <v>327</v>
      </c>
      <c r="M25" s="18" t="n">
        <v>0</v>
      </c>
      <c r="N25" s="20" t="n">
        <v>0</v>
      </c>
      <c r="O25" s="18" t="n">
        <v>0</v>
      </c>
      <c r="P25" s="20" t="n">
        <v>0</v>
      </c>
      <c r="Q25" s="18" t="n">
        <v>7.83832609</v>
      </c>
      <c r="R25" s="20" t="n">
        <v>0.39068681</v>
      </c>
    </row>
    <row r="26" spans="1:18">
      <c r="A26" s="15" t="s">
        <v>346</v>
      </c>
      <c r="B26" s="17" t="n">
        <v>4869</v>
      </c>
      <c r="C26" s="18">
        <f>(187.0/B26*100)</f>
        <v/>
      </c>
      <c r="D26" s="19" t="n">
        <v>4682</v>
      </c>
      <c r="E26" s="18" t="n">
        <v>26.16500739</v>
      </c>
      <c r="F26" s="20" t="n">
        <v>0.66118755</v>
      </c>
      <c r="G26" s="18" t="n">
        <v>26.10076258</v>
      </c>
      <c r="H26" s="20" t="n">
        <v>0.77511416</v>
      </c>
      <c r="I26" s="18" t="n">
        <v>41.32079469</v>
      </c>
      <c r="J26" s="20" t="n">
        <v>0.90348504</v>
      </c>
      <c r="K26" s="18" t="s">
        <v>327</v>
      </c>
      <c r="L26" s="20" t="s">
        <v>327</v>
      </c>
      <c r="M26" s="18" t="n">
        <v>0</v>
      </c>
      <c r="N26" s="20" t="n">
        <v>0</v>
      </c>
      <c r="O26" s="18" t="n">
        <v>0</v>
      </c>
      <c r="P26" s="20" t="n">
        <v>0</v>
      </c>
      <c r="Q26" s="18" t="n">
        <v>6.41343534</v>
      </c>
      <c r="R26" s="20" t="n">
        <v>0.35577213</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28.63066352</v>
      </c>
      <c r="F32" s="20" t="n">
        <v>0.89513451</v>
      </c>
      <c r="G32" s="18" t="n">
        <v>24.97401539</v>
      </c>
      <c r="H32" s="20" t="n">
        <v>0.81416719</v>
      </c>
      <c r="I32" s="18" t="n">
        <v>40.10671221</v>
      </c>
      <c r="J32" s="20" t="n">
        <v>1.05416787</v>
      </c>
      <c r="K32" s="18" t="s">
        <v>327</v>
      </c>
      <c r="L32" s="20" t="s">
        <v>327</v>
      </c>
      <c r="M32" s="18" t="n">
        <v>0</v>
      </c>
      <c r="N32" s="20" t="n">
        <v>0</v>
      </c>
      <c r="O32" s="18" t="n">
        <v>0</v>
      </c>
      <c r="P32" s="20" t="n">
        <v>0</v>
      </c>
      <c r="Q32" s="18" t="n">
        <v>6.28860888</v>
      </c>
      <c r="R32" s="20" t="n">
        <v>0.39197549</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(142.0/B34*100)</f>
        <v/>
      </c>
      <c r="D34" s="19" t="n">
        <v>6208</v>
      </c>
      <c r="E34" s="18" t="n">
        <v>20.84166227</v>
      </c>
      <c r="F34" s="20" t="n">
        <v>0.65376641</v>
      </c>
      <c r="G34" s="18" t="n">
        <v>23.3253979</v>
      </c>
      <c r="H34" s="20" t="n">
        <v>0.68862621</v>
      </c>
      <c r="I34" s="18" t="n">
        <v>42.09608573</v>
      </c>
      <c r="J34" s="20" t="n">
        <v>0.8902342600000001</v>
      </c>
      <c r="K34" s="18" t="s">
        <v>327</v>
      </c>
      <c r="L34" s="20" t="s">
        <v>327</v>
      </c>
      <c r="M34" s="18" t="n">
        <v>2.60315445</v>
      </c>
      <c r="N34" s="20" t="n">
        <v>0.54041811</v>
      </c>
      <c r="O34" s="18" t="n">
        <v>0</v>
      </c>
      <c r="P34" s="20" t="n">
        <v>0</v>
      </c>
      <c r="Q34" s="18" t="n">
        <v>11.13369964</v>
      </c>
      <c r="R34" s="20" t="n">
        <v>0.48910337</v>
      </c>
    </row>
    <row r="35" spans="1:18">
      <c r="A35" s="15" t="s">
        <v>355</v>
      </c>
      <c r="B35" s="17" t="n">
        <v>6406</v>
      </c>
      <c r="C35" s="18">
        <f>(112.0/B35*100)</f>
        <v/>
      </c>
      <c r="D35" s="19" t="n">
        <v>6294</v>
      </c>
      <c r="E35" s="18" t="n">
        <v>23.01302492</v>
      </c>
      <c r="F35" s="20" t="n">
        <v>0.64382452</v>
      </c>
      <c r="G35" s="18" t="n">
        <v>33.12489456</v>
      </c>
      <c r="H35" s="20" t="n">
        <v>0.65748692</v>
      </c>
      <c r="I35" s="18" t="n">
        <v>32.09810771</v>
      </c>
      <c r="J35" s="20" t="n">
        <v>0.76368123</v>
      </c>
      <c r="K35" s="18" t="s">
        <v>327</v>
      </c>
      <c r="L35" s="20" t="s">
        <v>327</v>
      </c>
      <c r="M35" s="18" t="n">
        <v>1.04985312</v>
      </c>
      <c r="N35" s="20" t="n">
        <v>0.05744284</v>
      </c>
      <c r="O35" s="18" t="n">
        <v>0</v>
      </c>
      <c r="P35" s="20" t="n">
        <v>0</v>
      </c>
      <c r="Q35" s="18" t="n">
        <v>10.71411969</v>
      </c>
      <c r="R35" s="20" t="n">
        <v>0.4364227</v>
      </c>
    </row>
    <row r="36" spans="1:18">
      <c r="A36" s="15" t="s">
        <v>356</v>
      </c>
      <c r="B36" s="17" t="n">
        <v>6736</v>
      </c>
      <c r="C36" s="18">
        <f>(133.0/B36*100)</f>
        <v/>
      </c>
      <c r="D36" s="19" t="n">
        <v>6603</v>
      </c>
      <c r="E36" s="18" t="n">
        <v>14.38758857</v>
      </c>
      <c r="F36" s="20" t="n">
        <v>0.55906892</v>
      </c>
      <c r="G36" s="18" t="n">
        <v>21.8967165</v>
      </c>
      <c r="H36" s="20" t="n">
        <v>0.59018511</v>
      </c>
      <c r="I36" s="18" t="n">
        <v>54.66215221</v>
      </c>
      <c r="J36" s="20" t="n">
        <v>0.881563</v>
      </c>
      <c r="K36" s="18" t="s">
        <v>327</v>
      </c>
      <c r="L36" s="20" t="s">
        <v>327</v>
      </c>
      <c r="M36" s="18" t="n">
        <v>0</v>
      </c>
      <c r="N36" s="20" t="n">
        <v>0</v>
      </c>
      <c r="O36" s="18" t="n">
        <v>0</v>
      </c>
      <c r="P36" s="20" t="n">
        <v>0</v>
      </c>
      <c r="Q36" s="18" t="n">
        <v>9.05354271</v>
      </c>
      <c r="R36" s="20" t="n">
        <v>0.38003405</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(5822.0/B40*100)</f>
        <v/>
      </c>
      <c r="D40" s="19" t="n">
        <v>8335</v>
      </c>
      <c r="E40" s="18" t="n">
        <v>20.31034605</v>
      </c>
      <c r="F40" s="20" t="n">
        <v>0.80435402</v>
      </c>
      <c r="G40" s="18" t="n">
        <v>17.11842363</v>
      </c>
      <c r="H40" s="20" t="n">
        <v>0.58386044</v>
      </c>
      <c r="I40" s="18" t="n">
        <v>39.18740271</v>
      </c>
      <c r="J40" s="20" t="n">
        <v>0.9714371000000001</v>
      </c>
      <c r="K40" s="18" t="s">
        <v>327</v>
      </c>
      <c r="L40" s="20" t="s">
        <v>327</v>
      </c>
      <c r="M40" s="18" t="n">
        <v>9.238144589999999</v>
      </c>
      <c r="N40" s="20" t="n">
        <v>0.20986273</v>
      </c>
      <c r="O40" s="18" t="n">
        <v>0</v>
      </c>
      <c r="P40" s="20" t="n">
        <v>0</v>
      </c>
      <c r="Q40" s="18" t="n">
        <v>14.14568301</v>
      </c>
      <c r="R40" s="20" t="n">
        <v>0.6332671600000001</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(256.0/B47*100)</f>
        <v/>
      </c>
      <c r="D47" s="19" t="n">
        <v>5672</v>
      </c>
      <c r="E47" s="18" t="n">
        <v>23.653671</v>
      </c>
      <c r="F47" s="20" t="n">
        <v>0.80644235</v>
      </c>
      <c r="G47" s="18" t="n">
        <v>25.57346019</v>
      </c>
      <c r="H47" s="20" t="n">
        <v>0.82083152</v>
      </c>
      <c r="I47" s="18" t="n">
        <v>34.67221851</v>
      </c>
      <c r="J47" s="20" t="n">
        <v>0.99245033</v>
      </c>
      <c r="K47" s="18" t="s">
        <v>327</v>
      </c>
      <c r="L47" s="20" t="s">
        <v>327</v>
      </c>
      <c r="M47" s="18" t="n">
        <v>0</v>
      </c>
      <c r="N47" s="20" t="n">
        <v>0</v>
      </c>
      <c r="O47" s="18" t="n">
        <v>0</v>
      </c>
      <c r="P47" s="20" t="n">
        <v>0</v>
      </c>
      <c r="Q47" s="18" t="n">
        <v>16.1006503</v>
      </c>
      <c r="R47" s="20" t="n">
        <v>0.48095179</v>
      </c>
    </row>
    <row r="48" spans="1:18">
      <c r="A48" s="15" t="s">
        <v>368</v>
      </c>
      <c r="B48" s="17" t="n">
        <v>9841</v>
      </c>
      <c r="C48" s="18">
        <f>(33.0/B48*100)</f>
        <v/>
      </c>
      <c r="D48" s="19" t="n">
        <v>9808</v>
      </c>
      <c r="E48" s="18" t="n">
        <v>29.84412164</v>
      </c>
      <c r="F48" s="20" t="n">
        <v>0.79012814</v>
      </c>
      <c r="G48" s="18" t="n">
        <v>30.28188153</v>
      </c>
      <c r="H48" s="20" t="n">
        <v>0.83091111</v>
      </c>
      <c r="I48" s="18" t="n">
        <v>35.38034359</v>
      </c>
      <c r="J48" s="20" t="n">
        <v>1.16986223</v>
      </c>
      <c r="K48" s="18" t="s">
        <v>327</v>
      </c>
      <c r="L48" s="20" t="s">
        <v>327</v>
      </c>
      <c r="M48" s="18" t="n">
        <v>0</v>
      </c>
      <c r="N48" s="20" t="n">
        <v>0</v>
      </c>
      <c r="O48" s="18" t="n">
        <v>0</v>
      </c>
      <c r="P48" s="20" t="n">
        <v>0</v>
      </c>
      <c r="Q48" s="18" t="n">
        <v>4.49365324</v>
      </c>
      <c r="R48" s="20" t="n">
        <v>0.24412629</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(158.0/B52*100)</f>
        <v/>
      </c>
      <c r="D52" s="19" t="n">
        <v>5651</v>
      </c>
      <c r="E52" s="18" t="n">
        <v>13.40925621</v>
      </c>
      <c r="F52" s="20" t="n">
        <v>0.51880158</v>
      </c>
      <c r="G52" s="18" t="n">
        <v>26.10271006</v>
      </c>
      <c r="H52" s="20" t="n">
        <v>0.71352211</v>
      </c>
      <c r="I52" s="18" t="n">
        <v>51.56973553</v>
      </c>
      <c r="J52" s="20" t="n">
        <v>0.9174727499999999</v>
      </c>
      <c r="K52" s="18" t="s">
        <v>327</v>
      </c>
      <c r="L52" s="20" t="s">
        <v>327</v>
      </c>
      <c r="M52" s="18" t="n">
        <v>0</v>
      </c>
      <c r="N52" s="20" t="n">
        <v>0</v>
      </c>
      <c r="O52" s="18" t="n">
        <v>0</v>
      </c>
      <c r="P52" s="20" t="n">
        <v>0</v>
      </c>
      <c r="Q52" s="18" t="n">
        <v>8.91829819</v>
      </c>
      <c r="R52" s="20" t="n">
        <v>0.35924543</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29.62354052</v>
      </c>
      <c r="F56" s="20" t="n">
        <v>0.64596168</v>
      </c>
      <c r="G56" s="18" t="n">
        <v>27.90751302</v>
      </c>
      <c r="H56" s="20" t="n">
        <v>0.6665642000000001</v>
      </c>
      <c r="I56" s="18" t="n">
        <v>39.17444647</v>
      </c>
      <c r="J56" s="20" t="n">
        <v>0.9096817</v>
      </c>
      <c r="K56" s="18" t="s">
        <v>327</v>
      </c>
      <c r="L56" s="20" t="s">
        <v>327</v>
      </c>
      <c r="M56" s="18" t="n">
        <v>0</v>
      </c>
      <c r="N56" s="20" t="n">
        <v>0</v>
      </c>
      <c r="O56" s="18" t="n">
        <v>0</v>
      </c>
      <c r="P56" s="20" t="n">
        <v>0</v>
      </c>
      <c r="Q56" s="18" t="n">
        <v>3.29449999</v>
      </c>
      <c r="R56" s="20" t="n">
        <v>0.30064319</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(339.0/B61*100)</f>
        <v/>
      </c>
      <c r="D61" s="19" t="n">
        <v>6186</v>
      </c>
      <c r="E61" s="18" t="n">
        <v>14.921823</v>
      </c>
      <c r="F61" s="20" t="n">
        <v>0.5780864100000001</v>
      </c>
      <c r="G61" s="18" t="n">
        <v>24.64819418</v>
      </c>
      <c r="H61" s="20" t="n">
        <v>0.77891328</v>
      </c>
      <c r="I61" s="18" t="n">
        <v>48.87677684</v>
      </c>
      <c r="J61" s="20" t="n">
        <v>0.90468802</v>
      </c>
      <c r="K61" s="18" t="s">
        <v>327</v>
      </c>
      <c r="L61" s="20" t="s">
        <v>327</v>
      </c>
      <c r="M61" s="18" t="n">
        <v>0</v>
      </c>
      <c r="N61" s="20" t="n">
        <v>0</v>
      </c>
      <c r="O61" s="18" t="n">
        <v>0</v>
      </c>
      <c r="P61" s="20" t="n">
        <v>0</v>
      </c>
      <c r="Q61" s="18" t="n">
        <v>11.55320597</v>
      </c>
      <c r="R61" s="20" t="n">
        <v>0.53032419</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(243.0/B67*100)</f>
        <v/>
      </c>
      <c r="D67" s="19" t="n">
        <v>6728</v>
      </c>
      <c r="E67" s="18" t="n">
        <v>27.5434669</v>
      </c>
      <c r="F67" s="20" t="n">
        <v>0.64695053</v>
      </c>
      <c r="G67" s="18" t="n">
        <v>30.91672244</v>
      </c>
      <c r="H67" s="20" t="n">
        <v>0.75173843</v>
      </c>
      <c r="I67" s="18" t="n">
        <v>37.64175464</v>
      </c>
      <c r="J67" s="20" t="n">
        <v>0.95951091</v>
      </c>
      <c r="K67" s="18" t="s">
        <v>327</v>
      </c>
      <c r="L67" s="20" t="s">
        <v>327</v>
      </c>
      <c r="M67" s="18" t="n">
        <v>0</v>
      </c>
      <c r="N67" s="20" t="n">
        <v>0</v>
      </c>
      <c r="O67" s="18" t="n">
        <v>0</v>
      </c>
      <c r="P67" s="20" t="n">
        <v>0</v>
      </c>
      <c r="Q67" s="18" t="n">
        <v>3.89805602</v>
      </c>
      <c r="R67" s="20" t="n">
        <v>0.30418915</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(415.0/B73*100)</f>
        <v/>
      </c>
      <c r="D73" s="19" t="n">
        <v>7834</v>
      </c>
      <c r="E73" s="18" t="n">
        <v>35.60727988</v>
      </c>
      <c r="F73" s="20" t="n">
        <v>0.8187463699999999</v>
      </c>
      <c r="G73" s="18" t="n">
        <v>34.61211174</v>
      </c>
      <c r="H73" s="20" t="n">
        <v>0.81426295</v>
      </c>
      <c r="I73" s="18" t="n">
        <v>23.19943339</v>
      </c>
      <c r="J73" s="20" t="n">
        <v>1.03581001</v>
      </c>
      <c r="K73" s="18" t="s">
        <v>327</v>
      </c>
      <c r="L73" s="20" t="s">
        <v>327</v>
      </c>
      <c r="M73" s="18" t="n">
        <v>0</v>
      </c>
      <c r="N73" s="20" t="n">
        <v>0</v>
      </c>
      <c r="O73" s="18" t="n">
        <v>0</v>
      </c>
      <c r="P73" s="20" t="n">
        <v>0</v>
      </c>
      <c r="Q73" s="18" t="n">
        <v>6.58117498</v>
      </c>
      <c r="R73" s="20" t="n">
        <v>0.34916137</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32.21728111</v>
      </c>
      <c r="F7" s="20" t="n">
        <v>0.56495259</v>
      </c>
      <c r="G7" s="18" t="n">
        <v>15.15685572</v>
      </c>
      <c r="H7" s="20" t="n">
        <v>0.41785102</v>
      </c>
      <c r="I7" s="18" t="n">
        <v>52.62586317</v>
      </c>
      <c r="J7" s="20" t="n">
        <v>0.59231517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(8046.0/B9*100)</f>
        <v/>
      </c>
      <c r="D9" s="19" t="n">
        <v>1605</v>
      </c>
      <c r="E9" s="18" t="n">
        <v>53.69329297</v>
      </c>
      <c r="F9" s="20" t="n">
        <v>1.94730894</v>
      </c>
      <c r="G9" s="18" t="n">
        <v>31.39912496</v>
      </c>
      <c r="H9" s="20" t="n">
        <v>1.54379944</v>
      </c>
      <c r="I9" s="18" t="n">
        <v>0</v>
      </c>
      <c r="J9" s="20" t="n">
        <v>0</v>
      </c>
      <c r="K9" s="18" t="s">
        <v>327</v>
      </c>
      <c r="L9" s="20" t="s">
        <v>327</v>
      </c>
      <c r="M9" s="18" t="n">
        <v>14.90758207</v>
      </c>
      <c r="N9" s="20" t="n">
        <v>2.46233787</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(200.0/B13*100)</f>
        <v/>
      </c>
      <c r="D13" s="19" t="n">
        <v>6961</v>
      </c>
      <c r="E13" s="18" t="n">
        <v>10.21301743</v>
      </c>
      <c r="F13" s="20" t="n">
        <v>0.45413805</v>
      </c>
      <c r="G13" s="18" t="n">
        <v>3.05087701</v>
      </c>
      <c r="H13" s="20" t="n">
        <v>0.23086242</v>
      </c>
      <c r="I13" s="18" t="n">
        <v>82.61448434</v>
      </c>
      <c r="J13" s="20" t="n">
        <v>0.68819607</v>
      </c>
      <c r="K13" s="18" t="s">
        <v>327</v>
      </c>
      <c r="L13" s="20" t="s">
        <v>327</v>
      </c>
      <c r="M13" s="18" t="n">
        <v>4.12162122</v>
      </c>
      <c r="N13" s="20" t="n">
        <v>0.47298589</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(59.0/B18*100)</f>
        <v/>
      </c>
      <c r="D18" s="19" t="n">
        <v>5473</v>
      </c>
      <c r="E18" s="18" t="n">
        <v>32.94213497</v>
      </c>
      <c r="F18" s="20" t="n">
        <v>0.73301651</v>
      </c>
      <c r="G18" s="18" t="n">
        <v>37.4049795</v>
      </c>
      <c r="H18" s="20" t="n">
        <v>0.78920251</v>
      </c>
      <c r="I18" s="18" t="n">
        <v>29.65288553</v>
      </c>
      <c r="J18" s="20" t="n">
        <v>0.8796851999999999</v>
      </c>
      <c r="K18" s="18" t="s">
        <v>327</v>
      </c>
      <c r="L18" s="20" t="s">
        <v>327</v>
      </c>
      <c r="M18" s="18" t="n">
        <v>0</v>
      </c>
      <c r="N18" s="20" t="n">
        <v>0</v>
      </c>
      <c r="O18" s="18" t="n">
        <v>0</v>
      </c>
      <c r="P18" s="20" t="n">
        <v>0</v>
      </c>
      <c r="Q18" s="18" t="n">
        <v>0</v>
      </c>
      <c r="R18" s="20" t="n">
        <v>0</v>
      </c>
    </row>
    <row r="19" spans="1:18">
      <c r="A19" s="15" t="s">
        <v>339</v>
      </c>
      <c r="B19" s="17" t="n">
        <v>5658</v>
      </c>
      <c r="C19" s="18">
        <f>(287.0/B19*100)</f>
        <v/>
      </c>
      <c r="D19" s="19" t="n">
        <v>5371</v>
      </c>
      <c r="E19" s="18" t="n">
        <v>19.85534459</v>
      </c>
      <c r="F19" s="20" t="n">
        <v>0.80894263</v>
      </c>
      <c r="G19" s="18" t="n">
        <v>23.24404281</v>
      </c>
      <c r="H19" s="20" t="n">
        <v>0.75562817</v>
      </c>
      <c r="I19" s="18" t="n">
        <v>56.90061259</v>
      </c>
      <c r="J19" s="20" t="n">
        <v>1.03240883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22.87278679</v>
      </c>
      <c r="F20" s="20" t="n">
        <v>0.70938245</v>
      </c>
      <c r="G20" s="18" t="n">
        <v>10.57396387</v>
      </c>
      <c r="H20" s="20" t="n">
        <v>0.54644712</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(694.0/B23*100)</f>
        <v/>
      </c>
      <c r="D23" s="19" t="n">
        <v>10889</v>
      </c>
      <c r="E23" s="18" t="n">
        <v>20.27190949</v>
      </c>
      <c r="F23" s="20" t="n">
        <v>0.716948</v>
      </c>
      <c r="G23" s="18" t="n">
        <v>21.83786844</v>
      </c>
      <c r="H23" s="20" t="n">
        <v>0.70609324</v>
      </c>
      <c r="I23" s="18" t="n">
        <v>57.89022207</v>
      </c>
      <c r="J23" s="20" t="n">
        <v>0.97369988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63.26010388</v>
      </c>
      <c r="F25" s="20" t="n">
        <v>0.96615398</v>
      </c>
      <c r="G25" s="18" t="n">
        <v>13.61442481</v>
      </c>
      <c r="H25" s="20" t="n">
        <v>0.58248635</v>
      </c>
      <c r="I25" s="18" t="n">
        <v>23.12547131</v>
      </c>
      <c r="J25" s="20" t="n">
        <v>0.96807808</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25.51489652</v>
      </c>
      <c r="F26" s="20" t="n">
        <v>0.62763269</v>
      </c>
      <c r="G26" s="18" t="n">
        <v>33.16430879</v>
      </c>
      <c r="H26" s="20" t="n">
        <v>0.83875199</v>
      </c>
      <c r="I26" s="18" t="n">
        <v>41.32079469</v>
      </c>
      <c r="J26" s="20" t="n">
        <v>0.90348504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36.08460052</v>
      </c>
      <c r="F32" s="20" t="n">
        <v>1.11757446</v>
      </c>
      <c r="G32" s="18" t="n">
        <v>23.80868727</v>
      </c>
      <c r="H32" s="20" t="n">
        <v>0.75090009</v>
      </c>
      <c r="I32" s="18" t="n">
        <v>40.10671221</v>
      </c>
      <c r="J32" s="20" t="n">
        <v>1.05416787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(143.0/B34*100)</f>
        <v/>
      </c>
      <c r="D34" s="19" t="n">
        <v>6207</v>
      </c>
      <c r="E34" s="18" t="n">
        <v>31.75527616</v>
      </c>
      <c r="F34" s="20" t="n">
        <v>0.77377115</v>
      </c>
      <c r="G34" s="18" t="n">
        <v>23.53907555</v>
      </c>
      <c r="H34" s="20" t="n">
        <v>0.7525167</v>
      </c>
      <c r="I34" s="18" t="n">
        <v>42.10212065</v>
      </c>
      <c r="J34" s="20" t="n">
        <v>0.88959953</v>
      </c>
      <c r="K34" s="18" t="s">
        <v>327</v>
      </c>
      <c r="L34" s="20" t="s">
        <v>327</v>
      </c>
      <c r="M34" s="18" t="n">
        <v>2.60352764</v>
      </c>
      <c r="N34" s="20" t="n">
        <v>0.54047916</v>
      </c>
      <c r="O34" s="18" t="n">
        <v>0</v>
      </c>
      <c r="P34" s="20" t="n">
        <v>0</v>
      </c>
      <c r="Q34" s="18" t="n">
        <v>0</v>
      </c>
      <c r="R34" s="20" t="n">
        <v>0</v>
      </c>
    </row>
    <row r="35" spans="1:18">
      <c r="A35" s="15" t="s">
        <v>355</v>
      </c>
      <c r="B35" s="17" t="n">
        <v>6406</v>
      </c>
      <c r="C35" s="18">
        <f>(117.0/B35*100)</f>
        <v/>
      </c>
      <c r="D35" s="19" t="n">
        <v>6289</v>
      </c>
      <c r="E35" s="18" t="n">
        <v>48.04962023</v>
      </c>
      <c r="F35" s="20" t="n">
        <v>0.86330049</v>
      </c>
      <c r="G35" s="18" t="n">
        <v>18.76157269</v>
      </c>
      <c r="H35" s="20" t="n">
        <v>0.56842573</v>
      </c>
      <c r="I35" s="18" t="n">
        <v>32.1376603</v>
      </c>
      <c r="J35" s="20" t="n">
        <v>0.7687993</v>
      </c>
      <c r="K35" s="18" t="s">
        <v>327</v>
      </c>
      <c r="L35" s="20" t="s">
        <v>327</v>
      </c>
      <c r="M35" s="18" t="n">
        <v>1.05114679</v>
      </c>
      <c r="N35" s="20" t="n">
        <v>0.05734249</v>
      </c>
      <c r="O35" s="18" t="n">
        <v>0</v>
      </c>
      <c r="P35" s="20" t="n">
        <v>0</v>
      </c>
      <c r="Q35" s="18" t="n">
        <v>0</v>
      </c>
      <c r="R35" s="20" t="n">
        <v>0</v>
      </c>
    </row>
    <row r="36" spans="1:18">
      <c r="A36" s="15" t="s">
        <v>356</v>
      </c>
      <c r="B36" s="17" t="n">
        <v>6736</v>
      </c>
      <c r="C36" s="18">
        <f>(136.0/B36*100)</f>
        <v/>
      </c>
      <c r="D36" s="19" t="n">
        <v>6600</v>
      </c>
      <c r="E36" s="18" t="n">
        <v>22.93667707</v>
      </c>
      <c r="F36" s="20" t="n">
        <v>0.69035508</v>
      </c>
      <c r="G36" s="18" t="n">
        <v>22.37313935</v>
      </c>
      <c r="H36" s="20" t="n">
        <v>0.69808243</v>
      </c>
      <c r="I36" s="18" t="n">
        <v>54.69018358</v>
      </c>
      <c r="J36" s="20" t="n">
        <v>0.8822778100000001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(5822.0/B40*100)</f>
        <v/>
      </c>
      <c r="D40" s="19" t="n">
        <v>8335</v>
      </c>
      <c r="E40" s="18" t="n">
        <v>32.53389537</v>
      </c>
      <c r="F40" s="20" t="n">
        <v>0.83306523</v>
      </c>
      <c r="G40" s="18" t="n">
        <v>19.04055732</v>
      </c>
      <c r="H40" s="20" t="n">
        <v>0.68064524</v>
      </c>
      <c r="I40" s="18" t="n">
        <v>39.18740271</v>
      </c>
      <c r="J40" s="20" t="n">
        <v>0.9714371000000001</v>
      </c>
      <c r="K40" s="18" t="s">
        <v>327</v>
      </c>
      <c r="L40" s="20" t="s">
        <v>327</v>
      </c>
      <c r="M40" s="18" t="n">
        <v>9.238144589999999</v>
      </c>
      <c r="N40" s="20" t="n">
        <v>0.20986273</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(268.0/B47*100)</f>
        <v/>
      </c>
      <c r="D47" s="19" t="n">
        <v>5660</v>
      </c>
      <c r="E47" s="18" t="n">
        <v>40.1578493</v>
      </c>
      <c r="F47" s="20" t="n">
        <v>0.90666852</v>
      </c>
      <c r="G47" s="18" t="n">
        <v>25.0988904</v>
      </c>
      <c r="H47" s="20" t="n">
        <v>0.78173968</v>
      </c>
      <c r="I47" s="18" t="n">
        <v>34.7432603</v>
      </c>
      <c r="J47" s="20" t="n">
        <v>0.99554246</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45.61453237</v>
      </c>
      <c r="F48" s="20" t="n">
        <v>0.9737117</v>
      </c>
      <c r="G48" s="18" t="n">
        <v>19.00512403</v>
      </c>
      <c r="H48" s="20" t="n">
        <v>0.56845622</v>
      </c>
      <c r="I48" s="18" t="n">
        <v>35.38034359</v>
      </c>
      <c r="J48" s="20" t="n">
        <v>1.16986223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(159.0/B52*100)</f>
        <v/>
      </c>
      <c r="D52" s="19" t="n">
        <v>5650</v>
      </c>
      <c r="E52" s="18" t="n">
        <v>26.81143035</v>
      </c>
      <c r="F52" s="20" t="n">
        <v>0.66809291</v>
      </c>
      <c r="G52" s="18" t="n">
        <v>21.61015553</v>
      </c>
      <c r="H52" s="20" t="n">
        <v>0.65132152</v>
      </c>
      <c r="I52" s="18" t="n">
        <v>51.57841412</v>
      </c>
      <c r="J52" s="20" t="n">
        <v>0.91894162</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35.26935968</v>
      </c>
      <c r="F56" s="20" t="n">
        <v>0.85078367</v>
      </c>
      <c r="G56" s="18" t="n">
        <v>25.55619385</v>
      </c>
      <c r="H56" s="20" t="n">
        <v>0.71940697</v>
      </c>
      <c r="I56" s="18" t="n">
        <v>39.17444647</v>
      </c>
      <c r="J56" s="20" t="n">
        <v>0.9096817</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(340.0/B61*100)</f>
        <v/>
      </c>
      <c r="D61" s="19" t="n">
        <v>6185</v>
      </c>
      <c r="E61" s="18" t="n">
        <v>36.76177321</v>
      </c>
      <c r="F61" s="20" t="n">
        <v>0.8133752</v>
      </c>
      <c r="G61" s="18" t="n">
        <v>14.35942097</v>
      </c>
      <c r="H61" s="20" t="n">
        <v>0.50918718</v>
      </c>
      <c r="I61" s="18" t="n">
        <v>48.87880583</v>
      </c>
      <c r="J61" s="20" t="n">
        <v>0.90517472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(286.0/B67*100)</f>
        <v/>
      </c>
      <c r="D67" s="19" t="n">
        <v>6685</v>
      </c>
      <c r="E67" s="18" t="n">
        <v>36.57958283</v>
      </c>
      <c r="F67" s="20" t="n">
        <v>0.84032359</v>
      </c>
      <c r="G67" s="18" t="n">
        <v>25.52750689</v>
      </c>
      <c r="H67" s="20" t="n">
        <v>0.6439161799999999</v>
      </c>
      <c r="I67" s="18" t="n">
        <v>37.89291028</v>
      </c>
      <c r="J67" s="20" t="n">
        <v>0.96373394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(419.0/B73*100)</f>
        <v/>
      </c>
      <c r="D73" s="19" t="n">
        <v>7830</v>
      </c>
      <c r="E73" s="18" t="n">
        <v>46.03901761</v>
      </c>
      <c r="F73" s="20" t="n">
        <v>0.88360869</v>
      </c>
      <c r="G73" s="18" t="n">
        <v>30.74909652</v>
      </c>
      <c r="H73" s="20" t="n">
        <v>0.85537388</v>
      </c>
      <c r="I73" s="18" t="n">
        <v>23.21188586</v>
      </c>
      <c r="J73" s="20" t="n">
        <v>1.03589885</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43.65324964</v>
      </c>
      <c r="F7" s="20" t="n">
        <v>0.57644072</v>
      </c>
      <c r="G7" s="18" t="n">
        <v>3.72088719</v>
      </c>
      <c r="H7" s="20" t="n">
        <v>0.22200963</v>
      </c>
      <c r="I7" s="18" t="n">
        <v>52.62586317</v>
      </c>
      <c r="J7" s="20" t="n">
        <v>0.59231517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(8046.0/B9*100)</f>
        <v/>
      </c>
      <c r="D9" s="19" t="n">
        <v>1605</v>
      </c>
      <c r="E9" s="18" t="n">
        <v>78.54996345000001</v>
      </c>
      <c r="F9" s="20" t="n">
        <v>2.35727384</v>
      </c>
      <c r="G9" s="18" t="n">
        <v>6.54245448</v>
      </c>
      <c r="H9" s="20" t="n">
        <v>0.80675329</v>
      </c>
      <c r="I9" s="18" t="n">
        <v>0</v>
      </c>
      <c r="J9" s="20" t="n">
        <v>0</v>
      </c>
      <c r="K9" s="18" t="s">
        <v>327</v>
      </c>
      <c r="L9" s="20" t="s">
        <v>327</v>
      </c>
      <c r="M9" s="18" t="n">
        <v>14.90758207</v>
      </c>
      <c r="N9" s="20" t="n">
        <v>2.46233787</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(200.0/B13*100)</f>
        <v/>
      </c>
      <c r="D13" s="19" t="n">
        <v>6961</v>
      </c>
      <c r="E13" s="18" t="n">
        <v>12.48148191</v>
      </c>
      <c r="F13" s="20" t="n">
        <v>0.49323072</v>
      </c>
      <c r="G13" s="18" t="n">
        <v>0.7824125199999999</v>
      </c>
      <c r="H13" s="20" t="n">
        <v>0.11335774</v>
      </c>
      <c r="I13" s="18" t="n">
        <v>82.61448434</v>
      </c>
      <c r="J13" s="20" t="n">
        <v>0.68819607</v>
      </c>
      <c r="K13" s="18" t="s">
        <v>327</v>
      </c>
      <c r="L13" s="20" t="s">
        <v>327</v>
      </c>
      <c r="M13" s="18" t="n">
        <v>4.12162122</v>
      </c>
      <c r="N13" s="20" t="n">
        <v>0.47298589</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(59.0/B18*100)</f>
        <v/>
      </c>
      <c r="D18" s="19" t="n">
        <v>5473</v>
      </c>
      <c r="E18" s="18" t="n">
        <v>62.91689442</v>
      </c>
      <c r="F18" s="20" t="n">
        <v>0.96686851</v>
      </c>
      <c r="G18" s="18" t="n">
        <v>7.43022006</v>
      </c>
      <c r="H18" s="20" t="n">
        <v>0.52121628</v>
      </c>
      <c r="I18" s="18" t="n">
        <v>29.65288553</v>
      </c>
      <c r="J18" s="20" t="n">
        <v>0.8796851999999999</v>
      </c>
      <c r="K18" s="18" t="s">
        <v>327</v>
      </c>
      <c r="L18" s="20" t="s">
        <v>327</v>
      </c>
      <c r="M18" s="18" t="n">
        <v>0</v>
      </c>
      <c r="N18" s="20" t="n">
        <v>0</v>
      </c>
      <c r="O18" s="18" t="n">
        <v>0</v>
      </c>
      <c r="P18" s="20" t="n">
        <v>0</v>
      </c>
      <c r="Q18" s="18" t="n">
        <v>0</v>
      </c>
      <c r="R18" s="20" t="n">
        <v>0</v>
      </c>
    </row>
    <row r="19" spans="1:18">
      <c r="A19" s="15" t="s">
        <v>339</v>
      </c>
      <c r="B19" s="17" t="n">
        <v>5658</v>
      </c>
      <c r="C19" s="18">
        <f>(287.0/B19*100)</f>
        <v/>
      </c>
      <c r="D19" s="19" t="n">
        <v>5371</v>
      </c>
      <c r="E19" s="18" t="n">
        <v>38.69394834</v>
      </c>
      <c r="F19" s="20" t="n">
        <v>0.92734527</v>
      </c>
      <c r="G19" s="18" t="n">
        <v>4.40543906</v>
      </c>
      <c r="H19" s="20" t="n">
        <v>0.40095817</v>
      </c>
      <c r="I19" s="18" t="n">
        <v>56.90061259</v>
      </c>
      <c r="J19" s="20" t="n">
        <v>1.03240883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31.50466796</v>
      </c>
      <c r="F20" s="20" t="n">
        <v>0.7514938799999999</v>
      </c>
      <c r="G20" s="18" t="n">
        <v>1.9420827</v>
      </c>
      <c r="H20" s="20" t="n">
        <v>0.24283236</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(694.0/B23*100)</f>
        <v/>
      </c>
      <c r="D23" s="19" t="n">
        <v>10889</v>
      </c>
      <c r="E23" s="18" t="n">
        <v>37.31982889</v>
      </c>
      <c r="F23" s="20" t="n">
        <v>0.88767677</v>
      </c>
      <c r="G23" s="18" t="n">
        <v>4.78994905</v>
      </c>
      <c r="H23" s="20" t="n">
        <v>0.35277515</v>
      </c>
      <c r="I23" s="18" t="n">
        <v>57.89022207</v>
      </c>
      <c r="J23" s="20" t="n">
        <v>0.97369988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73.87854084999999</v>
      </c>
      <c r="F25" s="20" t="n">
        <v>0.93860174</v>
      </c>
      <c r="G25" s="18" t="n">
        <v>2.99598785</v>
      </c>
      <c r="H25" s="20" t="n">
        <v>0.23411009</v>
      </c>
      <c r="I25" s="18" t="n">
        <v>23.12547131</v>
      </c>
      <c r="J25" s="20" t="n">
        <v>0.96807808</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53.0379809</v>
      </c>
      <c r="F26" s="20" t="n">
        <v>0.93544779</v>
      </c>
      <c r="G26" s="18" t="n">
        <v>5.64122442</v>
      </c>
      <c r="H26" s="20" t="n">
        <v>0.37826846</v>
      </c>
      <c r="I26" s="18" t="n">
        <v>41.32079469</v>
      </c>
      <c r="J26" s="20" t="n">
        <v>0.90348504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54.41885962</v>
      </c>
      <c r="F32" s="20" t="n">
        <v>1.1060536</v>
      </c>
      <c r="G32" s="18" t="n">
        <v>5.47442817</v>
      </c>
      <c r="H32" s="20" t="n">
        <v>0.42218527</v>
      </c>
      <c r="I32" s="18" t="n">
        <v>40.10671221</v>
      </c>
      <c r="J32" s="20" t="n">
        <v>1.05416787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(143.0/B34*100)</f>
        <v/>
      </c>
      <c r="D34" s="19" t="n">
        <v>6207</v>
      </c>
      <c r="E34" s="18" t="n">
        <v>45.26345653</v>
      </c>
      <c r="F34" s="20" t="n">
        <v>0.95986268</v>
      </c>
      <c r="G34" s="18" t="n">
        <v>10.03089518</v>
      </c>
      <c r="H34" s="20" t="n">
        <v>0.43786256</v>
      </c>
      <c r="I34" s="18" t="n">
        <v>42.10212065</v>
      </c>
      <c r="J34" s="20" t="n">
        <v>0.88959953</v>
      </c>
      <c r="K34" s="18" t="s">
        <v>327</v>
      </c>
      <c r="L34" s="20" t="s">
        <v>327</v>
      </c>
      <c r="M34" s="18" t="n">
        <v>2.60352764</v>
      </c>
      <c r="N34" s="20" t="n">
        <v>0.54047916</v>
      </c>
      <c r="O34" s="18" t="n">
        <v>0</v>
      </c>
      <c r="P34" s="20" t="n">
        <v>0</v>
      </c>
      <c r="Q34" s="18" t="n">
        <v>0</v>
      </c>
      <c r="R34" s="20" t="n">
        <v>0</v>
      </c>
    </row>
    <row r="35" spans="1:18">
      <c r="A35" s="15" t="s">
        <v>355</v>
      </c>
      <c r="B35" s="17" t="n">
        <v>6406</v>
      </c>
      <c r="C35" s="18">
        <f>(117.0/B35*100)</f>
        <v/>
      </c>
      <c r="D35" s="19" t="n">
        <v>6289</v>
      </c>
      <c r="E35" s="18" t="n">
        <v>61.49612143</v>
      </c>
      <c r="F35" s="20" t="n">
        <v>0.772413</v>
      </c>
      <c r="G35" s="18" t="n">
        <v>5.31507148</v>
      </c>
      <c r="H35" s="20" t="n">
        <v>0.30329342</v>
      </c>
      <c r="I35" s="18" t="n">
        <v>32.1376603</v>
      </c>
      <c r="J35" s="20" t="n">
        <v>0.7687993</v>
      </c>
      <c r="K35" s="18" t="s">
        <v>327</v>
      </c>
      <c r="L35" s="20" t="s">
        <v>327</v>
      </c>
      <c r="M35" s="18" t="n">
        <v>1.05114679</v>
      </c>
      <c r="N35" s="20" t="n">
        <v>0.05734249</v>
      </c>
      <c r="O35" s="18" t="n">
        <v>0</v>
      </c>
      <c r="P35" s="20" t="n">
        <v>0</v>
      </c>
      <c r="Q35" s="18" t="n">
        <v>0</v>
      </c>
      <c r="R35" s="20" t="n">
        <v>0</v>
      </c>
    </row>
    <row r="36" spans="1:18">
      <c r="A36" s="15" t="s">
        <v>356</v>
      </c>
      <c r="B36" s="17" t="n">
        <v>6736</v>
      </c>
      <c r="C36" s="18">
        <f>(136.0/B36*100)</f>
        <v/>
      </c>
      <c r="D36" s="19" t="n">
        <v>6600</v>
      </c>
      <c r="E36" s="18" t="n">
        <v>42.67469239</v>
      </c>
      <c r="F36" s="20" t="n">
        <v>0.86102199</v>
      </c>
      <c r="G36" s="18" t="n">
        <v>2.63512403</v>
      </c>
      <c r="H36" s="20" t="n">
        <v>0.23321526</v>
      </c>
      <c r="I36" s="18" t="n">
        <v>54.69018358</v>
      </c>
      <c r="J36" s="20" t="n">
        <v>0.8822778100000001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(5822.0/B40*100)</f>
        <v/>
      </c>
      <c r="D40" s="19" t="n">
        <v>8335</v>
      </c>
      <c r="E40" s="18" t="n">
        <v>47.73727628</v>
      </c>
      <c r="F40" s="20" t="n">
        <v>0.96373475</v>
      </c>
      <c r="G40" s="18" t="n">
        <v>3.83717642</v>
      </c>
      <c r="H40" s="20" t="n">
        <v>0.30386224</v>
      </c>
      <c r="I40" s="18" t="n">
        <v>39.18740271</v>
      </c>
      <c r="J40" s="20" t="n">
        <v>0.9714371000000001</v>
      </c>
      <c r="K40" s="18" t="s">
        <v>327</v>
      </c>
      <c r="L40" s="20" t="s">
        <v>327</v>
      </c>
      <c r="M40" s="18" t="n">
        <v>9.238144589999999</v>
      </c>
      <c r="N40" s="20" t="n">
        <v>0.20986273</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(268.0/B47*100)</f>
        <v/>
      </c>
      <c r="D47" s="19" t="n">
        <v>5660</v>
      </c>
      <c r="E47" s="18" t="n">
        <v>53.37310111</v>
      </c>
      <c r="F47" s="20" t="n">
        <v>1.10047698</v>
      </c>
      <c r="G47" s="18" t="n">
        <v>11.88363859</v>
      </c>
      <c r="H47" s="20" t="n">
        <v>0.65547045</v>
      </c>
      <c r="I47" s="18" t="n">
        <v>34.7432603</v>
      </c>
      <c r="J47" s="20" t="n">
        <v>0.99554246</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53.09006022</v>
      </c>
      <c r="F48" s="20" t="n">
        <v>0.90075341</v>
      </c>
      <c r="G48" s="18" t="n">
        <v>11.52959619</v>
      </c>
      <c r="H48" s="20" t="n">
        <v>0.76947122</v>
      </c>
      <c r="I48" s="18" t="n">
        <v>35.38034359</v>
      </c>
      <c r="J48" s="20" t="n">
        <v>1.16986223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(159.0/B52*100)</f>
        <v/>
      </c>
      <c r="D52" s="19" t="n">
        <v>5650</v>
      </c>
      <c r="E52" s="18" t="n">
        <v>42.56868903</v>
      </c>
      <c r="F52" s="20" t="n">
        <v>0.91456729</v>
      </c>
      <c r="G52" s="18" t="n">
        <v>5.85289685</v>
      </c>
      <c r="H52" s="20" t="n">
        <v>0.39939416</v>
      </c>
      <c r="I52" s="18" t="n">
        <v>51.57841412</v>
      </c>
      <c r="J52" s="20" t="n">
        <v>0.91894162</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56.61301822</v>
      </c>
      <c r="F56" s="20" t="n">
        <v>0.8362960699999999</v>
      </c>
      <c r="G56" s="18" t="n">
        <v>4.21253531</v>
      </c>
      <c r="H56" s="20" t="n">
        <v>0.36470931</v>
      </c>
      <c r="I56" s="18" t="n">
        <v>39.17444647</v>
      </c>
      <c r="J56" s="20" t="n">
        <v>0.9096817</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(340.0/B61*100)</f>
        <v/>
      </c>
      <c r="D61" s="19" t="n">
        <v>6185</v>
      </c>
      <c r="E61" s="18" t="n">
        <v>45.89929336</v>
      </c>
      <c r="F61" s="20" t="n">
        <v>0.8743808199999999</v>
      </c>
      <c r="G61" s="18" t="n">
        <v>5.22190082</v>
      </c>
      <c r="H61" s="20" t="n">
        <v>0.30064566</v>
      </c>
      <c r="I61" s="18" t="n">
        <v>48.87880583</v>
      </c>
      <c r="J61" s="20" t="n">
        <v>0.90517472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(286.0/B67*100)</f>
        <v/>
      </c>
      <c r="D67" s="19" t="n">
        <v>6685</v>
      </c>
      <c r="E67" s="18" t="n">
        <v>54.02111897</v>
      </c>
      <c r="F67" s="20" t="n">
        <v>0.9391326</v>
      </c>
      <c r="G67" s="18" t="n">
        <v>8.08597075</v>
      </c>
      <c r="H67" s="20" t="n">
        <v>0.41536389</v>
      </c>
      <c r="I67" s="18" t="n">
        <v>37.89291028</v>
      </c>
      <c r="J67" s="20" t="n">
        <v>0.96373394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(419.0/B73*100)</f>
        <v/>
      </c>
      <c r="D73" s="19" t="n">
        <v>7830</v>
      </c>
      <c r="E73" s="18" t="n">
        <v>57.41075572</v>
      </c>
      <c r="F73" s="20" t="n">
        <v>1.01935527</v>
      </c>
      <c r="G73" s="18" t="n">
        <v>19.37735841</v>
      </c>
      <c r="H73" s="20" t="n">
        <v>0.9207723799999999</v>
      </c>
      <c r="I73" s="18" t="n">
        <v>23.21188586</v>
      </c>
      <c r="J73" s="20" t="n">
        <v>1.03589885</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41.66949892</v>
      </c>
      <c r="F7" s="20" t="n">
        <v>0.5780025600000001</v>
      </c>
      <c r="G7" s="18" t="n">
        <v>5.7046379</v>
      </c>
      <c r="H7" s="20" t="n">
        <v>0.28640798</v>
      </c>
      <c r="I7" s="18" t="n">
        <v>52.62586317</v>
      </c>
      <c r="J7" s="20" t="n">
        <v>0.59231517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(8046.0/B9*100)</f>
        <v/>
      </c>
      <c r="D9" s="19" t="n">
        <v>1605</v>
      </c>
      <c r="E9" s="18" t="n">
        <v>76.79039318</v>
      </c>
      <c r="F9" s="20" t="n">
        <v>2.30748725</v>
      </c>
      <c r="G9" s="18" t="n">
        <v>8.302024749999999</v>
      </c>
      <c r="H9" s="20" t="n">
        <v>0.68975087</v>
      </c>
      <c r="I9" s="18" t="n">
        <v>0</v>
      </c>
      <c r="J9" s="20" t="n">
        <v>0</v>
      </c>
      <c r="K9" s="18" t="s">
        <v>327</v>
      </c>
      <c r="L9" s="20" t="s">
        <v>327</v>
      </c>
      <c r="M9" s="18" t="n">
        <v>14.90758207</v>
      </c>
      <c r="N9" s="20" t="n">
        <v>2.46233787</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(200.0/B13*100)</f>
        <v/>
      </c>
      <c r="D13" s="19" t="n">
        <v>6961</v>
      </c>
      <c r="E13" s="18" t="n">
        <v>11.56951011</v>
      </c>
      <c r="F13" s="20" t="n">
        <v>0.4697185</v>
      </c>
      <c r="G13" s="18" t="n">
        <v>1.69438432</v>
      </c>
      <c r="H13" s="20" t="n">
        <v>0.21328501</v>
      </c>
      <c r="I13" s="18" t="n">
        <v>82.61448434</v>
      </c>
      <c r="J13" s="20" t="n">
        <v>0.68819607</v>
      </c>
      <c r="K13" s="18" t="s">
        <v>327</v>
      </c>
      <c r="L13" s="20" t="s">
        <v>327</v>
      </c>
      <c r="M13" s="18" t="n">
        <v>4.12162122</v>
      </c>
      <c r="N13" s="20" t="n">
        <v>0.47298589</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(59.0/B18*100)</f>
        <v/>
      </c>
      <c r="D18" s="19" t="n">
        <v>5473</v>
      </c>
      <c r="E18" s="18" t="n">
        <v>62.28361724</v>
      </c>
      <c r="F18" s="20" t="n">
        <v>0.9833027</v>
      </c>
      <c r="G18" s="18" t="n">
        <v>8.063497229999999</v>
      </c>
      <c r="H18" s="20" t="n">
        <v>0.5056239300000001</v>
      </c>
      <c r="I18" s="18" t="n">
        <v>29.65288553</v>
      </c>
      <c r="J18" s="20" t="n">
        <v>0.8796851999999999</v>
      </c>
      <c r="K18" s="18" t="s">
        <v>327</v>
      </c>
      <c r="L18" s="20" t="s">
        <v>327</v>
      </c>
      <c r="M18" s="18" t="n">
        <v>0</v>
      </c>
      <c r="N18" s="20" t="n">
        <v>0</v>
      </c>
      <c r="O18" s="18" t="n">
        <v>0</v>
      </c>
      <c r="P18" s="20" t="n">
        <v>0</v>
      </c>
      <c r="Q18" s="18" t="n">
        <v>0</v>
      </c>
      <c r="R18" s="20" t="n">
        <v>0</v>
      </c>
    </row>
    <row r="19" spans="1:18">
      <c r="A19" s="15" t="s">
        <v>339</v>
      </c>
      <c r="B19" s="17" t="n">
        <v>5658</v>
      </c>
      <c r="C19" s="18">
        <f>(287.0/B19*100)</f>
        <v/>
      </c>
      <c r="D19" s="19" t="n">
        <v>5371</v>
      </c>
      <c r="E19" s="18" t="n">
        <v>37.43974037</v>
      </c>
      <c r="F19" s="20" t="n">
        <v>0.92958909</v>
      </c>
      <c r="G19" s="18" t="n">
        <v>5.65964704</v>
      </c>
      <c r="H19" s="20" t="n">
        <v>0.44491574</v>
      </c>
      <c r="I19" s="18" t="n">
        <v>56.90061259</v>
      </c>
      <c r="J19" s="20" t="n">
        <v>1.03240883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29.48777542</v>
      </c>
      <c r="F20" s="20" t="n">
        <v>0.70602232</v>
      </c>
      <c r="G20" s="18" t="n">
        <v>3.95897524</v>
      </c>
      <c r="H20" s="20" t="n">
        <v>0.34745372</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(694.0/B23*100)</f>
        <v/>
      </c>
      <c r="D23" s="19" t="n">
        <v>10889</v>
      </c>
      <c r="E23" s="18" t="n">
        <v>36.71165381</v>
      </c>
      <c r="F23" s="20" t="n">
        <v>0.88152567</v>
      </c>
      <c r="G23" s="18" t="n">
        <v>5.39812412</v>
      </c>
      <c r="H23" s="20" t="n">
        <v>0.33553657</v>
      </c>
      <c r="I23" s="18" t="n">
        <v>57.89022207</v>
      </c>
      <c r="J23" s="20" t="n">
        <v>0.97369988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69.09843964</v>
      </c>
      <c r="F25" s="20" t="n">
        <v>1.00123505</v>
      </c>
      <c r="G25" s="18" t="n">
        <v>7.77608906</v>
      </c>
      <c r="H25" s="20" t="n">
        <v>0.37900525</v>
      </c>
      <c r="I25" s="18" t="n">
        <v>23.12547131</v>
      </c>
      <c r="J25" s="20" t="n">
        <v>0.96807808</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47.43261061</v>
      </c>
      <c r="F26" s="20" t="n">
        <v>0.92278081</v>
      </c>
      <c r="G26" s="18" t="n">
        <v>11.24659471</v>
      </c>
      <c r="H26" s="20" t="n">
        <v>0.60435103</v>
      </c>
      <c r="I26" s="18" t="n">
        <v>41.32079469</v>
      </c>
      <c r="J26" s="20" t="n">
        <v>0.90348504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48.31178892</v>
      </c>
      <c r="F32" s="20" t="n">
        <v>1.053883</v>
      </c>
      <c r="G32" s="18" t="n">
        <v>11.58149887</v>
      </c>
      <c r="H32" s="20" t="n">
        <v>0.56110132</v>
      </c>
      <c r="I32" s="18" t="n">
        <v>40.10671221</v>
      </c>
      <c r="J32" s="20" t="n">
        <v>1.05416787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(143.0/B34*100)</f>
        <v/>
      </c>
      <c r="D34" s="19" t="n">
        <v>6207</v>
      </c>
      <c r="E34" s="18" t="n">
        <v>43.75566348</v>
      </c>
      <c r="F34" s="20" t="n">
        <v>0.90048841</v>
      </c>
      <c r="G34" s="18" t="n">
        <v>11.53868822</v>
      </c>
      <c r="H34" s="20" t="n">
        <v>0.48549079</v>
      </c>
      <c r="I34" s="18" t="n">
        <v>42.10212065</v>
      </c>
      <c r="J34" s="20" t="n">
        <v>0.88959953</v>
      </c>
      <c r="K34" s="18" t="s">
        <v>327</v>
      </c>
      <c r="L34" s="20" t="s">
        <v>327</v>
      </c>
      <c r="M34" s="18" t="n">
        <v>2.60352764</v>
      </c>
      <c r="N34" s="20" t="n">
        <v>0.54047916</v>
      </c>
      <c r="O34" s="18" t="n">
        <v>0</v>
      </c>
      <c r="P34" s="20" t="n">
        <v>0</v>
      </c>
      <c r="Q34" s="18" t="n">
        <v>0</v>
      </c>
      <c r="R34" s="20" t="n">
        <v>0</v>
      </c>
    </row>
    <row r="35" spans="1:18">
      <c r="A35" s="15" t="s">
        <v>355</v>
      </c>
      <c r="B35" s="17" t="n">
        <v>6406</v>
      </c>
      <c r="C35" s="18">
        <f>(117.0/B35*100)</f>
        <v/>
      </c>
      <c r="D35" s="19" t="n">
        <v>6289</v>
      </c>
      <c r="E35" s="18" t="n">
        <v>57.64570279</v>
      </c>
      <c r="F35" s="20" t="n">
        <v>0.7361127</v>
      </c>
      <c r="G35" s="18" t="n">
        <v>9.16549013</v>
      </c>
      <c r="H35" s="20" t="n">
        <v>0.41581124</v>
      </c>
      <c r="I35" s="18" t="n">
        <v>32.1376603</v>
      </c>
      <c r="J35" s="20" t="n">
        <v>0.7687993</v>
      </c>
      <c r="K35" s="18" t="s">
        <v>327</v>
      </c>
      <c r="L35" s="20" t="s">
        <v>327</v>
      </c>
      <c r="M35" s="18" t="n">
        <v>1.05114679</v>
      </c>
      <c r="N35" s="20" t="n">
        <v>0.05734249</v>
      </c>
      <c r="O35" s="18" t="n">
        <v>0</v>
      </c>
      <c r="P35" s="20" t="n">
        <v>0</v>
      </c>
      <c r="Q35" s="18" t="n">
        <v>0</v>
      </c>
      <c r="R35" s="20" t="n">
        <v>0</v>
      </c>
    </row>
    <row r="36" spans="1:18">
      <c r="A36" s="15" t="s">
        <v>356</v>
      </c>
      <c r="B36" s="17" t="n">
        <v>6736</v>
      </c>
      <c r="C36" s="18">
        <f>(136.0/B36*100)</f>
        <v/>
      </c>
      <c r="D36" s="19" t="n">
        <v>6600</v>
      </c>
      <c r="E36" s="18" t="n">
        <v>42.52375051</v>
      </c>
      <c r="F36" s="20" t="n">
        <v>0.84279598</v>
      </c>
      <c r="G36" s="18" t="n">
        <v>2.78606591</v>
      </c>
      <c r="H36" s="20" t="n">
        <v>0.2332562</v>
      </c>
      <c r="I36" s="18" t="n">
        <v>54.69018358</v>
      </c>
      <c r="J36" s="20" t="n">
        <v>0.8822778100000001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(5822.0/B40*100)</f>
        <v/>
      </c>
      <c r="D40" s="19" t="n">
        <v>8335</v>
      </c>
      <c r="E40" s="18" t="n">
        <v>45.13358463</v>
      </c>
      <c r="F40" s="20" t="n">
        <v>0.95972012</v>
      </c>
      <c r="G40" s="18" t="n">
        <v>6.44086806</v>
      </c>
      <c r="H40" s="20" t="n">
        <v>0.48136138</v>
      </c>
      <c r="I40" s="18" t="n">
        <v>39.18740271</v>
      </c>
      <c r="J40" s="20" t="n">
        <v>0.9714371000000001</v>
      </c>
      <c r="K40" s="18" t="s">
        <v>327</v>
      </c>
      <c r="L40" s="20" t="s">
        <v>327</v>
      </c>
      <c r="M40" s="18" t="n">
        <v>9.238144589999999</v>
      </c>
      <c r="N40" s="20" t="n">
        <v>0.20986273</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(268.0/B47*100)</f>
        <v/>
      </c>
      <c r="D47" s="19" t="n">
        <v>5660</v>
      </c>
      <c r="E47" s="18" t="n">
        <v>52.73736686</v>
      </c>
      <c r="F47" s="20" t="n">
        <v>1.13359927</v>
      </c>
      <c r="G47" s="18" t="n">
        <v>12.51937284</v>
      </c>
      <c r="H47" s="20" t="n">
        <v>0.6365651</v>
      </c>
      <c r="I47" s="18" t="n">
        <v>34.7432603</v>
      </c>
      <c r="J47" s="20" t="n">
        <v>0.99554246</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55.38578759</v>
      </c>
      <c r="F48" s="20" t="n">
        <v>0.98544643</v>
      </c>
      <c r="G48" s="18" t="n">
        <v>9.233868810000001</v>
      </c>
      <c r="H48" s="20" t="n">
        <v>0.5735875499999999</v>
      </c>
      <c r="I48" s="18" t="n">
        <v>35.38034359</v>
      </c>
      <c r="J48" s="20" t="n">
        <v>1.16986223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(159.0/B52*100)</f>
        <v/>
      </c>
      <c r="D52" s="19" t="n">
        <v>5650</v>
      </c>
      <c r="E52" s="18" t="n">
        <v>39.67821023</v>
      </c>
      <c r="F52" s="20" t="n">
        <v>0.88436386</v>
      </c>
      <c r="G52" s="18" t="n">
        <v>8.743375650000001</v>
      </c>
      <c r="H52" s="20" t="n">
        <v>0.43362429</v>
      </c>
      <c r="I52" s="18" t="n">
        <v>51.57841412</v>
      </c>
      <c r="J52" s="20" t="n">
        <v>0.91894162</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52.55521307</v>
      </c>
      <c r="F56" s="20" t="n">
        <v>0.8347634</v>
      </c>
      <c r="G56" s="18" t="n">
        <v>8.27034046</v>
      </c>
      <c r="H56" s="20" t="n">
        <v>0.43697426</v>
      </c>
      <c r="I56" s="18" t="n">
        <v>39.17444647</v>
      </c>
      <c r="J56" s="20" t="n">
        <v>0.9096817</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(340.0/B61*100)</f>
        <v/>
      </c>
      <c r="D61" s="19" t="n">
        <v>6185</v>
      </c>
      <c r="E61" s="18" t="n">
        <v>43.01210565</v>
      </c>
      <c r="F61" s="20" t="n">
        <v>0.7955621899999999</v>
      </c>
      <c r="G61" s="18" t="n">
        <v>8.109088529999999</v>
      </c>
      <c r="H61" s="20" t="n">
        <v>0.38469636</v>
      </c>
      <c r="I61" s="18" t="n">
        <v>48.87880583</v>
      </c>
      <c r="J61" s="20" t="n">
        <v>0.90517472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(286.0/B67*100)</f>
        <v/>
      </c>
      <c r="D67" s="19" t="n">
        <v>6685</v>
      </c>
      <c r="E67" s="18" t="n">
        <v>50.21249945</v>
      </c>
      <c r="F67" s="20" t="n">
        <v>0.8902826</v>
      </c>
      <c r="G67" s="18" t="n">
        <v>11.89459027</v>
      </c>
      <c r="H67" s="20" t="n">
        <v>0.47138997</v>
      </c>
      <c r="I67" s="18" t="n">
        <v>37.89291028</v>
      </c>
      <c r="J67" s="20" t="n">
        <v>0.96373394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(419.0/B73*100)</f>
        <v/>
      </c>
      <c r="D73" s="19" t="n">
        <v>7830</v>
      </c>
      <c r="E73" s="18" t="n">
        <v>51.94800771</v>
      </c>
      <c r="F73" s="20" t="n">
        <v>0.87904928</v>
      </c>
      <c r="G73" s="18" t="n">
        <v>24.84010642</v>
      </c>
      <c r="H73" s="20" t="n">
        <v>0.93631323</v>
      </c>
      <c r="I73" s="18" t="n">
        <v>23.21188586</v>
      </c>
      <c r="J73" s="20" t="n">
        <v>1.03589885</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38.30978878</v>
      </c>
      <c r="F7" s="20" t="n">
        <v>0.54959843</v>
      </c>
      <c r="G7" s="18" t="n">
        <v>9.06434804</v>
      </c>
      <c r="H7" s="20" t="n">
        <v>0.27438113</v>
      </c>
      <c r="I7" s="18" t="n">
        <v>52.62586317</v>
      </c>
      <c r="J7" s="20" t="n">
        <v>0.59231517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(8046.0/B9*100)</f>
        <v/>
      </c>
      <c r="D9" s="19" t="n">
        <v>1605</v>
      </c>
      <c r="E9" s="18" t="n">
        <v>64.62665134</v>
      </c>
      <c r="F9" s="20" t="n">
        <v>2.20447778</v>
      </c>
      <c r="G9" s="18" t="n">
        <v>20.46576659</v>
      </c>
      <c r="H9" s="20" t="n">
        <v>1.33327777</v>
      </c>
      <c r="I9" s="18" t="n">
        <v>0</v>
      </c>
      <c r="J9" s="20" t="n">
        <v>0</v>
      </c>
      <c r="K9" s="18" t="s">
        <v>327</v>
      </c>
      <c r="L9" s="20" t="s">
        <v>327</v>
      </c>
      <c r="M9" s="18" t="n">
        <v>14.90758207</v>
      </c>
      <c r="N9" s="20" t="n">
        <v>2.46233787</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(200.0/B13*100)</f>
        <v/>
      </c>
      <c r="D13" s="19" t="n">
        <v>6961</v>
      </c>
      <c r="E13" s="18" t="n">
        <v>11.76664577</v>
      </c>
      <c r="F13" s="20" t="n">
        <v>0.45681585</v>
      </c>
      <c r="G13" s="18" t="n">
        <v>1.49724867</v>
      </c>
      <c r="H13" s="20" t="n">
        <v>0.20244799</v>
      </c>
      <c r="I13" s="18" t="n">
        <v>82.61448434</v>
      </c>
      <c r="J13" s="20" t="n">
        <v>0.68819607</v>
      </c>
      <c r="K13" s="18" t="s">
        <v>327</v>
      </c>
      <c r="L13" s="20" t="s">
        <v>327</v>
      </c>
      <c r="M13" s="18" t="n">
        <v>4.12162122</v>
      </c>
      <c r="N13" s="20" t="n">
        <v>0.47298589</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(59.0/B18*100)</f>
        <v/>
      </c>
      <c r="D18" s="19" t="n">
        <v>5473</v>
      </c>
      <c r="E18" s="18" t="n">
        <v>39.41483498</v>
      </c>
      <c r="F18" s="20" t="n">
        <v>0.78280258</v>
      </c>
      <c r="G18" s="18" t="n">
        <v>30.93227949</v>
      </c>
      <c r="H18" s="20" t="n">
        <v>0.7888273</v>
      </c>
      <c r="I18" s="18" t="n">
        <v>29.65288553</v>
      </c>
      <c r="J18" s="20" t="n">
        <v>0.8796851999999999</v>
      </c>
      <c r="K18" s="18" t="s">
        <v>327</v>
      </c>
      <c r="L18" s="20" t="s">
        <v>327</v>
      </c>
      <c r="M18" s="18" t="n">
        <v>0</v>
      </c>
      <c r="N18" s="20" t="n">
        <v>0</v>
      </c>
      <c r="O18" s="18" t="n">
        <v>0</v>
      </c>
      <c r="P18" s="20" t="n">
        <v>0</v>
      </c>
      <c r="Q18" s="18" t="n">
        <v>0</v>
      </c>
      <c r="R18" s="20" t="n">
        <v>0</v>
      </c>
    </row>
    <row r="19" spans="1:18">
      <c r="A19" s="15" t="s">
        <v>339</v>
      </c>
      <c r="B19" s="17" t="n">
        <v>5658</v>
      </c>
      <c r="C19" s="18">
        <f>(287.0/B19*100)</f>
        <v/>
      </c>
      <c r="D19" s="19" t="n">
        <v>5371</v>
      </c>
      <c r="E19" s="18" t="n">
        <v>33.26165876</v>
      </c>
      <c r="F19" s="20" t="n">
        <v>0.8680825599999999</v>
      </c>
      <c r="G19" s="18" t="n">
        <v>9.837728650000001</v>
      </c>
      <c r="H19" s="20" t="n">
        <v>0.50992365</v>
      </c>
      <c r="I19" s="18" t="n">
        <v>56.90061259</v>
      </c>
      <c r="J19" s="20" t="n">
        <v>1.03240883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19.98380332</v>
      </c>
      <c r="F20" s="20" t="n">
        <v>0.6861903499999999</v>
      </c>
      <c r="G20" s="18" t="n">
        <v>13.46294735</v>
      </c>
      <c r="H20" s="20" t="n">
        <v>0.64927099</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(694.0/B23*100)</f>
        <v/>
      </c>
      <c r="D23" s="19" t="n">
        <v>10889</v>
      </c>
      <c r="E23" s="18" t="n">
        <v>29.12021581</v>
      </c>
      <c r="F23" s="20" t="n">
        <v>0.86029792</v>
      </c>
      <c r="G23" s="18" t="n">
        <v>12.98956212</v>
      </c>
      <c r="H23" s="20" t="n">
        <v>0.57215964</v>
      </c>
      <c r="I23" s="18" t="n">
        <v>57.89022207</v>
      </c>
      <c r="J23" s="20" t="n">
        <v>0.97369988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31.82774667</v>
      </c>
      <c r="F25" s="20" t="n">
        <v>0.70803688</v>
      </c>
      <c r="G25" s="18" t="n">
        <v>45.04678202</v>
      </c>
      <c r="H25" s="20" t="n">
        <v>1.12498922</v>
      </c>
      <c r="I25" s="18" t="n">
        <v>23.12547131</v>
      </c>
      <c r="J25" s="20" t="n">
        <v>0.96807808</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40.28035526</v>
      </c>
      <c r="F26" s="20" t="n">
        <v>0.98572264</v>
      </c>
      <c r="G26" s="18" t="n">
        <v>18.39885005</v>
      </c>
      <c r="H26" s="20" t="n">
        <v>0.74867047</v>
      </c>
      <c r="I26" s="18" t="n">
        <v>41.32079469</v>
      </c>
      <c r="J26" s="20" t="n">
        <v>0.90348504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39.12842582</v>
      </c>
      <c r="F32" s="20" t="n">
        <v>0.93009211</v>
      </c>
      <c r="G32" s="18" t="n">
        <v>20.76486197</v>
      </c>
      <c r="H32" s="20" t="n">
        <v>0.6895556</v>
      </c>
      <c r="I32" s="18" t="n">
        <v>40.10671221</v>
      </c>
      <c r="J32" s="20" t="n">
        <v>1.05416787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(143.0/B34*100)</f>
        <v/>
      </c>
      <c r="D34" s="19" t="n">
        <v>6207</v>
      </c>
      <c r="E34" s="18" t="n">
        <v>42.81874364</v>
      </c>
      <c r="F34" s="20" t="n">
        <v>0.85620318</v>
      </c>
      <c r="G34" s="18" t="n">
        <v>12.47560807</v>
      </c>
      <c r="H34" s="20" t="n">
        <v>0.54645883</v>
      </c>
      <c r="I34" s="18" t="n">
        <v>42.10212065</v>
      </c>
      <c r="J34" s="20" t="n">
        <v>0.88959953</v>
      </c>
      <c r="K34" s="18" t="s">
        <v>327</v>
      </c>
      <c r="L34" s="20" t="s">
        <v>327</v>
      </c>
      <c r="M34" s="18" t="n">
        <v>2.60352764</v>
      </c>
      <c r="N34" s="20" t="n">
        <v>0.54047916</v>
      </c>
      <c r="O34" s="18" t="n">
        <v>0</v>
      </c>
      <c r="P34" s="20" t="n">
        <v>0</v>
      </c>
      <c r="Q34" s="18" t="n">
        <v>0</v>
      </c>
      <c r="R34" s="20" t="n">
        <v>0</v>
      </c>
    </row>
    <row r="35" spans="1:18">
      <c r="A35" s="15" t="s">
        <v>355</v>
      </c>
      <c r="B35" s="17" t="n">
        <v>6406</v>
      </c>
      <c r="C35" s="18">
        <f>(117.0/B35*100)</f>
        <v/>
      </c>
      <c r="D35" s="19" t="n">
        <v>6289</v>
      </c>
      <c r="E35" s="18" t="n">
        <v>59.25099081</v>
      </c>
      <c r="F35" s="20" t="n">
        <v>0.79765949</v>
      </c>
      <c r="G35" s="18" t="n">
        <v>7.5602021</v>
      </c>
      <c r="H35" s="20" t="n">
        <v>0.39428182</v>
      </c>
      <c r="I35" s="18" t="n">
        <v>32.1376603</v>
      </c>
      <c r="J35" s="20" t="n">
        <v>0.7687993</v>
      </c>
      <c r="K35" s="18" t="s">
        <v>327</v>
      </c>
      <c r="L35" s="20" t="s">
        <v>327</v>
      </c>
      <c r="M35" s="18" t="n">
        <v>1.05114679</v>
      </c>
      <c r="N35" s="20" t="n">
        <v>0.05734249</v>
      </c>
      <c r="O35" s="18" t="n">
        <v>0</v>
      </c>
      <c r="P35" s="20" t="n">
        <v>0</v>
      </c>
      <c r="Q35" s="18" t="n">
        <v>0</v>
      </c>
      <c r="R35" s="20" t="n">
        <v>0</v>
      </c>
    </row>
    <row r="36" spans="1:18">
      <c r="A36" s="15" t="s">
        <v>356</v>
      </c>
      <c r="B36" s="17" t="n">
        <v>6736</v>
      </c>
      <c r="C36" s="18">
        <f>(136.0/B36*100)</f>
        <v/>
      </c>
      <c r="D36" s="19" t="n">
        <v>6600</v>
      </c>
      <c r="E36" s="18" t="n">
        <v>31.31645765</v>
      </c>
      <c r="F36" s="20" t="n">
        <v>0.70074688</v>
      </c>
      <c r="G36" s="18" t="n">
        <v>13.99335877</v>
      </c>
      <c r="H36" s="20" t="n">
        <v>0.47309412</v>
      </c>
      <c r="I36" s="18" t="n">
        <v>54.69018358</v>
      </c>
      <c r="J36" s="20" t="n">
        <v>0.8822778100000001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(5822.0/B40*100)</f>
        <v/>
      </c>
      <c r="D40" s="19" t="n">
        <v>8335</v>
      </c>
      <c r="E40" s="18" t="n">
        <v>42.53238309</v>
      </c>
      <c r="F40" s="20" t="n">
        <v>0.87961206</v>
      </c>
      <c r="G40" s="18" t="n">
        <v>9.04206961</v>
      </c>
      <c r="H40" s="20" t="n">
        <v>0.45336471</v>
      </c>
      <c r="I40" s="18" t="n">
        <v>39.18740271</v>
      </c>
      <c r="J40" s="20" t="n">
        <v>0.9714371000000001</v>
      </c>
      <c r="K40" s="18" t="s">
        <v>327</v>
      </c>
      <c r="L40" s="20" t="s">
        <v>327</v>
      </c>
      <c r="M40" s="18" t="n">
        <v>9.238144589999999</v>
      </c>
      <c r="N40" s="20" t="n">
        <v>0.20986273</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(268.0/B47*100)</f>
        <v/>
      </c>
      <c r="D47" s="19" t="n">
        <v>5660</v>
      </c>
      <c r="E47" s="18" t="n">
        <v>38.64039245</v>
      </c>
      <c r="F47" s="20" t="n">
        <v>0.81684563</v>
      </c>
      <c r="G47" s="18" t="n">
        <v>26.61634725</v>
      </c>
      <c r="H47" s="20" t="n">
        <v>0.85532766</v>
      </c>
      <c r="I47" s="18" t="n">
        <v>34.7432603</v>
      </c>
      <c r="J47" s="20" t="n">
        <v>0.99554246</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40.7932869</v>
      </c>
      <c r="F48" s="20" t="n">
        <v>0.91544404</v>
      </c>
      <c r="G48" s="18" t="n">
        <v>23.82636951</v>
      </c>
      <c r="H48" s="20" t="n">
        <v>0.77026862</v>
      </c>
      <c r="I48" s="18" t="n">
        <v>35.38034359</v>
      </c>
      <c r="J48" s="20" t="n">
        <v>1.16986223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(159.0/B52*100)</f>
        <v/>
      </c>
      <c r="D52" s="19" t="n">
        <v>5650</v>
      </c>
      <c r="E52" s="18" t="n">
        <v>25.63981458</v>
      </c>
      <c r="F52" s="20" t="n">
        <v>0.70438752</v>
      </c>
      <c r="G52" s="18" t="n">
        <v>22.7817713</v>
      </c>
      <c r="H52" s="20" t="n">
        <v>0.70347526</v>
      </c>
      <c r="I52" s="18" t="n">
        <v>51.57841412</v>
      </c>
      <c r="J52" s="20" t="n">
        <v>0.91894162</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33.56012882</v>
      </c>
      <c r="F56" s="20" t="n">
        <v>0.6407909000000001</v>
      </c>
      <c r="G56" s="18" t="n">
        <v>27.26542472</v>
      </c>
      <c r="H56" s="20" t="n">
        <v>0.79815965</v>
      </c>
      <c r="I56" s="18" t="n">
        <v>39.17444647</v>
      </c>
      <c r="J56" s="20" t="n">
        <v>0.9096817</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(340.0/B61*100)</f>
        <v/>
      </c>
      <c r="D61" s="19" t="n">
        <v>6185</v>
      </c>
      <c r="E61" s="18" t="n">
        <v>40.96036369</v>
      </c>
      <c r="F61" s="20" t="n">
        <v>0.78840626</v>
      </c>
      <c r="G61" s="18" t="n">
        <v>10.16083049</v>
      </c>
      <c r="H61" s="20" t="n">
        <v>0.46332363</v>
      </c>
      <c r="I61" s="18" t="n">
        <v>48.87880583</v>
      </c>
      <c r="J61" s="20" t="n">
        <v>0.90517472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(286.0/B67*100)</f>
        <v/>
      </c>
      <c r="D67" s="19" t="n">
        <v>6685</v>
      </c>
      <c r="E67" s="18" t="n">
        <v>33.36033317</v>
      </c>
      <c r="F67" s="20" t="n">
        <v>0.745355</v>
      </c>
      <c r="G67" s="18" t="n">
        <v>28.74675655</v>
      </c>
      <c r="H67" s="20" t="n">
        <v>0.81821059</v>
      </c>
      <c r="I67" s="18" t="n">
        <v>37.89291028</v>
      </c>
      <c r="J67" s="20" t="n">
        <v>0.96373394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(419.0/B73*100)</f>
        <v/>
      </c>
      <c r="D73" s="19" t="n">
        <v>7830</v>
      </c>
      <c r="E73" s="18" t="n">
        <v>47.42328551</v>
      </c>
      <c r="F73" s="20" t="n">
        <v>0.92298693</v>
      </c>
      <c r="G73" s="18" t="n">
        <v>29.36482863</v>
      </c>
      <c r="H73" s="20" t="n">
        <v>0.92710359</v>
      </c>
      <c r="I73" s="18" t="n">
        <v>23.21188586</v>
      </c>
      <c r="J73" s="20" t="n">
        <v>1.03589885</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43.63099464</v>
      </c>
      <c r="F7" s="20" t="n">
        <v>0.59599261</v>
      </c>
      <c r="G7" s="18" t="n">
        <v>3.74314219</v>
      </c>
      <c r="H7" s="20" t="n">
        <v>0.20673708</v>
      </c>
      <c r="I7" s="18" t="n">
        <v>52.62586317</v>
      </c>
      <c r="J7" s="20" t="n">
        <v>0.59231517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(8046.0/B9*100)</f>
        <v/>
      </c>
      <c r="D9" s="19" t="n">
        <v>1605</v>
      </c>
      <c r="E9" s="18" t="n">
        <v>79.07618959</v>
      </c>
      <c r="F9" s="20" t="n">
        <v>2.35544345</v>
      </c>
      <c r="G9" s="18" t="n">
        <v>6.01622835</v>
      </c>
      <c r="H9" s="20" t="n">
        <v>0.71585222</v>
      </c>
      <c r="I9" s="18" t="n">
        <v>0</v>
      </c>
      <c r="J9" s="20" t="n">
        <v>0</v>
      </c>
      <c r="K9" s="18" t="s">
        <v>327</v>
      </c>
      <c r="L9" s="20" t="s">
        <v>327</v>
      </c>
      <c r="M9" s="18" t="n">
        <v>14.90758207</v>
      </c>
      <c r="N9" s="20" t="n">
        <v>2.46233787</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(200.0/B13*100)</f>
        <v/>
      </c>
      <c r="D13" s="19" t="n">
        <v>6961</v>
      </c>
      <c r="E13" s="18" t="n">
        <v>12.4598919</v>
      </c>
      <c r="F13" s="20" t="n">
        <v>0.48824446</v>
      </c>
      <c r="G13" s="18" t="n">
        <v>0.80400254</v>
      </c>
      <c r="H13" s="20" t="n">
        <v>0.12413209</v>
      </c>
      <c r="I13" s="18" t="n">
        <v>82.61448434</v>
      </c>
      <c r="J13" s="20" t="n">
        <v>0.68819607</v>
      </c>
      <c r="K13" s="18" t="s">
        <v>327</v>
      </c>
      <c r="L13" s="20" t="s">
        <v>327</v>
      </c>
      <c r="M13" s="18" t="n">
        <v>4.12162122</v>
      </c>
      <c r="N13" s="20" t="n">
        <v>0.47298589</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(59.0/B18*100)</f>
        <v/>
      </c>
      <c r="D18" s="19" t="n">
        <v>5473</v>
      </c>
      <c r="E18" s="18" t="n">
        <v>63.40154777</v>
      </c>
      <c r="F18" s="20" t="n">
        <v>1.00008561</v>
      </c>
      <c r="G18" s="18" t="n">
        <v>6.9455667</v>
      </c>
      <c r="H18" s="20" t="n">
        <v>0.52852392</v>
      </c>
      <c r="I18" s="18" t="n">
        <v>29.65288553</v>
      </c>
      <c r="J18" s="20" t="n">
        <v>0.8796851999999999</v>
      </c>
      <c r="K18" s="18" t="s">
        <v>327</v>
      </c>
      <c r="L18" s="20" t="s">
        <v>327</v>
      </c>
      <c r="M18" s="18" t="n">
        <v>0</v>
      </c>
      <c r="N18" s="20" t="n">
        <v>0</v>
      </c>
      <c r="O18" s="18" t="n">
        <v>0</v>
      </c>
      <c r="P18" s="20" t="n">
        <v>0</v>
      </c>
      <c r="Q18" s="18" t="n">
        <v>0</v>
      </c>
      <c r="R18" s="20" t="n">
        <v>0</v>
      </c>
    </row>
    <row r="19" spans="1:18">
      <c r="A19" s="15" t="s">
        <v>339</v>
      </c>
      <c r="B19" s="17" t="n">
        <v>5658</v>
      </c>
      <c r="C19" s="18">
        <f>(287.0/B19*100)</f>
        <v/>
      </c>
      <c r="D19" s="19" t="n">
        <v>5371</v>
      </c>
      <c r="E19" s="18" t="n">
        <v>38.76093949</v>
      </c>
      <c r="F19" s="20" t="n">
        <v>0.98368809</v>
      </c>
      <c r="G19" s="18" t="n">
        <v>4.33844792</v>
      </c>
      <c r="H19" s="20" t="n">
        <v>0.40978949</v>
      </c>
      <c r="I19" s="18" t="n">
        <v>56.90061259</v>
      </c>
      <c r="J19" s="20" t="n">
        <v>1.03240883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30.03525178</v>
      </c>
      <c r="F20" s="20" t="n">
        <v>0.7496472</v>
      </c>
      <c r="G20" s="18" t="n">
        <v>3.41149888</v>
      </c>
      <c r="H20" s="20" t="n">
        <v>0.32581125</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(694.0/B23*100)</f>
        <v/>
      </c>
      <c r="D23" s="19" t="n">
        <v>10889</v>
      </c>
      <c r="E23" s="18" t="n">
        <v>37.41164815</v>
      </c>
      <c r="F23" s="20" t="n">
        <v>0.87150051</v>
      </c>
      <c r="G23" s="18" t="n">
        <v>4.69812978</v>
      </c>
      <c r="H23" s="20" t="n">
        <v>0.36204884</v>
      </c>
      <c r="I23" s="18" t="n">
        <v>57.89022207</v>
      </c>
      <c r="J23" s="20" t="n">
        <v>0.97369988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72.64181268</v>
      </c>
      <c r="F25" s="20" t="n">
        <v>1.00822746</v>
      </c>
      <c r="G25" s="18" t="n">
        <v>4.23271602</v>
      </c>
      <c r="H25" s="20" t="n">
        <v>0.3167042</v>
      </c>
      <c r="I25" s="18" t="n">
        <v>23.12547131</v>
      </c>
      <c r="J25" s="20" t="n">
        <v>0.96807808</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52.6429572</v>
      </c>
      <c r="F26" s="20" t="n">
        <v>0.90984245</v>
      </c>
      <c r="G26" s="18" t="n">
        <v>6.03624811</v>
      </c>
      <c r="H26" s="20" t="n">
        <v>0.39914456</v>
      </c>
      <c r="I26" s="18" t="n">
        <v>41.32079469</v>
      </c>
      <c r="J26" s="20" t="n">
        <v>0.90348504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54.13123023</v>
      </c>
      <c r="F32" s="20" t="n">
        <v>1.1152476</v>
      </c>
      <c r="G32" s="18" t="n">
        <v>5.76205756</v>
      </c>
      <c r="H32" s="20" t="n">
        <v>0.39322343</v>
      </c>
      <c r="I32" s="18" t="n">
        <v>40.10671221</v>
      </c>
      <c r="J32" s="20" t="n">
        <v>1.05416787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(143.0/B34*100)</f>
        <v/>
      </c>
      <c r="D34" s="19" t="n">
        <v>6207</v>
      </c>
      <c r="E34" s="18" t="n">
        <v>46.31200859</v>
      </c>
      <c r="F34" s="20" t="n">
        <v>0.91036222</v>
      </c>
      <c r="G34" s="18" t="n">
        <v>8.98234311</v>
      </c>
      <c r="H34" s="20" t="n">
        <v>0.44996644</v>
      </c>
      <c r="I34" s="18" t="n">
        <v>42.10212065</v>
      </c>
      <c r="J34" s="20" t="n">
        <v>0.88959953</v>
      </c>
      <c r="K34" s="18" t="s">
        <v>327</v>
      </c>
      <c r="L34" s="20" t="s">
        <v>327</v>
      </c>
      <c r="M34" s="18" t="n">
        <v>2.60352764</v>
      </c>
      <c r="N34" s="20" t="n">
        <v>0.54047916</v>
      </c>
      <c r="O34" s="18" t="n">
        <v>0</v>
      </c>
      <c r="P34" s="20" t="n">
        <v>0</v>
      </c>
      <c r="Q34" s="18" t="n">
        <v>0</v>
      </c>
      <c r="R34" s="20" t="n">
        <v>0</v>
      </c>
    </row>
    <row r="35" spans="1:18">
      <c r="A35" s="15" t="s">
        <v>355</v>
      </c>
      <c r="B35" s="17" t="n">
        <v>6406</v>
      </c>
      <c r="C35" s="18">
        <f>(117.0/B35*100)</f>
        <v/>
      </c>
      <c r="D35" s="19" t="n">
        <v>6289</v>
      </c>
      <c r="E35" s="18" t="n">
        <v>62.6321611</v>
      </c>
      <c r="F35" s="20" t="n">
        <v>0.77435208</v>
      </c>
      <c r="G35" s="18" t="n">
        <v>4.17903182</v>
      </c>
      <c r="H35" s="20" t="n">
        <v>0.29200664</v>
      </c>
      <c r="I35" s="18" t="n">
        <v>32.1376603</v>
      </c>
      <c r="J35" s="20" t="n">
        <v>0.7687993</v>
      </c>
      <c r="K35" s="18" t="s">
        <v>327</v>
      </c>
      <c r="L35" s="20" t="s">
        <v>327</v>
      </c>
      <c r="M35" s="18" t="n">
        <v>1.05114679</v>
      </c>
      <c r="N35" s="20" t="n">
        <v>0.05734249</v>
      </c>
      <c r="O35" s="18" t="n">
        <v>0</v>
      </c>
      <c r="P35" s="20" t="n">
        <v>0</v>
      </c>
      <c r="Q35" s="18" t="n">
        <v>0</v>
      </c>
      <c r="R35" s="20" t="n">
        <v>0</v>
      </c>
    </row>
    <row r="36" spans="1:18">
      <c r="A36" s="15" t="s">
        <v>356</v>
      </c>
      <c r="B36" s="17" t="n">
        <v>6736</v>
      </c>
      <c r="C36" s="18">
        <f>(136.0/B36*100)</f>
        <v/>
      </c>
      <c r="D36" s="19" t="n">
        <v>6600</v>
      </c>
      <c r="E36" s="18" t="n">
        <v>42.71091722</v>
      </c>
      <c r="F36" s="20" t="n">
        <v>0.84337386</v>
      </c>
      <c r="G36" s="18" t="n">
        <v>2.5988992</v>
      </c>
      <c r="H36" s="20" t="n">
        <v>0.21998814</v>
      </c>
      <c r="I36" s="18" t="n">
        <v>54.69018358</v>
      </c>
      <c r="J36" s="20" t="n">
        <v>0.8822778100000001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(5822.0/B40*100)</f>
        <v/>
      </c>
      <c r="D40" s="19" t="n">
        <v>8335</v>
      </c>
      <c r="E40" s="18" t="n">
        <v>46.66192688</v>
      </c>
      <c r="F40" s="20" t="n">
        <v>0.94655727</v>
      </c>
      <c r="G40" s="18" t="n">
        <v>4.91252582</v>
      </c>
      <c r="H40" s="20" t="n">
        <v>0.34887533</v>
      </c>
      <c r="I40" s="18" t="n">
        <v>39.18740271</v>
      </c>
      <c r="J40" s="20" t="n">
        <v>0.9714371000000001</v>
      </c>
      <c r="K40" s="18" t="s">
        <v>327</v>
      </c>
      <c r="L40" s="20" t="s">
        <v>327</v>
      </c>
      <c r="M40" s="18" t="n">
        <v>9.238144589999999</v>
      </c>
      <c r="N40" s="20" t="n">
        <v>0.20986273</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(268.0/B47*100)</f>
        <v/>
      </c>
      <c r="D47" s="19" t="n">
        <v>5660</v>
      </c>
      <c r="E47" s="18" t="n">
        <v>55.14304512</v>
      </c>
      <c r="F47" s="20" t="n">
        <v>1.06220337</v>
      </c>
      <c r="G47" s="18" t="n">
        <v>10.11369458</v>
      </c>
      <c r="H47" s="20" t="n">
        <v>0.5443065</v>
      </c>
      <c r="I47" s="18" t="n">
        <v>34.7432603</v>
      </c>
      <c r="J47" s="20" t="n">
        <v>0.99554246</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56.88288292</v>
      </c>
      <c r="F48" s="20" t="n">
        <v>0.9510889</v>
      </c>
      <c r="G48" s="18" t="n">
        <v>7.73677349</v>
      </c>
      <c r="H48" s="20" t="n">
        <v>0.55077345</v>
      </c>
      <c r="I48" s="18" t="n">
        <v>35.38034359</v>
      </c>
      <c r="J48" s="20" t="n">
        <v>1.16986223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(159.0/B52*100)</f>
        <v/>
      </c>
      <c r="D52" s="19" t="n">
        <v>5650</v>
      </c>
      <c r="E52" s="18" t="n">
        <v>41.6477212</v>
      </c>
      <c r="F52" s="20" t="n">
        <v>0.84675088</v>
      </c>
      <c r="G52" s="18" t="n">
        <v>6.77386468</v>
      </c>
      <c r="H52" s="20" t="n">
        <v>0.35285667</v>
      </c>
      <c r="I52" s="18" t="n">
        <v>51.57841412</v>
      </c>
      <c r="J52" s="20" t="n">
        <v>0.91894162</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52.46640852</v>
      </c>
      <c r="F56" s="20" t="n">
        <v>0.77625302</v>
      </c>
      <c r="G56" s="18" t="n">
        <v>8.35914502</v>
      </c>
      <c r="H56" s="20" t="n">
        <v>0.43336286</v>
      </c>
      <c r="I56" s="18" t="n">
        <v>39.17444647</v>
      </c>
      <c r="J56" s="20" t="n">
        <v>0.9096817</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(340.0/B61*100)</f>
        <v/>
      </c>
      <c r="D61" s="19" t="n">
        <v>6185</v>
      </c>
      <c r="E61" s="18" t="n">
        <v>43.29585247</v>
      </c>
      <c r="F61" s="20" t="n">
        <v>0.87611502</v>
      </c>
      <c r="G61" s="18" t="n">
        <v>7.8253417</v>
      </c>
      <c r="H61" s="20" t="n">
        <v>0.42933384</v>
      </c>
      <c r="I61" s="18" t="n">
        <v>48.87880583</v>
      </c>
      <c r="J61" s="20" t="n">
        <v>0.90517472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(286.0/B67*100)</f>
        <v/>
      </c>
      <c r="D67" s="19" t="n">
        <v>6685</v>
      </c>
      <c r="E67" s="18" t="n">
        <v>45.34672161</v>
      </c>
      <c r="F67" s="20" t="n">
        <v>0.82839615</v>
      </c>
      <c r="G67" s="18" t="n">
        <v>16.7603681</v>
      </c>
      <c r="H67" s="20" t="n">
        <v>0.58264481</v>
      </c>
      <c r="I67" s="18" t="n">
        <v>37.89291028</v>
      </c>
      <c r="J67" s="20" t="n">
        <v>0.96373394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(419.0/B73*100)</f>
        <v/>
      </c>
      <c r="D73" s="19" t="n">
        <v>7830</v>
      </c>
      <c r="E73" s="18" t="n">
        <v>50.63311977</v>
      </c>
      <c r="F73" s="20" t="n">
        <v>0.93249436</v>
      </c>
      <c r="G73" s="18" t="n">
        <v>26.15499436</v>
      </c>
      <c r="H73" s="20" t="n">
        <v>0.9500425</v>
      </c>
      <c r="I73" s="18" t="n">
        <v>23.21188586</v>
      </c>
      <c r="J73" s="20" t="n">
        <v>1.03589885</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35.45274083</v>
      </c>
      <c r="F7" s="20" t="n">
        <v>0.54883276</v>
      </c>
      <c r="G7" s="18" t="n">
        <v>11.921396</v>
      </c>
      <c r="H7" s="20" t="n">
        <v>0.34420284</v>
      </c>
      <c r="I7" s="18" t="n">
        <v>52.62586317</v>
      </c>
      <c r="J7" s="20" t="n">
        <v>0.59231517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(8046.0/B9*100)</f>
        <v/>
      </c>
      <c r="D9" s="19" t="n">
        <v>1605</v>
      </c>
      <c r="E9" s="18" t="n">
        <v>73.19002682</v>
      </c>
      <c r="F9" s="20" t="n">
        <v>2.3451628</v>
      </c>
      <c r="G9" s="18" t="n">
        <v>11.90239111</v>
      </c>
      <c r="H9" s="20" t="n">
        <v>0.9925070499999999</v>
      </c>
      <c r="I9" s="18" t="n">
        <v>0</v>
      </c>
      <c r="J9" s="20" t="n">
        <v>0</v>
      </c>
      <c r="K9" s="18" t="s">
        <v>327</v>
      </c>
      <c r="L9" s="20" t="s">
        <v>327</v>
      </c>
      <c r="M9" s="18" t="n">
        <v>14.90758207</v>
      </c>
      <c r="N9" s="20" t="n">
        <v>2.46233787</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(200.0/B13*100)</f>
        <v/>
      </c>
      <c r="D13" s="19" t="n">
        <v>6961</v>
      </c>
      <c r="E13" s="18" t="n">
        <v>11.24424507</v>
      </c>
      <c r="F13" s="20" t="n">
        <v>0.44668855</v>
      </c>
      <c r="G13" s="18" t="n">
        <v>2.01964937</v>
      </c>
      <c r="H13" s="20" t="n">
        <v>0.26433792</v>
      </c>
      <c r="I13" s="18" t="n">
        <v>82.61448434</v>
      </c>
      <c r="J13" s="20" t="n">
        <v>0.68819607</v>
      </c>
      <c r="K13" s="18" t="s">
        <v>327</v>
      </c>
      <c r="L13" s="20" t="s">
        <v>327</v>
      </c>
      <c r="M13" s="18" t="n">
        <v>4.12162122</v>
      </c>
      <c r="N13" s="20" t="n">
        <v>0.47298589</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(59.0/B18*100)</f>
        <v/>
      </c>
      <c r="D18" s="19" t="n">
        <v>5473</v>
      </c>
      <c r="E18" s="18" t="n">
        <v>51.55856745</v>
      </c>
      <c r="F18" s="20" t="n">
        <v>0.79977476</v>
      </c>
      <c r="G18" s="18" t="n">
        <v>18.78854702</v>
      </c>
      <c r="H18" s="20" t="n">
        <v>0.64237537</v>
      </c>
      <c r="I18" s="18" t="n">
        <v>29.65288553</v>
      </c>
      <c r="J18" s="20" t="n">
        <v>0.8796851999999999</v>
      </c>
      <c r="K18" s="18" t="s">
        <v>327</v>
      </c>
      <c r="L18" s="20" t="s">
        <v>327</v>
      </c>
      <c r="M18" s="18" t="n">
        <v>0</v>
      </c>
      <c r="N18" s="20" t="n">
        <v>0</v>
      </c>
      <c r="O18" s="18" t="n">
        <v>0</v>
      </c>
      <c r="P18" s="20" t="n">
        <v>0</v>
      </c>
      <c r="Q18" s="18" t="n">
        <v>0</v>
      </c>
      <c r="R18" s="20" t="n">
        <v>0</v>
      </c>
    </row>
    <row r="19" spans="1:18">
      <c r="A19" s="15" t="s">
        <v>339</v>
      </c>
      <c r="B19" s="17" t="n">
        <v>5658</v>
      </c>
      <c r="C19" s="18">
        <f>(287.0/B19*100)</f>
        <v/>
      </c>
      <c r="D19" s="19" t="n">
        <v>5371</v>
      </c>
      <c r="E19" s="18" t="n">
        <v>36.7369428</v>
      </c>
      <c r="F19" s="20" t="n">
        <v>0.9376491</v>
      </c>
      <c r="G19" s="18" t="n">
        <v>6.3624446</v>
      </c>
      <c r="H19" s="20" t="n">
        <v>0.4817819</v>
      </c>
      <c r="I19" s="18" t="n">
        <v>56.90061259</v>
      </c>
      <c r="J19" s="20" t="n">
        <v>1.03240883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27.81373905</v>
      </c>
      <c r="F20" s="20" t="n">
        <v>0.76728772</v>
      </c>
      <c r="G20" s="18" t="n">
        <v>5.63301162</v>
      </c>
      <c r="H20" s="20" t="n">
        <v>0.42157444</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(694.0/B23*100)</f>
        <v/>
      </c>
      <c r="D23" s="19" t="n">
        <v>10889</v>
      </c>
      <c r="E23" s="18" t="n">
        <v>33.67423657</v>
      </c>
      <c r="F23" s="20" t="n">
        <v>0.77582471</v>
      </c>
      <c r="G23" s="18" t="n">
        <v>8.43554136</v>
      </c>
      <c r="H23" s="20" t="n">
        <v>0.47053453</v>
      </c>
      <c r="I23" s="18" t="n">
        <v>57.89022207</v>
      </c>
      <c r="J23" s="20" t="n">
        <v>0.97369988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62.63238556</v>
      </c>
      <c r="F25" s="20" t="n">
        <v>0.96431358</v>
      </c>
      <c r="G25" s="18" t="n">
        <v>14.24214314</v>
      </c>
      <c r="H25" s="20" t="n">
        <v>0.5612417200000001</v>
      </c>
      <c r="I25" s="18" t="n">
        <v>23.12547131</v>
      </c>
      <c r="J25" s="20" t="n">
        <v>0.96807808</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44.2813375</v>
      </c>
      <c r="F26" s="20" t="n">
        <v>0.78559153</v>
      </c>
      <c r="G26" s="18" t="n">
        <v>14.39786782</v>
      </c>
      <c r="H26" s="20" t="n">
        <v>0.55736701</v>
      </c>
      <c r="I26" s="18" t="n">
        <v>41.32079469</v>
      </c>
      <c r="J26" s="20" t="n">
        <v>0.90348504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41.93359287</v>
      </c>
      <c r="F32" s="20" t="n">
        <v>1.02457903</v>
      </c>
      <c r="G32" s="18" t="n">
        <v>17.95969492</v>
      </c>
      <c r="H32" s="20" t="n">
        <v>0.77500751</v>
      </c>
      <c r="I32" s="18" t="n">
        <v>40.10671221</v>
      </c>
      <c r="J32" s="20" t="n">
        <v>1.05416787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(143.0/B34*100)</f>
        <v/>
      </c>
      <c r="D34" s="19" t="n">
        <v>6207</v>
      </c>
      <c r="E34" s="18" t="n">
        <v>44.15209764</v>
      </c>
      <c r="F34" s="20" t="n">
        <v>0.85534488</v>
      </c>
      <c r="G34" s="18" t="n">
        <v>11.14225406</v>
      </c>
      <c r="H34" s="20" t="n">
        <v>0.48255624</v>
      </c>
      <c r="I34" s="18" t="n">
        <v>42.10212065</v>
      </c>
      <c r="J34" s="20" t="n">
        <v>0.88959953</v>
      </c>
      <c r="K34" s="18" t="s">
        <v>327</v>
      </c>
      <c r="L34" s="20" t="s">
        <v>327</v>
      </c>
      <c r="M34" s="18" t="n">
        <v>2.60352764</v>
      </c>
      <c r="N34" s="20" t="n">
        <v>0.54047916</v>
      </c>
      <c r="O34" s="18" t="n">
        <v>0</v>
      </c>
      <c r="P34" s="20" t="n">
        <v>0</v>
      </c>
      <c r="Q34" s="18" t="n">
        <v>0</v>
      </c>
      <c r="R34" s="20" t="n">
        <v>0</v>
      </c>
    </row>
    <row r="35" spans="1:18">
      <c r="A35" s="15" t="s">
        <v>355</v>
      </c>
      <c r="B35" s="17" t="n">
        <v>6406</v>
      </c>
      <c r="C35" s="18">
        <f>(117.0/B35*100)</f>
        <v/>
      </c>
      <c r="D35" s="19" t="n">
        <v>6289</v>
      </c>
      <c r="E35" s="18" t="n">
        <v>57.43325097</v>
      </c>
      <c r="F35" s="20" t="n">
        <v>0.68278251</v>
      </c>
      <c r="G35" s="18" t="n">
        <v>9.37794195</v>
      </c>
      <c r="H35" s="20" t="n">
        <v>0.44148392</v>
      </c>
      <c r="I35" s="18" t="n">
        <v>32.1376603</v>
      </c>
      <c r="J35" s="20" t="n">
        <v>0.7687993</v>
      </c>
      <c r="K35" s="18" t="s">
        <v>327</v>
      </c>
      <c r="L35" s="20" t="s">
        <v>327</v>
      </c>
      <c r="M35" s="18" t="n">
        <v>1.05114679</v>
      </c>
      <c r="N35" s="20" t="n">
        <v>0.05734249</v>
      </c>
      <c r="O35" s="18" t="n">
        <v>0</v>
      </c>
      <c r="P35" s="20" t="n">
        <v>0</v>
      </c>
      <c r="Q35" s="18" t="n">
        <v>0</v>
      </c>
      <c r="R35" s="20" t="n">
        <v>0</v>
      </c>
    </row>
    <row r="36" spans="1:18">
      <c r="A36" s="15" t="s">
        <v>356</v>
      </c>
      <c r="B36" s="17" t="n">
        <v>6736</v>
      </c>
      <c r="C36" s="18">
        <f>(136.0/B36*100)</f>
        <v/>
      </c>
      <c r="D36" s="19" t="n">
        <v>6600</v>
      </c>
      <c r="E36" s="18" t="n">
        <v>33.47525015</v>
      </c>
      <c r="F36" s="20" t="n">
        <v>0.70925807</v>
      </c>
      <c r="G36" s="18" t="n">
        <v>11.83456627</v>
      </c>
      <c r="H36" s="20" t="n">
        <v>0.61657205</v>
      </c>
      <c r="I36" s="18" t="n">
        <v>54.69018358</v>
      </c>
      <c r="J36" s="20" t="n">
        <v>0.8822778100000001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(5822.0/B40*100)</f>
        <v/>
      </c>
      <c r="D40" s="19" t="n">
        <v>8335</v>
      </c>
      <c r="E40" s="18" t="n">
        <v>32.9256637</v>
      </c>
      <c r="F40" s="20" t="n">
        <v>0.71172033</v>
      </c>
      <c r="G40" s="18" t="n">
        <v>18.648789</v>
      </c>
      <c r="H40" s="20" t="n">
        <v>0.78379793</v>
      </c>
      <c r="I40" s="18" t="n">
        <v>39.18740271</v>
      </c>
      <c r="J40" s="20" t="n">
        <v>0.9714371000000001</v>
      </c>
      <c r="K40" s="18" t="s">
        <v>327</v>
      </c>
      <c r="L40" s="20" t="s">
        <v>327</v>
      </c>
      <c r="M40" s="18" t="n">
        <v>9.238144589999999</v>
      </c>
      <c r="N40" s="20" t="n">
        <v>0.20986273</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(268.0/B47*100)</f>
        <v/>
      </c>
      <c r="D47" s="19" t="n">
        <v>5660</v>
      </c>
      <c r="E47" s="18" t="n">
        <v>53.04011504</v>
      </c>
      <c r="F47" s="20" t="n">
        <v>1.00325319</v>
      </c>
      <c r="G47" s="18" t="n">
        <v>12.21662467</v>
      </c>
      <c r="H47" s="20" t="n">
        <v>0.55511628</v>
      </c>
      <c r="I47" s="18" t="n">
        <v>34.7432603</v>
      </c>
      <c r="J47" s="20" t="n">
        <v>0.99554246</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40.24784924</v>
      </c>
      <c r="F48" s="20" t="n">
        <v>0.9742426199999999</v>
      </c>
      <c r="G48" s="18" t="n">
        <v>24.37180716</v>
      </c>
      <c r="H48" s="20" t="n">
        <v>0.99772227</v>
      </c>
      <c r="I48" s="18" t="n">
        <v>35.38034359</v>
      </c>
      <c r="J48" s="20" t="n">
        <v>1.16986223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(159.0/B52*100)</f>
        <v/>
      </c>
      <c r="D52" s="19" t="n">
        <v>5650</v>
      </c>
      <c r="E52" s="18" t="n">
        <v>38.77086158</v>
      </c>
      <c r="F52" s="20" t="n">
        <v>0.82692246</v>
      </c>
      <c r="G52" s="18" t="n">
        <v>9.6507243</v>
      </c>
      <c r="H52" s="20" t="n">
        <v>0.5292122</v>
      </c>
      <c r="I52" s="18" t="n">
        <v>51.57841412</v>
      </c>
      <c r="J52" s="20" t="n">
        <v>0.91894162</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41.70643844</v>
      </c>
      <c r="F56" s="20" t="n">
        <v>0.86956038</v>
      </c>
      <c r="G56" s="18" t="n">
        <v>19.1191151</v>
      </c>
      <c r="H56" s="20" t="n">
        <v>0.70082618</v>
      </c>
      <c r="I56" s="18" t="n">
        <v>39.17444647</v>
      </c>
      <c r="J56" s="20" t="n">
        <v>0.9096817</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(340.0/B61*100)</f>
        <v/>
      </c>
      <c r="D61" s="19" t="n">
        <v>6185</v>
      </c>
      <c r="E61" s="18" t="n">
        <v>41.5182975</v>
      </c>
      <c r="F61" s="20" t="n">
        <v>0.89278125</v>
      </c>
      <c r="G61" s="18" t="n">
        <v>9.60289667</v>
      </c>
      <c r="H61" s="20" t="n">
        <v>0.43917447</v>
      </c>
      <c r="I61" s="18" t="n">
        <v>48.87880583</v>
      </c>
      <c r="J61" s="20" t="n">
        <v>0.90517472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(286.0/B67*100)</f>
        <v/>
      </c>
      <c r="D67" s="19" t="n">
        <v>6685</v>
      </c>
      <c r="E67" s="18" t="n">
        <v>38.51485909</v>
      </c>
      <c r="F67" s="20" t="n">
        <v>0.72254912</v>
      </c>
      <c r="G67" s="18" t="n">
        <v>23.59223063</v>
      </c>
      <c r="H67" s="20" t="n">
        <v>0.60721945</v>
      </c>
      <c r="I67" s="18" t="n">
        <v>37.89291028</v>
      </c>
      <c r="J67" s="20" t="n">
        <v>0.96373394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(419.0/B73*100)</f>
        <v/>
      </c>
      <c r="D73" s="19" t="n">
        <v>7830</v>
      </c>
      <c r="E73" s="18" t="n">
        <v>45.498191</v>
      </c>
      <c r="F73" s="20" t="n">
        <v>0.91764451</v>
      </c>
      <c r="G73" s="18" t="n">
        <v>31.28992314</v>
      </c>
      <c r="H73" s="20" t="n">
        <v>0.9287948700000001</v>
      </c>
      <c r="I73" s="18" t="n">
        <v>23.21188586</v>
      </c>
      <c r="J73" s="20" t="n">
        <v>1.03589885</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39.03248626</v>
      </c>
      <c r="F7" s="20" t="n">
        <v>0.58161075</v>
      </c>
      <c r="G7" s="18" t="n">
        <v>8.341650570000001</v>
      </c>
      <c r="H7" s="20" t="n">
        <v>0.34963889</v>
      </c>
      <c r="I7" s="18" t="n">
        <v>52.62586317</v>
      </c>
      <c r="J7" s="20" t="n">
        <v>0.59231517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(8046.0/B9*100)</f>
        <v/>
      </c>
      <c r="D9" s="19" t="n">
        <v>1605</v>
      </c>
      <c r="E9" s="18" t="n">
        <v>74.69886403</v>
      </c>
      <c r="F9" s="20" t="n">
        <v>2.37561377</v>
      </c>
      <c r="G9" s="18" t="n">
        <v>10.39355391</v>
      </c>
      <c r="H9" s="20" t="n">
        <v>1.00503392</v>
      </c>
      <c r="I9" s="18" t="n">
        <v>0</v>
      </c>
      <c r="J9" s="20" t="n">
        <v>0</v>
      </c>
      <c r="K9" s="18" t="s">
        <v>327</v>
      </c>
      <c r="L9" s="20" t="s">
        <v>327</v>
      </c>
      <c r="M9" s="18" t="n">
        <v>14.90758207</v>
      </c>
      <c r="N9" s="20" t="n">
        <v>2.46233787</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(200.0/B13*100)</f>
        <v/>
      </c>
      <c r="D13" s="19" t="n">
        <v>6961</v>
      </c>
      <c r="E13" s="18" t="n">
        <v>11.81561251</v>
      </c>
      <c r="F13" s="20" t="n">
        <v>0.48160156</v>
      </c>
      <c r="G13" s="18" t="n">
        <v>1.44828192</v>
      </c>
      <c r="H13" s="20" t="n">
        <v>0.18668146</v>
      </c>
      <c r="I13" s="18" t="n">
        <v>82.61448434</v>
      </c>
      <c r="J13" s="20" t="n">
        <v>0.68819607</v>
      </c>
      <c r="K13" s="18" t="s">
        <v>327</v>
      </c>
      <c r="L13" s="20" t="s">
        <v>327</v>
      </c>
      <c r="M13" s="18" t="n">
        <v>4.12162122</v>
      </c>
      <c r="N13" s="20" t="n">
        <v>0.47298589</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(59.0/B18*100)</f>
        <v/>
      </c>
      <c r="D18" s="19" t="n">
        <v>5473</v>
      </c>
      <c r="E18" s="18" t="n">
        <v>60.89579602</v>
      </c>
      <c r="F18" s="20" t="n">
        <v>0.87484583</v>
      </c>
      <c r="G18" s="18" t="n">
        <v>9.45131845</v>
      </c>
      <c r="H18" s="20" t="n">
        <v>0.4721171</v>
      </c>
      <c r="I18" s="18" t="n">
        <v>29.65288553</v>
      </c>
      <c r="J18" s="20" t="n">
        <v>0.8796851999999999</v>
      </c>
      <c r="K18" s="18" t="s">
        <v>327</v>
      </c>
      <c r="L18" s="20" t="s">
        <v>327</v>
      </c>
      <c r="M18" s="18" t="n">
        <v>0</v>
      </c>
      <c r="N18" s="20" t="n">
        <v>0</v>
      </c>
      <c r="O18" s="18" t="n">
        <v>0</v>
      </c>
      <c r="P18" s="20" t="n">
        <v>0</v>
      </c>
      <c r="Q18" s="18" t="n">
        <v>0</v>
      </c>
      <c r="R18" s="20" t="n">
        <v>0</v>
      </c>
    </row>
    <row r="19" spans="1:18">
      <c r="A19" s="15" t="s">
        <v>339</v>
      </c>
      <c r="B19" s="17" t="n">
        <v>5658</v>
      </c>
      <c r="C19" s="18">
        <f>(287.0/B19*100)</f>
        <v/>
      </c>
      <c r="D19" s="19" t="n">
        <v>5371</v>
      </c>
      <c r="E19" s="18" t="n">
        <v>37.8189484</v>
      </c>
      <c r="F19" s="20" t="n">
        <v>0.91495928</v>
      </c>
      <c r="G19" s="18" t="n">
        <v>5.28043901</v>
      </c>
      <c r="H19" s="20" t="n">
        <v>0.38408834</v>
      </c>
      <c r="I19" s="18" t="n">
        <v>56.90061259</v>
      </c>
      <c r="J19" s="20" t="n">
        <v>1.03240883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27.66675952</v>
      </c>
      <c r="F20" s="20" t="n">
        <v>0.72545936</v>
      </c>
      <c r="G20" s="18" t="n">
        <v>5.77999114</v>
      </c>
      <c r="H20" s="20" t="n">
        <v>0.37308817</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(694.0/B23*100)</f>
        <v/>
      </c>
      <c r="D23" s="19" t="n">
        <v>10889</v>
      </c>
      <c r="E23" s="18" t="n">
        <v>36.22013237</v>
      </c>
      <c r="F23" s="20" t="n">
        <v>0.8585597700000001</v>
      </c>
      <c r="G23" s="18" t="n">
        <v>5.88964556</v>
      </c>
      <c r="H23" s="20" t="n">
        <v>0.3670521</v>
      </c>
      <c r="I23" s="18" t="n">
        <v>57.89022207</v>
      </c>
      <c r="J23" s="20" t="n">
        <v>0.97369988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70.66326368999999</v>
      </c>
      <c r="F25" s="20" t="n">
        <v>0.9573109400000001</v>
      </c>
      <c r="G25" s="18" t="n">
        <v>6.211265</v>
      </c>
      <c r="H25" s="20" t="n">
        <v>0.32667153</v>
      </c>
      <c r="I25" s="18" t="n">
        <v>23.12547131</v>
      </c>
      <c r="J25" s="20" t="n">
        <v>0.96807808</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45.84895284</v>
      </c>
      <c r="F26" s="20" t="n">
        <v>0.82395418</v>
      </c>
      <c r="G26" s="18" t="n">
        <v>12.83025247</v>
      </c>
      <c r="H26" s="20" t="n">
        <v>0.58229908</v>
      </c>
      <c r="I26" s="18" t="n">
        <v>41.32079469</v>
      </c>
      <c r="J26" s="20" t="n">
        <v>0.90348504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39.81811416</v>
      </c>
      <c r="F32" s="20" t="n">
        <v>0.93754256</v>
      </c>
      <c r="G32" s="18" t="n">
        <v>20.07517363</v>
      </c>
      <c r="H32" s="20" t="n">
        <v>0.88535608</v>
      </c>
      <c r="I32" s="18" t="n">
        <v>40.10671221</v>
      </c>
      <c r="J32" s="20" t="n">
        <v>1.05416787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(143.0/B34*100)</f>
        <v/>
      </c>
      <c r="D34" s="19" t="n">
        <v>6207</v>
      </c>
      <c r="E34" s="18" t="n">
        <v>41.42021559</v>
      </c>
      <c r="F34" s="20" t="n">
        <v>0.87631194</v>
      </c>
      <c r="G34" s="18" t="n">
        <v>13.87413611</v>
      </c>
      <c r="H34" s="20" t="n">
        <v>0.5852000000000001</v>
      </c>
      <c r="I34" s="18" t="n">
        <v>42.10212065</v>
      </c>
      <c r="J34" s="20" t="n">
        <v>0.88959953</v>
      </c>
      <c r="K34" s="18" t="s">
        <v>327</v>
      </c>
      <c r="L34" s="20" t="s">
        <v>327</v>
      </c>
      <c r="M34" s="18" t="n">
        <v>2.60352764</v>
      </c>
      <c r="N34" s="20" t="n">
        <v>0.54047916</v>
      </c>
      <c r="O34" s="18" t="n">
        <v>0</v>
      </c>
      <c r="P34" s="20" t="n">
        <v>0</v>
      </c>
      <c r="Q34" s="18" t="n">
        <v>0</v>
      </c>
      <c r="R34" s="20" t="n">
        <v>0</v>
      </c>
    </row>
    <row r="35" spans="1:18">
      <c r="A35" s="15" t="s">
        <v>355</v>
      </c>
      <c r="B35" s="17" t="n">
        <v>6406</v>
      </c>
      <c r="C35" s="18">
        <f>(117.0/B35*100)</f>
        <v/>
      </c>
      <c r="D35" s="19" t="n">
        <v>6289</v>
      </c>
      <c r="E35" s="18" t="n">
        <v>61.78868496</v>
      </c>
      <c r="F35" s="20" t="n">
        <v>0.72155149</v>
      </c>
      <c r="G35" s="18" t="n">
        <v>5.02250795</v>
      </c>
      <c r="H35" s="20" t="n">
        <v>0.39834251</v>
      </c>
      <c r="I35" s="18" t="n">
        <v>32.1376603</v>
      </c>
      <c r="J35" s="20" t="n">
        <v>0.7687993</v>
      </c>
      <c r="K35" s="18" t="s">
        <v>327</v>
      </c>
      <c r="L35" s="20" t="s">
        <v>327</v>
      </c>
      <c r="M35" s="18" t="n">
        <v>1.05114679</v>
      </c>
      <c r="N35" s="20" t="n">
        <v>0.05734249</v>
      </c>
      <c r="O35" s="18" t="n">
        <v>0</v>
      </c>
      <c r="P35" s="20" t="n">
        <v>0</v>
      </c>
      <c r="Q35" s="18" t="n">
        <v>0</v>
      </c>
      <c r="R35" s="20" t="n">
        <v>0</v>
      </c>
    </row>
    <row r="36" spans="1:18">
      <c r="A36" s="15" t="s">
        <v>356</v>
      </c>
      <c r="B36" s="17" t="n">
        <v>6736</v>
      </c>
      <c r="C36" s="18">
        <f>(136.0/B36*100)</f>
        <v/>
      </c>
      <c r="D36" s="19" t="n">
        <v>6600</v>
      </c>
      <c r="E36" s="18" t="n">
        <v>40.67123363</v>
      </c>
      <c r="F36" s="20" t="n">
        <v>0.8553080199999999</v>
      </c>
      <c r="G36" s="18" t="n">
        <v>4.63858279</v>
      </c>
      <c r="H36" s="20" t="n">
        <v>0.33651506</v>
      </c>
      <c r="I36" s="18" t="n">
        <v>54.69018358</v>
      </c>
      <c r="J36" s="20" t="n">
        <v>0.8822778100000001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(5822.0/B40*100)</f>
        <v/>
      </c>
      <c r="D40" s="19" t="n">
        <v>8335</v>
      </c>
      <c r="E40" s="18" t="n">
        <v>35.6725904</v>
      </c>
      <c r="F40" s="20" t="n">
        <v>0.75599806</v>
      </c>
      <c r="G40" s="18" t="n">
        <v>15.9018623</v>
      </c>
      <c r="H40" s="20" t="n">
        <v>0.82654821</v>
      </c>
      <c r="I40" s="18" t="n">
        <v>39.18740271</v>
      </c>
      <c r="J40" s="20" t="n">
        <v>0.9714371000000001</v>
      </c>
      <c r="K40" s="18" t="s">
        <v>327</v>
      </c>
      <c r="L40" s="20" t="s">
        <v>327</v>
      </c>
      <c r="M40" s="18" t="n">
        <v>9.238144589999999</v>
      </c>
      <c r="N40" s="20" t="n">
        <v>0.20986273</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(268.0/B47*100)</f>
        <v/>
      </c>
      <c r="D47" s="19" t="n">
        <v>5660</v>
      </c>
      <c r="E47" s="18" t="n">
        <v>53.21634898</v>
      </c>
      <c r="F47" s="20" t="n">
        <v>1.06858996</v>
      </c>
      <c r="G47" s="18" t="n">
        <v>12.04039072</v>
      </c>
      <c r="H47" s="20" t="n">
        <v>0.6260337</v>
      </c>
      <c r="I47" s="18" t="n">
        <v>34.7432603</v>
      </c>
      <c r="J47" s="20" t="n">
        <v>0.99554246</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46.17075692</v>
      </c>
      <c r="F48" s="20" t="n">
        <v>0.7745719</v>
      </c>
      <c r="G48" s="18" t="n">
        <v>18.44889948</v>
      </c>
      <c r="H48" s="20" t="n">
        <v>0.8814726000000001</v>
      </c>
      <c r="I48" s="18" t="n">
        <v>35.38034359</v>
      </c>
      <c r="J48" s="20" t="n">
        <v>1.16986223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(159.0/B52*100)</f>
        <v/>
      </c>
      <c r="D52" s="19" t="n">
        <v>5650</v>
      </c>
      <c r="E52" s="18" t="n">
        <v>42.09153197</v>
      </c>
      <c r="F52" s="20" t="n">
        <v>0.84162134</v>
      </c>
      <c r="G52" s="18" t="n">
        <v>6.33005391</v>
      </c>
      <c r="H52" s="20" t="n">
        <v>0.41404881</v>
      </c>
      <c r="I52" s="18" t="n">
        <v>51.57841412</v>
      </c>
      <c r="J52" s="20" t="n">
        <v>0.91894162</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49.91534058</v>
      </c>
      <c r="F56" s="20" t="n">
        <v>0.845846</v>
      </c>
      <c r="G56" s="18" t="n">
        <v>10.91021295</v>
      </c>
      <c r="H56" s="20" t="n">
        <v>0.54497744</v>
      </c>
      <c r="I56" s="18" t="n">
        <v>39.17444647</v>
      </c>
      <c r="J56" s="20" t="n">
        <v>0.9096817</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(340.0/B61*100)</f>
        <v/>
      </c>
      <c r="D61" s="19" t="n">
        <v>6185</v>
      </c>
      <c r="E61" s="18" t="n">
        <v>43.2383581</v>
      </c>
      <c r="F61" s="20" t="n">
        <v>0.81676072</v>
      </c>
      <c r="G61" s="18" t="n">
        <v>7.88283607</v>
      </c>
      <c r="H61" s="20" t="n">
        <v>0.44156215</v>
      </c>
      <c r="I61" s="18" t="n">
        <v>48.87880583</v>
      </c>
      <c r="J61" s="20" t="n">
        <v>0.90517472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(286.0/B67*100)</f>
        <v/>
      </c>
      <c r="D67" s="19" t="n">
        <v>6685</v>
      </c>
      <c r="E67" s="18" t="n">
        <v>43.53716256</v>
      </c>
      <c r="F67" s="20" t="n">
        <v>0.79898881</v>
      </c>
      <c r="G67" s="18" t="n">
        <v>18.56992716</v>
      </c>
      <c r="H67" s="20" t="n">
        <v>0.6606895</v>
      </c>
      <c r="I67" s="18" t="n">
        <v>37.89291028</v>
      </c>
      <c r="J67" s="20" t="n">
        <v>0.96373394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(419.0/B73*100)</f>
        <v/>
      </c>
      <c r="D73" s="19" t="n">
        <v>7830</v>
      </c>
      <c r="E73" s="18" t="n">
        <v>46.26512578</v>
      </c>
      <c r="F73" s="20" t="n">
        <v>0.89390588</v>
      </c>
      <c r="G73" s="18" t="n">
        <v>30.52298836</v>
      </c>
      <c r="H73" s="20" t="n">
        <v>0.94779683</v>
      </c>
      <c r="I73" s="18" t="n">
        <v>23.21188586</v>
      </c>
      <c r="J73" s="20" t="n">
        <v>1.03589885</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40.43681202</v>
      </c>
      <c r="F7" s="20" t="n">
        <v>0.54814733</v>
      </c>
      <c r="G7" s="18" t="n">
        <v>6.9373248</v>
      </c>
      <c r="H7" s="20" t="n">
        <v>0.29459934</v>
      </c>
      <c r="I7" s="18" t="n">
        <v>52.62586317</v>
      </c>
      <c r="J7" s="20" t="n">
        <v>0.59231517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(8046.0/B9*100)</f>
        <v/>
      </c>
      <c r="D9" s="19" t="n">
        <v>1605</v>
      </c>
      <c r="E9" s="18" t="n">
        <v>75.41916035</v>
      </c>
      <c r="F9" s="20" t="n">
        <v>2.26037679</v>
      </c>
      <c r="G9" s="18" t="n">
        <v>9.67325758</v>
      </c>
      <c r="H9" s="20" t="n">
        <v>0.76495957</v>
      </c>
      <c r="I9" s="18" t="n">
        <v>0</v>
      </c>
      <c r="J9" s="20" t="n">
        <v>0</v>
      </c>
      <c r="K9" s="18" t="s">
        <v>327</v>
      </c>
      <c r="L9" s="20" t="s">
        <v>327</v>
      </c>
      <c r="M9" s="18" t="n">
        <v>14.90758207</v>
      </c>
      <c r="N9" s="20" t="n">
        <v>2.46233787</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(200.0/B13*100)</f>
        <v/>
      </c>
      <c r="D13" s="19" t="n">
        <v>6961</v>
      </c>
      <c r="E13" s="18" t="n">
        <v>11.11432297</v>
      </c>
      <c r="F13" s="20" t="n">
        <v>0.48169663</v>
      </c>
      <c r="G13" s="18" t="n">
        <v>2.14957147</v>
      </c>
      <c r="H13" s="20" t="n">
        <v>0.19757634</v>
      </c>
      <c r="I13" s="18" t="n">
        <v>82.61448434</v>
      </c>
      <c r="J13" s="20" t="n">
        <v>0.68819607</v>
      </c>
      <c r="K13" s="18" t="s">
        <v>327</v>
      </c>
      <c r="L13" s="20" t="s">
        <v>327</v>
      </c>
      <c r="M13" s="18" t="n">
        <v>4.12162122</v>
      </c>
      <c r="N13" s="20" t="n">
        <v>0.47298589</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(59.0/B18*100)</f>
        <v/>
      </c>
      <c r="D18" s="19" t="n">
        <v>5473</v>
      </c>
      <c r="E18" s="18" t="n">
        <v>60.58463642</v>
      </c>
      <c r="F18" s="20" t="n">
        <v>0.95787725</v>
      </c>
      <c r="G18" s="18" t="n">
        <v>9.762478059999999</v>
      </c>
      <c r="H18" s="20" t="n">
        <v>0.5056482</v>
      </c>
      <c r="I18" s="18" t="n">
        <v>29.65288553</v>
      </c>
      <c r="J18" s="20" t="n">
        <v>0.8796851999999999</v>
      </c>
      <c r="K18" s="18" t="s">
        <v>327</v>
      </c>
      <c r="L18" s="20" t="s">
        <v>327</v>
      </c>
      <c r="M18" s="18" t="n">
        <v>0</v>
      </c>
      <c r="N18" s="20" t="n">
        <v>0</v>
      </c>
      <c r="O18" s="18" t="n">
        <v>0</v>
      </c>
      <c r="P18" s="20" t="n">
        <v>0</v>
      </c>
      <c r="Q18" s="18" t="n">
        <v>0</v>
      </c>
      <c r="R18" s="20" t="n">
        <v>0</v>
      </c>
    </row>
    <row r="19" spans="1:18">
      <c r="A19" s="15" t="s">
        <v>339</v>
      </c>
      <c r="B19" s="17" t="n">
        <v>5658</v>
      </c>
      <c r="C19" s="18">
        <f>(287.0/B19*100)</f>
        <v/>
      </c>
      <c r="D19" s="19" t="n">
        <v>5371</v>
      </c>
      <c r="E19" s="18" t="n">
        <v>35.77390242</v>
      </c>
      <c r="F19" s="20" t="n">
        <v>0.88105393</v>
      </c>
      <c r="G19" s="18" t="n">
        <v>7.32548498</v>
      </c>
      <c r="H19" s="20" t="n">
        <v>0.60025577</v>
      </c>
      <c r="I19" s="18" t="n">
        <v>56.90061259</v>
      </c>
      <c r="J19" s="20" t="n">
        <v>1.03240883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26.95179214</v>
      </c>
      <c r="F20" s="20" t="n">
        <v>0.67787776</v>
      </c>
      <c r="G20" s="18" t="n">
        <v>6.49495853</v>
      </c>
      <c r="H20" s="20" t="n">
        <v>0.40042105</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(694.0/B23*100)</f>
        <v/>
      </c>
      <c r="D23" s="19" t="n">
        <v>10889</v>
      </c>
      <c r="E23" s="18" t="n">
        <v>35.65966143</v>
      </c>
      <c r="F23" s="20" t="n">
        <v>0.92183684</v>
      </c>
      <c r="G23" s="18" t="n">
        <v>6.4501165</v>
      </c>
      <c r="H23" s="20" t="n">
        <v>0.35947141</v>
      </c>
      <c r="I23" s="18" t="n">
        <v>57.89022207</v>
      </c>
      <c r="J23" s="20" t="n">
        <v>0.97369988</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69.69069924</v>
      </c>
      <c r="F25" s="20" t="n">
        <v>0.97268259</v>
      </c>
      <c r="G25" s="18" t="n">
        <v>7.18382945</v>
      </c>
      <c r="H25" s="20" t="n">
        <v>0.39796027</v>
      </c>
      <c r="I25" s="18" t="n">
        <v>23.12547131</v>
      </c>
      <c r="J25" s="20" t="n">
        <v>0.96807808</v>
      </c>
      <c r="K25" s="18" t="s">
        <v>327</v>
      </c>
      <c r="L25" s="20" t="s">
        <v>327</v>
      </c>
      <c r="M25" s="18" t="n">
        <v>0</v>
      </c>
      <c r="N25" s="20" t="n">
        <v>0</v>
      </c>
      <c r="O25" s="18" t="n">
        <v>0</v>
      </c>
      <c r="P25" s="20" t="n">
        <v>0</v>
      </c>
      <c r="Q25" s="18" t="n">
        <v>0</v>
      </c>
      <c r="R25" s="20" t="n">
        <v>0</v>
      </c>
    </row>
    <row r="26" spans="1:18">
      <c r="A26" s="15" t="s">
        <v>346</v>
      </c>
      <c r="B26" s="17" t="n">
        <v>4869</v>
      </c>
      <c r="C26" s="18">
        <f>(187.0/B26*100)</f>
        <v/>
      </c>
      <c r="D26" s="19" t="n">
        <v>4682</v>
      </c>
      <c r="E26" s="18" t="n">
        <v>44.27655819</v>
      </c>
      <c r="F26" s="20" t="n">
        <v>0.86644728</v>
      </c>
      <c r="G26" s="18" t="n">
        <v>14.40264712</v>
      </c>
      <c r="H26" s="20" t="n">
        <v>0.49376038</v>
      </c>
      <c r="I26" s="18" t="n">
        <v>41.32079469</v>
      </c>
      <c r="J26" s="20" t="n">
        <v>0.90348504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(38.0/B32*100)</f>
        <v/>
      </c>
      <c r="D32" s="19" t="n">
        <v>4440</v>
      </c>
      <c r="E32" s="18" t="n">
        <v>47.213947</v>
      </c>
      <c r="F32" s="20" t="n">
        <v>0.94967617</v>
      </c>
      <c r="G32" s="18" t="n">
        <v>12.67934079</v>
      </c>
      <c r="H32" s="20" t="n">
        <v>0.55347291</v>
      </c>
      <c r="I32" s="18" t="n">
        <v>40.10671221</v>
      </c>
      <c r="J32" s="20" t="n">
        <v>1.05416787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(143.0/B34*100)</f>
        <v/>
      </c>
      <c r="D34" s="19" t="n">
        <v>6207</v>
      </c>
      <c r="E34" s="18" t="n">
        <v>41.60834447</v>
      </c>
      <c r="F34" s="20" t="n">
        <v>0.8362347999999999</v>
      </c>
      <c r="G34" s="18" t="n">
        <v>13.68600723</v>
      </c>
      <c r="H34" s="20" t="n">
        <v>0.58872208</v>
      </c>
      <c r="I34" s="18" t="n">
        <v>42.10212065</v>
      </c>
      <c r="J34" s="20" t="n">
        <v>0.88959953</v>
      </c>
      <c r="K34" s="18" t="s">
        <v>327</v>
      </c>
      <c r="L34" s="20" t="s">
        <v>327</v>
      </c>
      <c r="M34" s="18" t="n">
        <v>2.60352764</v>
      </c>
      <c r="N34" s="20" t="n">
        <v>0.54047916</v>
      </c>
      <c r="O34" s="18" t="n">
        <v>0</v>
      </c>
      <c r="P34" s="20" t="n">
        <v>0</v>
      </c>
      <c r="Q34" s="18" t="n">
        <v>0</v>
      </c>
      <c r="R34" s="20" t="n">
        <v>0</v>
      </c>
    </row>
    <row r="35" spans="1:18">
      <c r="A35" s="15" t="s">
        <v>355</v>
      </c>
      <c r="B35" s="17" t="n">
        <v>6406</v>
      </c>
      <c r="C35" s="18">
        <f>(117.0/B35*100)</f>
        <v/>
      </c>
      <c r="D35" s="19" t="n">
        <v>6289</v>
      </c>
      <c r="E35" s="18" t="n">
        <v>49.01178221</v>
      </c>
      <c r="F35" s="20" t="n">
        <v>0.85442661</v>
      </c>
      <c r="G35" s="18" t="n">
        <v>17.79941071</v>
      </c>
      <c r="H35" s="20" t="n">
        <v>0.65600501</v>
      </c>
      <c r="I35" s="18" t="n">
        <v>32.1376603</v>
      </c>
      <c r="J35" s="20" t="n">
        <v>0.7687993</v>
      </c>
      <c r="K35" s="18" t="s">
        <v>327</v>
      </c>
      <c r="L35" s="20" t="s">
        <v>327</v>
      </c>
      <c r="M35" s="18" t="n">
        <v>1.05114679</v>
      </c>
      <c r="N35" s="20" t="n">
        <v>0.05734249</v>
      </c>
      <c r="O35" s="18" t="n">
        <v>0</v>
      </c>
      <c r="P35" s="20" t="n">
        <v>0</v>
      </c>
      <c r="Q35" s="18" t="n">
        <v>0</v>
      </c>
      <c r="R35" s="20" t="n">
        <v>0</v>
      </c>
    </row>
    <row r="36" spans="1:18">
      <c r="A36" s="15" t="s">
        <v>356</v>
      </c>
      <c r="B36" s="17" t="n">
        <v>6736</v>
      </c>
      <c r="C36" s="18">
        <f>(136.0/B36*100)</f>
        <v/>
      </c>
      <c r="D36" s="19" t="n">
        <v>6600</v>
      </c>
      <c r="E36" s="18" t="n">
        <v>40.94989537</v>
      </c>
      <c r="F36" s="20" t="n">
        <v>0.81451</v>
      </c>
      <c r="G36" s="18" t="n">
        <v>4.35992105</v>
      </c>
      <c r="H36" s="20" t="n">
        <v>0.26633499</v>
      </c>
      <c r="I36" s="18" t="n">
        <v>54.69018358</v>
      </c>
      <c r="J36" s="20" t="n">
        <v>0.8822778100000001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(5822.0/B40*100)</f>
        <v/>
      </c>
      <c r="D40" s="19" t="n">
        <v>8335</v>
      </c>
      <c r="E40" s="18" t="n">
        <v>44.73777201</v>
      </c>
      <c r="F40" s="20" t="n">
        <v>0.92205307</v>
      </c>
      <c r="G40" s="18" t="n">
        <v>6.83668069</v>
      </c>
      <c r="H40" s="20" t="n">
        <v>0.41482098</v>
      </c>
      <c r="I40" s="18" t="n">
        <v>39.18740271</v>
      </c>
      <c r="J40" s="20" t="n">
        <v>0.9714371000000001</v>
      </c>
      <c r="K40" s="18" t="s">
        <v>327</v>
      </c>
      <c r="L40" s="20" t="s">
        <v>327</v>
      </c>
      <c r="M40" s="18" t="n">
        <v>9.238144589999999</v>
      </c>
      <c r="N40" s="20" t="n">
        <v>0.20986273</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(268.0/B47*100)</f>
        <v/>
      </c>
      <c r="D47" s="19" t="n">
        <v>5660</v>
      </c>
      <c r="E47" s="18" t="n">
        <v>50.17861098</v>
      </c>
      <c r="F47" s="20" t="n">
        <v>0.94734999</v>
      </c>
      <c r="G47" s="18" t="n">
        <v>15.07812872</v>
      </c>
      <c r="H47" s="20" t="n">
        <v>0.6012305999999999</v>
      </c>
      <c r="I47" s="18" t="n">
        <v>34.7432603</v>
      </c>
      <c r="J47" s="20" t="n">
        <v>0.99554246</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45.24421568</v>
      </c>
      <c r="F48" s="20" t="n">
        <v>0.84353292</v>
      </c>
      <c r="G48" s="18" t="n">
        <v>19.37544073</v>
      </c>
      <c r="H48" s="20" t="n">
        <v>0.81771312</v>
      </c>
      <c r="I48" s="18" t="n">
        <v>35.38034359</v>
      </c>
      <c r="J48" s="20" t="n">
        <v>1.16986223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(159.0/B52*100)</f>
        <v/>
      </c>
      <c r="D52" s="19" t="n">
        <v>5650</v>
      </c>
      <c r="E52" s="18" t="n">
        <v>39.81843906</v>
      </c>
      <c r="F52" s="20" t="n">
        <v>0.89819581</v>
      </c>
      <c r="G52" s="18" t="n">
        <v>8.603146819999999</v>
      </c>
      <c r="H52" s="20" t="n">
        <v>0.41599385</v>
      </c>
      <c r="I52" s="18" t="n">
        <v>51.57841412</v>
      </c>
      <c r="J52" s="20" t="n">
        <v>0.91894162</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51.94512734</v>
      </c>
      <c r="F56" s="20" t="n">
        <v>0.86427469</v>
      </c>
      <c r="G56" s="18" t="n">
        <v>8.88042619</v>
      </c>
      <c r="H56" s="20" t="n">
        <v>0.4172856</v>
      </c>
      <c r="I56" s="18" t="n">
        <v>39.17444647</v>
      </c>
      <c r="J56" s="20" t="n">
        <v>0.9096817</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(340.0/B61*100)</f>
        <v/>
      </c>
      <c r="D61" s="19" t="n">
        <v>6185</v>
      </c>
      <c r="E61" s="18" t="n">
        <v>38.15045572</v>
      </c>
      <c r="F61" s="20" t="n">
        <v>0.68084411</v>
      </c>
      <c r="G61" s="18" t="n">
        <v>12.97073846</v>
      </c>
      <c r="H61" s="20" t="n">
        <v>0.59830763</v>
      </c>
      <c r="I61" s="18" t="n">
        <v>48.87880583</v>
      </c>
      <c r="J61" s="20" t="n">
        <v>0.90517472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(286.0/B67*100)</f>
        <v/>
      </c>
      <c r="D67" s="19" t="n">
        <v>6685</v>
      </c>
      <c r="E67" s="18" t="n">
        <v>32.53767871</v>
      </c>
      <c r="F67" s="20" t="n">
        <v>0.57588368</v>
      </c>
      <c r="G67" s="18" t="n">
        <v>29.56941101</v>
      </c>
      <c r="H67" s="20" t="n">
        <v>0.77186088</v>
      </c>
      <c r="I67" s="18" t="n">
        <v>37.89291028</v>
      </c>
      <c r="J67" s="20" t="n">
        <v>0.96373394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(419.0/B73*100)</f>
        <v/>
      </c>
      <c r="D73" s="19" t="n">
        <v>7830</v>
      </c>
      <c r="E73" s="18" t="n">
        <v>40.60848691</v>
      </c>
      <c r="F73" s="20" t="n">
        <v>0.93316811</v>
      </c>
      <c r="G73" s="18" t="n">
        <v>36.17962723</v>
      </c>
      <c r="H73" s="20" t="n">
        <v>1.06421876</v>
      </c>
      <c r="I73" s="18" t="n">
        <v>23.21188586</v>
      </c>
      <c r="J73" s="20" t="n">
        <v>1.03589885</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(2430.0/B7*100)</f>
        <v/>
      </c>
      <c r="D7" s="19" t="n">
        <v>12100</v>
      </c>
      <c r="E7" s="18" t="n">
        <v>22.95366628</v>
      </c>
      <c r="F7" s="20" t="n">
        <v>0.51419825</v>
      </c>
      <c r="G7" s="18" t="n">
        <v>24.2998013</v>
      </c>
      <c r="H7" s="20" t="n">
        <v>0.58692013</v>
      </c>
      <c r="I7" s="18" t="n">
        <v>52.74653242</v>
      </c>
      <c r="J7" s="20" t="n">
        <v>0.6018183499999999</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(8051.0/B9*100)</f>
        <v/>
      </c>
      <c r="D9" s="19" t="n">
        <v>1600</v>
      </c>
      <c r="E9" s="18" t="n">
        <v>54.11926425</v>
      </c>
      <c r="F9" s="20" t="n">
        <v>2.23076762</v>
      </c>
      <c r="G9" s="18" t="n">
        <v>30.93049683</v>
      </c>
      <c r="H9" s="20" t="n">
        <v>1.66549347</v>
      </c>
      <c r="I9" s="18" t="n">
        <v>0</v>
      </c>
      <c r="J9" s="20" t="n">
        <v>0</v>
      </c>
      <c r="K9" s="18" t="s">
        <v>327</v>
      </c>
      <c r="L9" s="20" t="s">
        <v>327</v>
      </c>
      <c r="M9" s="18" t="n">
        <v>14.95023892</v>
      </c>
      <c r="N9" s="20" t="n">
        <v>2.46972826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(201.0/B13*100)</f>
        <v/>
      </c>
      <c r="D13" s="19" t="n">
        <v>6960</v>
      </c>
      <c r="E13" s="18" t="n">
        <v>7.89827747</v>
      </c>
      <c r="F13" s="20" t="n">
        <v>0.40357324</v>
      </c>
      <c r="G13" s="18" t="n">
        <v>5.36105916</v>
      </c>
      <c r="H13" s="20" t="n">
        <v>0.35140484</v>
      </c>
      <c r="I13" s="18" t="n">
        <v>82.61882556</v>
      </c>
      <c r="J13" s="20" t="n">
        <v>0.6883006699999999</v>
      </c>
      <c r="K13" s="18" t="s">
        <v>327</v>
      </c>
      <c r="L13" s="20" t="s">
        <v>327</v>
      </c>
      <c r="M13" s="18" t="n">
        <v>4.12183781</v>
      </c>
      <c r="N13" s="20" t="n">
        <v>0.47300162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(59.0/B18*100)</f>
        <v/>
      </c>
      <c r="D18" s="19" t="n">
        <v>5473</v>
      </c>
      <c r="E18" s="18" t="n">
        <v>54.22266112</v>
      </c>
      <c r="F18" s="20" t="n">
        <v>1.40936706</v>
      </c>
      <c r="G18" s="18" t="n">
        <v>16.12445335</v>
      </c>
      <c r="H18" s="20" t="n">
        <v>0.89738861</v>
      </c>
      <c r="I18" s="18" t="n">
        <v>29.65288553</v>
      </c>
      <c r="J18" s="20" t="n">
        <v>0.8796851999999999</v>
      </c>
      <c r="K18" s="18" t="s">
        <v>327</v>
      </c>
      <c r="L18" s="20" t="s">
        <v>327</v>
      </c>
      <c r="M18" s="18" t="n">
        <v>0</v>
      </c>
      <c r="N18" s="20" t="n">
        <v>0</v>
      </c>
      <c r="O18" s="18" t="n">
        <v>0</v>
      </c>
      <c r="P18" s="20" t="n">
        <v>0</v>
      </c>
      <c r="Q18" s="18" t="n">
        <v>0</v>
      </c>
      <c r="R18" s="20" t="n">
        <v>0</v>
      </c>
    </row>
    <row r="19" spans="1:18">
      <c r="A19" s="15" t="s">
        <v>339</v>
      </c>
      <c r="B19" s="17" t="n">
        <v>5658</v>
      </c>
      <c r="C19" s="18">
        <f>(289.0/B19*100)</f>
        <v/>
      </c>
      <c r="D19" s="19" t="n">
        <v>5369</v>
      </c>
      <c r="E19" s="18" t="n">
        <v>27.93836349</v>
      </c>
      <c r="F19" s="20" t="n">
        <v>0.81747686</v>
      </c>
      <c r="G19" s="18" t="n">
        <v>15.1416768</v>
      </c>
      <c r="H19" s="20" t="n">
        <v>0.76065697</v>
      </c>
      <c r="I19" s="18" t="n">
        <v>56.91995971</v>
      </c>
      <c r="J19" s="20" t="n">
        <v>1.03384832</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15.74498041</v>
      </c>
      <c r="F20" s="20" t="n">
        <v>0.60443473</v>
      </c>
      <c r="G20" s="18" t="n">
        <v>17.70177026</v>
      </c>
      <c r="H20" s="20" t="n">
        <v>0.60943474</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(699.0/B23*100)</f>
        <v/>
      </c>
      <c r="D23" s="19" t="n">
        <v>10884</v>
      </c>
      <c r="E23" s="18" t="n">
        <v>25.49525927</v>
      </c>
      <c r="F23" s="20" t="n">
        <v>0.6500679700000001</v>
      </c>
      <c r="G23" s="18" t="n">
        <v>16.59008217</v>
      </c>
      <c r="H23" s="20" t="n">
        <v>0.67299893</v>
      </c>
      <c r="I23" s="18" t="n">
        <v>57.91465856</v>
      </c>
      <c r="J23" s="20" t="n">
        <v>0.97542059</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39.97485112</v>
      </c>
      <c r="F25" s="20" t="n">
        <v>1.28940779</v>
      </c>
      <c r="G25" s="18" t="n">
        <v>36.89967757</v>
      </c>
      <c r="H25" s="20" t="n">
        <v>1.54353468</v>
      </c>
      <c r="I25" s="18" t="n">
        <v>23.12547131</v>
      </c>
      <c r="J25" s="20" t="n">
        <v>0.96807808</v>
      </c>
      <c r="K25" s="18" t="s">
        <v>327</v>
      </c>
      <c r="L25" s="20" t="s">
        <v>327</v>
      </c>
      <c r="M25" s="18" t="n">
        <v>0</v>
      </c>
      <c r="N25" s="20" t="n">
        <v>0</v>
      </c>
      <c r="O25" s="18" t="n">
        <v>0</v>
      </c>
      <c r="P25" s="20" t="n">
        <v>0</v>
      </c>
      <c r="Q25" s="18" t="n">
        <v>0</v>
      </c>
      <c r="R25" s="20" t="n">
        <v>0</v>
      </c>
    </row>
    <row r="26" spans="1:18">
      <c r="A26" s="15" t="s">
        <v>346</v>
      </c>
      <c r="B26" s="17" t="n">
        <v>4869</v>
      </c>
      <c r="C26" s="18">
        <f>(189.0/B26*100)</f>
        <v/>
      </c>
      <c r="D26" s="19" t="n">
        <v>4680</v>
      </c>
      <c r="E26" s="18" t="n">
        <v>20.3732911</v>
      </c>
      <c r="F26" s="20" t="n">
        <v>0.76987582</v>
      </c>
      <c r="G26" s="18" t="n">
        <v>38.28276359</v>
      </c>
      <c r="H26" s="20" t="n">
        <v>1.10098754</v>
      </c>
      <c r="I26" s="18" t="n">
        <v>41.34394531</v>
      </c>
      <c r="J26" s="20" t="n">
        <v>0.90387169</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(39.0/B32*100)</f>
        <v/>
      </c>
      <c r="D32" s="19" t="n">
        <v>4439</v>
      </c>
      <c r="E32" s="18" t="n">
        <v>14.32200882</v>
      </c>
      <c r="F32" s="20" t="n">
        <v>0.64821531</v>
      </c>
      <c r="G32" s="18" t="n">
        <v>45.56140748</v>
      </c>
      <c r="H32" s="20" t="n">
        <v>1.21133174</v>
      </c>
      <c r="I32" s="18" t="n">
        <v>40.1165837</v>
      </c>
      <c r="J32" s="20" t="n">
        <v>1.05347762</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(150.0/B34*100)</f>
        <v/>
      </c>
      <c r="D34" s="19" t="n">
        <v>6200</v>
      </c>
      <c r="E34" s="18" t="n">
        <v>26.82847264</v>
      </c>
      <c r="F34" s="20" t="n">
        <v>0.78054846</v>
      </c>
      <c r="G34" s="18" t="n">
        <v>28.40131956</v>
      </c>
      <c r="H34" s="20" t="n">
        <v>0.87127517</v>
      </c>
      <c r="I34" s="18" t="n">
        <v>42.1629204</v>
      </c>
      <c r="J34" s="20" t="n">
        <v>0.88638195</v>
      </c>
      <c r="K34" s="18" t="s">
        <v>327</v>
      </c>
      <c r="L34" s="20" t="s">
        <v>327</v>
      </c>
      <c r="M34" s="18" t="n">
        <v>2.6072874</v>
      </c>
      <c r="N34" s="20" t="n">
        <v>0.54113025</v>
      </c>
      <c r="O34" s="18" t="n">
        <v>0</v>
      </c>
      <c r="P34" s="20" t="n">
        <v>0</v>
      </c>
      <c r="Q34" s="18" t="n">
        <v>0</v>
      </c>
      <c r="R34" s="20" t="n">
        <v>0</v>
      </c>
    </row>
    <row r="35" spans="1:18">
      <c r="A35" s="15" t="s">
        <v>355</v>
      </c>
      <c r="B35" s="17" t="n">
        <v>6406</v>
      </c>
      <c r="C35" s="18">
        <f>(119.0/B35*100)</f>
        <v/>
      </c>
      <c r="D35" s="19" t="n">
        <v>6287</v>
      </c>
      <c r="E35" s="18" t="n">
        <v>44.83716493</v>
      </c>
      <c r="F35" s="20" t="n">
        <v>0.65093346</v>
      </c>
      <c r="G35" s="18" t="n">
        <v>21.96964573</v>
      </c>
      <c r="H35" s="20" t="n">
        <v>0.67562293</v>
      </c>
      <c r="I35" s="18" t="n">
        <v>32.14190375</v>
      </c>
      <c r="J35" s="20" t="n">
        <v>0.76869206</v>
      </c>
      <c r="K35" s="18" t="s">
        <v>327</v>
      </c>
      <c r="L35" s="20" t="s">
        <v>327</v>
      </c>
      <c r="M35" s="18" t="n">
        <v>1.05128558</v>
      </c>
      <c r="N35" s="20" t="n">
        <v>0.05741072</v>
      </c>
      <c r="O35" s="18" t="n">
        <v>0</v>
      </c>
      <c r="P35" s="20" t="n">
        <v>0</v>
      </c>
      <c r="Q35" s="18" t="n">
        <v>0</v>
      </c>
      <c r="R35" s="20" t="n">
        <v>0</v>
      </c>
    </row>
    <row r="36" spans="1:18">
      <c r="A36" s="15" t="s">
        <v>356</v>
      </c>
      <c r="B36" s="17" t="n">
        <v>6736</v>
      </c>
      <c r="C36" s="18">
        <f>(139.0/B36*100)</f>
        <v/>
      </c>
      <c r="D36" s="19" t="n">
        <v>6597</v>
      </c>
      <c r="E36" s="18" t="n">
        <v>38.05811258</v>
      </c>
      <c r="F36" s="20" t="n">
        <v>0.91810798</v>
      </c>
      <c r="G36" s="18" t="n">
        <v>7.22733913</v>
      </c>
      <c r="H36" s="20" t="n">
        <v>0.43733573</v>
      </c>
      <c r="I36" s="18" t="n">
        <v>54.71454828</v>
      </c>
      <c r="J36" s="20" t="n">
        <v>0.8812875</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(5823.0/B40*100)</f>
        <v/>
      </c>
      <c r="D40" s="19" t="n">
        <v>8334</v>
      </c>
      <c r="E40" s="18" t="n">
        <v>13.15629529</v>
      </c>
      <c r="F40" s="20" t="n">
        <v>0.6096275799999999</v>
      </c>
      <c r="G40" s="18" t="n">
        <v>38.40907013</v>
      </c>
      <c r="H40" s="20" t="n">
        <v>1.13508159</v>
      </c>
      <c r="I40" s="18" t="n">
        <v>39.19475641</v>
      </c>
      <c r="J40" s="20" t="n">
        <v>0.97023796</v>
      </c>
      <c r="K40" s="18" t="s">
        <v>327</v>
      </c>
      <c r="L40" s="20" t="s">
        <v>327</v>
      </c>
      <c r="M40" s="18" t="n">
        <v>9.239878170000001</v>
      </c>
      <c r="N40" s="20" t="n">
        <v>0.21012297</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(274.0/B47*100)</f>
        <v/>
      </c>
      <c r="D47" s="19" t="n">
        <v>5654</v>
      </c>
      <c r="E47" s="18" t="n">
        <v>29.76456107</v>
      </c>
      <c r="F47" s="20" t="n">
        <v>0.9224758199999999</v>
      </c>
      <c r="G47" s="18" t="n">
        <v>35.45671475</v>
      </c>
      <c r="H47" s="20" t="n">
        <v>0.8951119199999999</v>
      </c>
      <c r="I47" s="18" t="n">
        <v>34.77872418</v>
      </c>
      <c r="J47" s="20" t="n">
        <v>0.99440297</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29.6773407</v>
      </c>
      <c r="F48" s="20" t="n">
        <v>0.91679235</v>
      </c>
      <c r="G48" s="18" t="n">
        <v>34.94231571</v>
      </c>
      <c r="H48" s="20" t="n">
        <v>1.24793327</v>
      </c>
      <c r="I48" s="18" t="n">
        <v>35.38034359</v>
      </c>
      <c r="J48" s="20" t="n">
        <v>1.16986223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(159.0/B52*100)</f>
        <v/>
      </c>
      <c r="D52" s="19" t="n">
        <v>5650</v>
      </c>
      <c r="E52" s="18" t="n">
        <v>29.06004595</v>
      </c>
      <c r="F52" s="20" t="n">
        <v>0.84895144</v>
      </c>
      <c r="G52" s="18" t="n">
        <v>19.36153993</v>
      </c>
      <c r="H52" s="20" t="n">
        <v>0.74591233</v>
      </c>
      <c r="I52" s="18" t="n">
        <v>51.57841412</v>
      </c>
      <c r="J52" s="20" t="n">
        <v>0.91894162</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30.28287478</v>
      </c>
      <c r="F56" s="20" t="n">
        <v>0.90602809</v>
      </c>
      <c r="G56" s="18" t="n">
        <v>30.54267875</v>
      </c>
      <c r="H56" s="20" t="n">
        <v>0.92719602</v>
      </c>
      <c r="I56" s="18" t="n">
        <v>39.17444647</v>
      </c>
      <c r="J56" s="20" t="n">
        <v>0.9096817</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(340.0/B61*100)</f>
        <v/>
      </c>
      <c r="D61" s="19" t="n">
        <v>6185</v>
      </c>
      <c r="E61" s="18" t="n">
        <v>21.46316246</v>
      </c>
      <c r="F61" s="20" t="n">
        <v>0.65469762</v>
      </c>
      <c r="G61" s="18" t="n">
        <v>29.65803172</v>
      </c>
      <c r="H61" s="20" t="n">
        <v>1.00330552</v>
      </c>
      <c r="I61" s="18" t="n">
        <v>48.87880583</v>
      </c>
      <c r="J61" s="20" t="n">
        <v>0.90517472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(331.0/B67*100)</f>
        <v/>
      </c>
      <c r="D67" s="19" t="n">
        <v>6640</v>
      </c>
      <c r="E67" s="18" t="n">
        <v>17.70176064</v>
      </c>
      <c r="F67" s="20" t="n">
        <v>0.67462856</v>
      </c>
      <c r="G67" s="18" t="n">
        <v>44.1451089</v>
      </c>
      <c r="H67" s="20" t="n">
        <v>1.14268799</v>
      </c>
      <c r="I67" s="18" t="n">
        <v>38.15313046</v>
      </c>
      <c r="J67" s="20" t="n">
        <v>0.98099159</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(422.0/B73*100)</f>
        <v/>
      </c>
      <c r="D73" s="19" t="n">
        <v>7827</v>
      </c>
      <c r="E73" s="18" t="n">
        <v>13.36323395</v>
      </c>
      <c r="F73" s="20" t="n">
        <v>0.6337465799999999</v>
      </c>
      <c r="G73" s="18" t="n">
        <v>63.41639621</v>
      </c>
      <c r="H73" s="20" t="n">
        <v>1.09635324</v>
      </c>
      <c r="I73" s="18" t="n">
        <v>23.22036984</v>
      </c>
      <c r="J73" s="20" t="n">
        <v>1.03660628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(2430.0/B7*100)</f>
        <v/>
      </c>
      <c r="D7" s="19" t="n">
        <v>12100</v>
      </c>
      <c r="E7" s="18" t="n">
        <v>31.31026393</v>
      </c>
      <c r="F7" s="20" t="n">
        <v>0.6098454800000001</v>
      </c>
      <c r="G7" s="18" t="n">
        <v>15.94320364</v>
      </c>
      <c r="H7" s="20" t="n">
        <v>0.53177472</v>
      </c>
      <c r="I7" s="18" t="n">
        <v>52.74653242</v>
      </c>
      <c r="J7" s="20" t="n">
        <v>0.6018183499999999</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(8051.0/B9*100)</f>
        <v/>
      </c>
      <c r="D9" s="19" t="n">
        <v>1600</v>
      </c>
      <c r="E9" s="18" t="n">
        <v>52.27990475</v>
      </c>
      <c r="F9" s="20" t="n">
        <v>2.01301264</v>
      </c>
      <c r="G9" s="18" t="n">
        <v>32.76985633</v>
      </c>
      <c r="H9" s="20" t="n">
        <v>1.60935556</v>
      </c>
      <c r="I9" s="18" t="n">
        <v>0</v>
      </c>
      <c r="J9" s="20" t="n">
        <v>0</v>
      </c>
      <c r="K9" s="18" t="s">
        <v>327</v>
      </c>
      <c r="L9" s="20" t="s">
        <v>327</v>
      </c>
      <c r="M9" s="18" t="n">
        <v>14.95023892</v>
      </c>
      <c r="N9" s="20" t="n">
        <v>2.46972826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(201.0/B13*100)</f>
        <v/>
      </c>
      <c r="D13" s="19" t="n">
        <v>6960</v>
      </c>
      <c r="E13" s="18" t="n">
        <v>10.1818224</v>
      </c>
      <c r="F13" s="20" t="n">
        <v>0.46132918</v>
      </c>
      <c r="G13" s="18" t="n">
        <v>3.07751423</v>
      </c>
      <c r="H13" s="20" t="n">
        <v>0.23496501</v>
      </c>
      <c r="I13" s="18" t="n">
        <v>82.61882556</v>
      </c>
      <c r="J13" s="20" t="n">
        <v>0.6883006699999999</v>
      </c>
      <c r="K13" s="18" t="s">
        <v>327</v>
      </c>
      <c r="L13" s="20" t="s">
        <v>327</v>
      </c>
      <c r="M13" s="18" t="n">
        <v>4.12183781</v>
      </c>
      <c r="N13" s="20" t="n">
        <v>0.47300162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(59.0/B18*100)</f>
        <v/>
      </c>
      <c r="D18" s="19" t="n">
        <v>5473</v>
      </c>
      <c r="E18" s="18" t="n">
        <v>16.09970422</v>
      </c>
      <c r="F18" s="20" t="n">
        <v>0.80978731</v>
      </c>
      <c r="G18" s="18" t="n">
        <v>54.24741025</v>
      </c>
      <c r="H18" s="20" t="n">
        <v>1.31608695</v>
      </c>
      <c r="I18" s="18" t="n">
        <v>29.65288553</v>
      </c>
      <c r="J18" s="20" t="n">
        <v>0.8796851999999999</v>
      </c>
      <c r="K18" s="18" t="s">
        <v>327</v>
      </c>
      <c r="L18" s="20" t="s">
        <v>327</v>
      </c>
      <c r="M18" s="18" t="n">
        <v>0</v>
      </c>
      <c r="N18" s="20" t="n">
        <v>0</v>
      </c>
      <c r="O18" s="18" t="n">
        <v>0</v>
      </c>
      <c r="P18" s="20" t="n">
        <v>0</v>
      </c>
      <c r="Q18" s="18" t="n">
        <v>0</v>
      </c>
      <c r="R18" s="20" t="n">
        <v>0</v>
      </c>
    </row>
    <row r="19" spans="1:18">
      <c r="A19" s="15" t="s">
        <v>339</v>
      </c>
      <c r="B19" s="17" t="n">
        <v>5658</v>
      </c>
      <c r="C19" s="18">
        <f>(289.0/B19*100)</f>
        <v/>
      </c>
      <c r="D19" s="19" t="n">
        <v>5369</v>
      </c>
      <c r="E19" s="18" t="n">
        <v>20.54191874</v>
      </c>
      <c r="F19" s="20" t="n">
        <v>0.88455165</v>
      </c>
      <c r="G19" s="18" t="n">
        <v>22.53812155</v>
      </c>
      <c r="H19" s="20" t="n">
        <v>0.81859317</v>
      </c>
      <c r="I19" s="18" t="n">
        <v>56.91995971</v>
      </c>
      <c r="J19" s="20" t="n">
        <v>1.03384832</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24.01763941</v>
      </c>
      <c r="F20" s="20" t="n">
        <v>0.67144565</v>
      </c>
      <c r="G20" s="18" t="n">
        <v>9.429111260000001</v>
      </c>
      <c r="H20" s="20" t="n">
        <v>0.52221388</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(699.0/B23*100)</f>
        <v/>
      </c>
      <c r="D23" s="19" t="n">
        <v>10884</v>
      </c>
      <c r="E23" s="18" t="n">
        <v>20.85466643</v>
      </c>
      <c r="F23" s="20" t="n">
        <v>0.77630582</v>
      </c>
      <c r="G23" s="18" t="n">
        <v>21.23067501</v>
      </c>
      <c r="H23" s="20" t="n">
        <v>0.71153632</v>
      </c>
      <c r="I23" s="18" t="n">
        <v>57.91465856</v>
      </c>
      <c r="J23" s="20" t="n">
        <v>0.97542059</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26.29122618</v>
      </c>
      <c r="F25" s="20" t="n">
        <v>1.12286066</v>
      </c>
      <c r="G25" s="18" t="n">
        <v>50.58330251</v>
      </c>
      <c r="H25" s="20" t="n">
        <v>1.16953617</v>
      </c>
      <c r="I25" s="18" t="n">
        <v>23.12547131</v>
      </c>
      <c r="J25" s="20" t="n">
        <v>0.96807808</v>
      </c>
      <c r="K25" s="18" t="s">
        <v>327</v>
      </c>
      <c r="L25" s="20" t="s">
        <v>327</v>
      </c>
      <c r="M25" s="18" t="n">
        <v>0</v>
      </c>
      <c r="N25" s="20" t="n">
        <v>0</v>
      </c>
      <c r="O25" s="18" t="n">
        <v>0</v>
      </c>
      <c r="P25" s="20" t="n">
        <v>0</v>
      </c>
      <c r="Q25" s="18" t="n">
        <v>0</v>
      </c>
      <c r="R25" s="20" t="n">
        <v>0</v>
      </c>
    </row>
    <row r="26" spans="1:18">
      <c r="A26" s="15" t="s">
        <v>346</v>
      </c>
      <c r="B26" s="17" t="n">
        <v>4869</v>
      </c>
      <c r="C26" s="18">
        <f>(189.0/B26*100)</f>
        <v/>
      </c>
      <c r="D26" s="19" t="n">
        <v>4680</v>
      </c>
      <c r="E26" s="18" t="n">
        <v>38.68530684</v>
      </c>
      <c r="F26" s="20" t="n">
        <v>0.9228225</v>
      </c>
      <c r="G26" s="18" t="n">
        <v>19.97074785</v>
      </c>
      <c r="H26" s="20" t="n">
        <v>0.66962848</v>
      </c>
      <c r="I26" s="18" t="n">
        <v>41.34394531</v>
      </c>
      <c r="J26" s="20" t="n">
        <v>0.90387169</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(39.0/B32*100)</f>
        <v/>
      </c>
      <c r="D32" s="19" t="n">
        <v>4439</v>
      </c>
      <c r="E32" s="18" t="n">
        <v>43.09930498</v>
      </c>
      <c r="F32" s="20" t="n">
        <v>1.16719035</v>
      </c>
      <c r="G32" s="18" t="n">
        <v>16.78411132</v>
      </c>
      <c r="H32" s="20" t="n">
        <v>0.68376179</v>
      </c>
      <c r="I32" s="18" t="n">
        <v>40.1165837</v>
      </c>
      <c r="J32" s="20" t="n">
        <v>1.05347762</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(150.0/B34*100)</f>
        <v/>
      </c>
      <c r="D34" s="19" t="n">
        <v>6200</v>
      </c>
      <c r="E34" s="18" t="n">
        <v>35.1843268</v>
      </c>
      <c r="F34" s="20" t="n">
        <v>0.74636377</v>
      </c>
      <c r="G34" s="18" t="n">
        <v>20.0454654</v>
      </c>
      <c r="H34" s="20" t="n">
        <v>0.66795424</v>
      </c>
      <c r="I34" s="18" t="n">
        <v>42.1629204</v>
      </c>
      <c r="J34" s="20" t="n">
        <v>0.88638195</v>
      </c>
      <c r="K34" s="18" t="s">
        <v>327</v>
      </c>
      <c r="L34" s="20" t="s">
        <v>327</v>
      </c>
      <c r="M34" s="18" t="n">
        <v>2.6072874</v>
      </c>
      <c r="N34" s="20" t="n">
        <v>0.54113025</v>
      </c>
      <c r="O34" s="18" t="n">
        <v>0</v>
      </c>
      <c r="P34" s="20" t="n">
        <v>0</v>
      </c>
      <c r="Q34" s="18" t="n">
        <v>0</v>
      </c>
      <c r="R34" s="20" t="n">
        <v>0</v>
      </c>
    </row>
    <row r="35" spans="1:18">
      <c r="A35" s="15" t="s">
        <v>355</v>
      </c>
      <c r="B35" s="17" t="n">
        <v>6406</v>
      </c>
      <c r="C35" s="18">
        <f>(119.0/B35*100)</f>
        <v/>
      </c>
      <c r="D35" s="19" t="n">
        <v>6287</v>
      </c>
      <c r="E35" s="18" t="n">
        <v>38.89515935</v>
      </c>
      <c r="F35" s="20" t="n">
        <v>0.81405181</v>
      </c>
      <c r="G35" s="18" t="n">
        <v>27.91165132</v>
      </c>
      <c r="H35" s="20" t="n">
        <v>0.61944052</v>
      </c>
      <c r="I35" s="18" t="n">
        <v>32.14190375</v>
      </c>
      <c r="J35" s="20" t="n">
        <v>0.76869206</v>
      </c>
      <c r="K35" s="18" t="s">
        <v>327</v>
      </c>
      <c r="L35" s="20" t="s">
        <v>327</v>
      </c>
      <c r="M35" s="18" t="n">
        <v>1.05128558</v>
      </c>
      <c r="N35" s="20" t="n">
        <v>0.05741072</v>
      </c>
      <c r="O35" s="18" t="n">
        <v>0</v>
      </c>
      <c r="P35" s="20" t="n">
        <v>0</v>
      </c>
      <c r="Q35" s="18" t="n">
        <v>0</v>
      </c>
      <c r="R35" s="20" t="n">
        <v>0</v>
      </c>
    </row>
    <row r="36" spans="1:18">
      <c r="A36" s="15" t="s">
        <v>356</v>
      </c>
      <c r="B36" s="17" t="n">
        <v>6736</v>
      </c>
      <c r="C36" s="18">
        <f>(139.0/B36*100)</f>
        <v/>
      </c>
      <c r="D36" s="19" t="n">
        <v>6597</v>
      </c>
      <c r="E36" s="18" t="n">
        <v>13.71159365</v>
      </c>
      <c r="F36" s="20" t="n">
        <v>0.55481707</v>
      </c>
      <c r="G36" s="18" t="n">
        <v>31.57385806</v>
      </c>
      <c r="H36" s="20" t="n">
        <v>0.93691108</v>
      </c>
      <c r="I36" s="18" t="n">
        <v>54.71454828</v>
      </c>
      <c r="J36" s="20" t="n">
        <v>0.8812875</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(5823.0/B40*100)</f>
        <v/>
      </c>
      <c r="D40" s="19" t="n">
        <v>8334</v>
      </c>
      <c r="E40" s="18" t="n">
        <v>41.13641861</v>
      </c>
      <c r="F40" s="20" t="n">
        <v>1.03673053</v>
      </c>
      <c r="G40" s="18" t="n">
        <v>10.42894681</v>
      </c>
      <c r="H40" s="20" t="n">
        <v>0.5688154600000001</v>
      </c>
      <c r="I40" s="18" t="n">
        <v>39.19475641</v>
      </c>
      <c r="J40" s="20" t="n">
        <v>0.97023796</v>
      </c>
      <c r="K40" s="18" t="s">
        <v>327</v>
      </c>
      <c r="L40" s="20" t="s">
        <v>327</v>
      </c>
      <c r="M40" s="18" t="n">
        <v>9.239878170000001</v>
      </c>
      <c r="N40" s="20" t="n">
        <v>0.21012297</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(274.0/B47*100)</f>
        <v/>
      </c>
      <c r="D47" s="19" t="n">
        <v>5654</v>
      </c>
      <c r="E47" s="18" t="n">
        <v>39.1746105</v>
      </c>
      <c r="F47" s="20" t="n">
        <v>0.9029361</v>
      </c>
      <c r="G47" s="18" t="n">
        <v>26.04666532</v>
      </c>
      <c r="H47" s="20" t="n">
        <v>0.93121133</v>
      </c>
      <c r="I47" s="18" t="n">
        <v>34.77872418</v>
      </c>
      <c r="J47" s="20" t="n">
        <v>0.99440297</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30.52648917</v>
      </c>
      <c r="F48" s="20" t="n">
        <v>1.12383037</v>
      </c>
      <c r="G48" s="18" t="n">
        <v>34.09316724</v>
      </c>
      <c r="H48" s="20" t="n">
        <v>0.97388327</v>
      </c>
      <c r="I48" s="18" t="n">
        <v>35.38034359</v>
      </c>
      <c r="J48" s="20" t="n">
        <v>1.16986223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(159.0/B52*100)</f>
        <v/>
      </c>
      <c r="D52" s="19" t="n">
        <v>5650</v>
      </c>
      <c r="E52" s="18" t="n">
        <v>20.05747653</v>
      </c>
      <c r="F52" s="20" t="n">
        <v>0.7204939299999999</v>
      </c>
      <c r="G52" s="18" t="n">
        <v>28.36410935</v>
      </c>
      <c r="H52" s="20" t="n">
        <v>0.81126117</v>
      </c>
      <c r="I52" s="18" t="n">
        <v>51.57841412</v>
      </c>
      <c r="J52" s="20" t="n">
        <v>0.91894162</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22.30379968</v>
      </c>
      <c r="F56" s="20" t="n">
        <v>0.96497451</v>
      </c>
      <c r="G56" s="18" t="n">
        <v>38.52175386</v>
      </c>
      <c r="H56" s="20" t="n">
        <v>1.05227493</v>
      </c>
      <c r="I56" s="18" t="n">
        <v>39.17444647</v>
      </c>
      <c r="J56" s="20" t="n">
        <v>0.9096817</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(340.0/B61*100)</f>
        <v/>
      </c>
      <c r="D61" s="19" t="n">
        <v>6185</v>
      </c>
      <c r="E61" s="18" t="n">
        <v>36.35769719</v>
      </c>
      <c r="F61" s="20" t="n">
        <v>0.84794158</v>
      </c>
      <c r="G61" s="18" t="n">
        <v>14.76349699</v>
      </c>
      <c r="H61" s="20" t="n">
        <v>0.50553458</v>
      </c>
      <c r="I61" s="18" t="n">
        <v>48.87880583</v>
      </c>
      <c r="J61" s="20" t="n">
        <v>0.90517472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(331.0/B67*100)</f>
        <v/>
      </c>
      <c r="D67" s="19" t="n">
        <v>6640</v>
      </c>
      <c r="E67" s="18" t="n">
        <v>39.79854804</v>
      </c>
      <c r="F67" s="20" t="n">
        <v>1.1264097</v>
      </c>
      <c r="G67" s="18" t="n">
        <v>22.04832149</v>
      </c>
      <c r="H67" s="20" t="n">
        <v>0.72599622</v>
      </c>
      <c r="I67" s="18" t="n">
        <v>38.15313046</v>
      </c>
      <c r="J67" s="20" t="n">
        <v>0.98099159</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(422.0/B73*100)</f>
        <v/>
      </c>
      <c r="D73" s="19" t="n">
        <v>7827</v>
      </c>
      <c r="E73" s="18" t="n">
        <v>38.73954938</v>
      </c>
      <c r="F73" s="20" t="n">
        <v>0.97482267</v>
      </c>
      <c r="G73" s="18" t="n">
        <v>38.04008078</v>
      </c>
      <c r="H73" s="20" t="n">
        <v>0.9735068</v>
      </c>
      <c r="I73" s="18" t="n">
        <v>23.22036984</v>
      </c>
      <c r="J73" s="20" t="n">
        <v>1.03660628</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26.31724994</v>
      </c>
      <c r="F7" s="20" t="n">
        <v>0.53194126</v>
      </c>
      <c r="G7" s="18" t="n">
        <v>20.85847414</v>
      </c>
      <c r="H7" s="20" t="n">
        <v>0.54179375</v>
      </c>
      <c r="I7" s="18" t="n">
        <v>52.82427591</v>
      </c>
      <c r="J7" s="20" t="n">
        <v>0.6049432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(8054.0/B9*100)</f>
        <v/>
      </c>
      <c r="D9" s="19" t="n">
        <v>1597</v>
      </c>
      <c r="E9" s="18" t="n">
        <v>62.6636299</v>
      </c>
      <c r="F9" s="20" t="n">
        <v>2.25758159</v>
      </c>
      <c r="G9" s="18" t="n">
        <v>22.35509389</v>
      </c>
      <c r="H9" s="20" t="n">
        <v>1.54826857</v>
      </c>
      <c r="I9" s="18" t="n">
        <v>0</v>
      </c>
      <c r="J9" s="20" t="n">
        <v>0</v>
      </c>
      <c r="K9" s="18" t="s">
        <v>327</v>
      </c>
      <c r="L9" s="20" t="s">
        <v>327</v>
      </c>
      <c r="M9" s="18" t="n">
        <v>14.98127621</v>
      </c>
      <c r="N9" s="20" t="n">
        <v>2.47340314</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(201.0/B13*100)</f>
        <v/>
      </c>
      <c r="D13" s="19" t="n">
        <v>6960</v>
      </c>
      <c r="E13" s="18" t="n">
        <v>8.343944710000001</v>
      </c>
      <c r="F13" s="20" t="n">
        <v>0.4148082</v>
      </c>
      <c r="G13" s="18" t="n">
        <v>4.91539192</v>
      </c>
      <c r="H13" s="20" t="n">
        <v>0.33447486</v>
      </c>
      <c r="I13" s="18" t="n">
        <v>82.61882556</v>
      </c>
      <c r="J13" s="20" t="n">
        <v>0.6883006699999999</v>
      </c>
      <c r="K13" s="18" t="s">
        <v>327</v>
      </c>
      <c r="L13" s="20" t="s">
        <v>327</v>
      </c>
      <c r="M13" s="18" t="n">
        <v>4.12183781</v>
      </c>
      <c r="N13" s="20" t="n">
        <v>0.47300162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(59.0/B18*100)</f>
        <v/>
      </c>
      <c r="D18" s="19" t="n">
        <v>5473</v>
      </c>
      <c r="E18" s="18" t="n">
        <v>51.10189676</v>
      </c>
      <c r="F18" s="20" t="n">
        <v>1.28626456</v>
      </c>
      <c r="G18" s="18" t="n">
        <v>19.24521771</v>
      </c>
      <c r="H18" s="20" t="n">
        <v>0.89673999</v>
      </c>
      <c r="I18" s="18" t="n">
        <v>29.65288553</v>
      </c>
      <c r="J18" s="20" t="n">
        <v>0.8796851999999999</v>
      </c>
      <c r="K18" s="18" t="s">
        <v>327</v>
      </c>
      <c r="L18" s="20" t="s">
        <v>327</v>
      </c>
      <c r="M18" s="18" t="n">
        <v>0</v>
      </c>
      <c r="N18" s="20" t="n">
        <v>0</v>
      </c>
      <c r="O18" s="18" t="n">
        <v>0</v>
      </c>
      <c r="P18" s="20" t="n">
        <v>0</v>
      </c>
      <c r="Q18" s="18" t="n">
        <v>0</v>
      </c>
      <c r="R18" s="20" t="n">
        <v>0</v>
      </c>
    </row>
    <row r="19" spans="1:18">
      <c r="A19" s="15" t="s">
        <v>339</v>
      </c>
      <c r="B19" s="17" t="n">
        <v>5658</v>
      </c>
      <c r="C19" s="18">
        <f>(290.0/B19*100)</f>
        <v/>
      </c>
      <c r="D19" s="19" t="n">
        <v>5368</v>
      </c>
      <c r="E19" s="18" t="n">
        <v>29.72256106</v>
      </c>
      <c r="F19" s="20" t="n">
        <v>0.7775470799999999</v>
      </c>
      <c r="G19" s="18" t="n">
        <v>13.34818625</v>
      </c>
      <c r="H19" s="20" t="n">
        <v>0.72624046</v>
      </c>
      <c r="I19" s="18" t="n">
        <v>56.92925269</v>
      </c>
      <c r="J19" s="20" t="n">
        <v>1.03362405</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19.29296008</v>
      </c>
      <c r="F20" s="20" t="n">
        <v>0.68238327</v>
      </c>
      <c r="G20" s="18" t="n">
        <v>14.15379059</v>
      </c>
      <c r="H20" s="20" t="n">
        <v>0.59735483</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(699.0/B23*100)</f>
        <v/>
      </c>
      <c r="D23" s="19" t="n">
        <v>10884</v>
      </c>
      <c r="E23" s="18" t="n">
        <v>29.54768245</v>
      </c>
      <c r="F23" s="20" t="n">
        <v>0.75046975</v>
      </c>
      <c r="G23" s="18" t="n">
        <v>12.537659</v>
      </c>
      <c r="H23" s="20" t="n">
        <v>0.50385211</v>
      </c>
      <c r="I23" s="18" t="n">
        <v>57.91465856</v>
      </c>
      <c r="J23" s="20" t="n">
        <v>0.97542059</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(37.0/B25*100)</f>
        <v/>
      </c>
      <c r="D25" s="19" t="n">
        <v>5544</v>
      </c>
      <c r="E25" s="18" t="n">
        <v>44.00394062</v>
      </c>
      <c r="F25" s="20" t="n">
        <v>1.19538396</v>
      </c>
      <c r="G25" s="18" t="n">
        <v>32.86691837</v>
      </c>
      <c r="H25" s="20" t="n">
        <v>1.43157741</v>
      </c>
      <c r="I25" s="18" t="n">
        <v>23.12914101</v>
      </c>
      <c r="J25" s="20" t="n">
        <v>0.96824915</v>
      </c>
      <c r="K25" s="18" t="s">
        <v>327</v>
      </c>
      <c r="L25" s="20" t="s">
        <v>327</v>
      </c>
      <c r="M25" s="18" t="n">
        <v>0</v>
      </c>
      <c r="N25" s="20" t="n">
        <v>0</v>
      </c>
      <c r="O25" s="18" t="n">
        <v>0</v>
      </c>
      <c r="P25" s="20" t="n">
        <v>0</v>
      </c>
      <c r="Q25" s="18" t="n">
        <v>0</v>
      </c>
      <c r="R25" s="20" t="n">
        <v>0</v>
      </c>
    </row>
    <row r="26" spans="1:18">
      <c r="A26" s="15" t="s">
        <v>346</v>
      </c>
      <c r="B26" s="17" t="n">
        <v>4869</v>
      </c>
      <c r="C26" s="18">
        <f>(191.0/B26*100)</f>
        <v/>
      </c>
      <c r="D26" s="19" t="n">
        <v>4678</v>
      </c>
      <c r="E26" s="18" t="n">
        <v>23.507992</v>
      </c>
      <c r="F26" s="20" t="n">
        <v>0.81181507</v>
      </c>
      <c r="G26" s="18" t="n">
        <v>35.12765036</v>
      </c>
      <c r="H26" s="20" t="n">
        <v>1.05144969</v>
      </c>
      <c r="I26" s="18" t="n">
        <v>41.36435764</v>
      </c>
      <c r="J26" s="20" t="n">
        <v>0.90484116</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(39.0/B32*100)</f>
        <v/>
      </c>
      <c r="D32" s="19" t="n">
        <v>4439</v>
      </c>
      <c r="E32" s="18" t="n">
        <v>19.83565251</v>
      </c>
      <c r="F32" s="20" t="n">
        <v>0.67827056</v>
      </c>
      <c r="G32" s="18" t="n">
        <v>40.0477638</v>
      </c>
      <c r="H32" s="20" t="n">
        <v>1.18200988</v>
      </c>
      <c r="I32" s="18" t="n">
        <v>40.1165837</v>
      </c>
      <c r="J32" s="20" t="n">
        <v>1.05347762</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(150.0/B34*100)</f>
        <v/>
      </c>
      <c r="D34" s="19" t="n">
        <v>6200</v>
      </c>
      <c r="E34" s="18" t="n">
        <v>28.63358524</v>
      </c>
      <c r="F34" s="20" t="n">
        <v>0.72324413</v>
      </c>
      <c r="G34" s="18" t="n">
        <v>26.59620696</v>
      </c>
      <c r="H34" s="20" t="n">
        <v>0.80418369</v>
      </c>
      <c r="I34" s="18" t="n">
        <v>42.1629204</v>
      </c>
      <c r="J34" s="20" t="n">
        <v>0.88638195</v>
      </c>
      <c r="K34" s="18" t="s">
        <v>327</v>
      </c>
      <c r="L34" s="20" t="s">
        <v>327</v>
      </c>
      <c r="M34" s="18" t="n">
        <v>2.6072874</v>
      </c>
      <c r="N34" s="20" t="n">
        <v>0.54113025</v>
      </c>
      <c r="O34" s="18" t="n">
        <v>0</v>
      </c>
      <c r="P34" s="20" t="n">
        <v>0</v>
      </c>
      <c r="Q34" s="18" t="n">
        <v>0</v>
      </c>
      <c r="R34" s="20" t="n">
        <v>0</v>
      </c>
    </row>
    <row r="35" spans="1:18">
      <c r="A35" s="15" t="s">
        <v>355</v>
      </c>
      <c r="B35" s="17" t="n">
        <v>6406</v>
      </c>
      <c r="C35" s="18">
        <f>(120.0/B35*100)</f>
        <v/>
      </c>
      <c r="D35" s="19" t="n">
        <v>6286</v>
      </c>
      <c r="E35" s="18" t="n">
        <v>40.76902729</v>
      </c>
      <c r="F35" s="20" t="n">
        <v>0.6549485900000001</v>
      </c>
      <c r="G35" s="18" t="n">
        <v>26.03532217</v>
      </c>
      <c r="H35" s="20" t="n">
        <v>0.633414</v>
      </c>
      <c r="I35" s="18" t="n">
        <v>32.14428702</v>
      </c>
      <c r="J35" s="20" t="n">
        <v>0.7687619999999999</v>
      </c>
      <c r="K35" s="18" t="s">
        <v>327</v>
      </c>
      <c r="L35" s="20" t="s">
        <v>327</v>
      </c>
      <c r="M35" s="18" t="n">
        <v>1.05136353</v>
      </c>
      <c r="N35" s="20" t="n">
        <v>0.05742384</v>
      </c>
      <c r="O35" s="18" t="n">
        <v>0</v>
      </c>
      <c r="P35" s="20" t="n">
        <v>0</v>
      </c>
      <c r="Q35" s="18" t="n">
        <v>0</v>
      </c>
      <c r="R35" s="20" t="n">
        <v>0</v>
      </c>
    </row>
    <row r="36" spans="1:18">
      <c r="A36" s="15" t="s">
        <v>356</v>
      </c>
      <c r="B36" s="17" t="n">
        <v>6736</v>
      </c>
      <c r="C36" s="18">
        <f>(142.0/B36*100)</f>
        <v/>
      </c>
      <c r="D36" s="19" t="n">
        <v>6594</v>
      </c>
      <c r="E36" s="18" t="n">
        <v>35.79394587</v>
      </c>
      <c r="F36" s="20" t="n">
        <v>0.82777146</v>
      </c>
      <c r="G36" s="18" t="n">
        <v>9.46596544</v>
      </c>
      <c r="H36" s="20" t="n">
        <v>0.4256281</v>
      </c>
      <c r="I36" s="18" t="n">
        <v>54.74008869</v>
      </c>
      <c r="J36" s="20" t="n">
        <v>0.88410296</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(5824.0/B40*100)</f>
        <v/>
      </c>
      <c r="D40" s="19" t="n">
        <v>8333</v>
      </c>
      <c r="E40" s="18" t="n">
        <v>17.46724002</v>
      </c>
      <c r="F40" s="20" t="n">
        <v>0.63487415</v>
      </c>
      <c r="G40" s="18" t="n">
        <v>34.0843147</v>
      </c>
      <c r="H40" s="20" t="n">
        <v>1.03201397</v>
      </c>
      <c r="I40" s="18" t="n">
        <v>39.20593244</v>
      </c>
      <c r="J40" s="20" t="n">
        <v>0.97138748</v>
      </c>
      <c r="K40" s="18" t="s">
        <v>327</v>
      </c>
      <c r="L40" s="20" t="s">
        <v>327</v>
      </c>
      <c r="M40" s="18" t="n">
        <v>9.24251284</v>
      </c>
      <c r="N40" s="20" t="n">
        <v>0.21010033</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(280.0/B47*100)</f>
        <v/>
      </c>
      <c r="D47" s="19" t="n">
        <v>5648</v>
      </c>
      <c r="E47" s="18" t="n">
        <v>33.66113117</v>
      </c>
      <c r="F47" s="20" t="n">
        <v>0.84472791</v>
      </c>
      <c r="G47" s="18" t="n">
        <v>31.52527353</v>
      </c>
      <c r="H47" s="20" t="n">
        <v>0.89811798</v>
      </c>
      <c r="I47" s="18" t="n">
        <v>34.8135953</v>
      </c>
      <c r="J47" s="20" t="n">
        <v>0.99308679</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27.40070602</v>
      </c>
      <c r="F48" s="20" t="n">
        <v>0.99464566</v>
      </c>
      <c r="G48" s="18" t="n">
        <v>37.21895039</v>
      </c>
      <c r="H48" s="20" t="n">
        <v>1.23012534</v>
      </c>
      <c r="I48" s="18" t="n">
        <v>35.38034359</v>
      </c>
      <c r="J48" s="20" t="n">
        <v>1.16986223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(160.0/B52*100)</f>
        <v/>
      </c>
      <c r="D52" s="19" t="n">
        <v>5649</v>
      </c>
      <c r="E52" s="18" t="n">
        <v>25.66409593</v>
      </c>
      <c r="F52" s="20" t="n">
        <v>0.69715775</v>
      </c>
      <c r="G52" s="18" t="n">
        <v>22.74880845</v>
      </c>
      <c r="H52" s="20" t="n">
        <v>0.68550957</v>
      </c>
      <c r="I52" s="18" t="n">
        <v>51.58709563</v>
      </c>
      <c r="J52" s="20" t="n">
        <v>0.92057367</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36.23551042</v>
      </c>
      <c r="F56" s="20" t="n">
        <v>0.90748608</v>
      </c>
      <c r="G56" s="18" t="n">
        <v>24.59004312</v>
      </c>
      <c r="H56" s="20" t="n">
        <v>0.82759103</v>
      </c>
      <c r="I56" s="18" t="n">
        <v>39.17444647</v>
      </c>
      <c r="J56" s="20" t="n">
        <v>0.9096817</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(341.0/B61*100)</f>
        <v/>
      </c>
      <c r="D61" s="19" t="n">
        <v>6184</v>
      </c>
      <c r="E61" s="18" t="n">
        <v>25.05248569</v>
      </c>
      <c r="F61" s="20" t="n">
        <v>0.65567889</v>
      </c>
      <c r="G61" s="18" t="n">
        <v>26.05879088</v>
      </c>
      <c r="H61" s="20" t="n">
        <v>0.89743375</v>
      </c>
      <c r="I61" s="18" t="n">
        <v>48.88872343</v>
      </c>
      <c r="J61" s="20" t="n">
        <v>0.90443872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(350.0/B67*100)</f>
        <v/>
      </c>
      <c r="D67" s="19" t="n">
        <v>6621</v>
      </c>
      <c r="E67" s="18" t="n">
        <v>18.73725604</v>
      </c>
      <c r="F67" s="20" t="n">
        <v>0.59861136</v>
      </c>
      <c r="G67" s="18" t="n">
        <v>42.99599023</v>
      </c>
      <c r="H67" s="20" t="n">
        <v>1.11789074</v>
      </c>
      <c r="I67" s="18" t="n">
        <v>38.26675373</v>
      </c>
      <c r="J67" s="20" t="n">
        <v>0.98826063</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(423.0/B73*100)</f>
        <v/>
      </c>
      <c r="D73" s="19" t="n">
        <v>7826</v>
      </c>
      <c r="E73" s="18" t="n">
        <v>18.55211844</v>
      </c>
      <c r="F73" s="20" t="n">
        <v>0.76933828</v>
      </c>
      <c r="G73" s="18" t="n">
        <v>58.22637106</v>
      </c>
      <c r="H73" s="20" t="n">
        <v>1.25127583</v>
      </c>
      <c r="I73" s="18" t="n">
        <v>23.2215105</v>
      </c>
      <c r="J73" s="20" t="n">
        <v>1.03687265</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35.33795787</v>
      </c>
      <c r="F7" s="20" t="n">
        <v>0.5561865499999999</v>
      </c>
      <c r="G7" s="18" t="n">
        <v>11.83776622</v>
      </c>
      <c r="H7" s="20" t="n">
        <v>0.36387651</v>
      </c>
      <c r="I7" s="18" t="n">
        <v>52.82427591</v>
      </c>
      <c r="J7" s="20" t="n">
        <v>0.6049432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(8054.0/B9*100)</f>
        <v/>
      </c>
      <c r="D9" s="19" t="n">
        <v>1597</v>
      </c>
      <c r="E9" s="18" t="n">
        <v>61.68291151</v>
      </c>
      <c r="F9" s="20" t="n">
        <v>2.03662162</v>
      </c>
      <c r="G9" s="18" t="n">
        <v>23.33581228</v>
      </c>
      <c r="H9" s="20" t="n">
        <v>1.13610123</v>
      </c>
      <c r="I9" s="18" t="n">
        <v>0</v>
      </c>
      <c r="J9" s="20" t="n">
        <v>0</v>
      </c>
      <c r="K9" s="18" t="s">
        <v>327</v>
      </c>
      <c r="L9" s="20" t="s">
        <v>327</v>
      </c>
      <c r="M9" s="18" t="n">
        <v>14.98127621</v>
      </c>
      <c r="N9" s="20" t="n">
        <v>2.47340314</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(201.0/B13*100)</f>
        <v/>
      </c>
      <c r="D13" s="19" t="n">
        <v>6960</v>
      </c>
      <c r="E13" s="18" t="n">
        <v>10.58717324</v>
      </c>
      <c r="F13" s="20" t="n">
        <v>0.42210925</v>
      </c>
      <c r="G13" s="18" t="n">
        <v>2.67216338</v>
      </c>
      <c r="H13" s="20" t="n">
        <v>0.25380453</v>
      </c>
      <c r="I13" s="18" t="n">
        <v>82.61882556</v>
      </c>
      <c r="J13" s="20" t="n">
        <v>0.6883006699999999</v>
      </c>
      <c r="K13" s="18" t="s">
        <v>327</v>
      </c>
      <c r="L13" s="20" t="s">
        <v>327</v>
      </c>
      <c r="M13" s="18" t="n">
        <v>4.12183781</v>
      </c>
      <c r="N13" s="20" t="n">
        <v>0.47300162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(59.0/B18*100)</f>
        <v/>
      </c>
      <c r="D18" s="19" t="n">
        <v>5473</v>
      </c>
      <c r="E18" s="18" t="n">
        <v>52.79654693</v>
      </c>
      <c r="F18" s="20" t="n">
        <v>1.00605314</v>
      </c>
      <c r="G18" s="18" t="n">
        <v>17.55056754</v>
      </c>
      <c r="H18" s="20" t="n">
        <v>0.70152625</v>
      </c>
      <c r="I18" s="18" t="n">
        <v>29.65288553</v>
      </c>
      <c r="J18" s="20" t="n">
        <v>0.8796851999999999</v>
      </c>
      <c r="K18" s="18" t="s">
        <v>327</v>
      </c>
      <c r="L18" s="20" t="s">
        <v>327</v>
      </c>
      <c r="M18" s="18" t="n">
        <v>0</v>
      </c>
      <c r="N18" s="20" t="n">
        <v>0</v>
      </c>
      <c r="O18" s="18" t="n">
        <v>0</v>
      </c>
      <c r="P18" s="20" t="n">
        <v>0</v>
      </c>
      <c r="Q18" s="18" t="n">
        <v>0</v>
      </c>
      <c r="R18" s="20" t="n">
        <v>0</v>
      </c>
    </row>
    <row r="19" spans="1:18">
      <c r="A19" s="15" t="s">
        <v>339</v>
      </c>
      <c r="B19" s="17" t="n">
        <v>5658</v>
      </c>
      <c r="C19" s="18">
        <f>(290.0/B19*100)</f>
        <v/>
      </c>
      <c r="D19" s="19" t="n">
        <v>5368</v>
      </c>
      <c r="E19" s="18" t="n">
        <v>30.53481038</v>
      </c>
      <c r="F19" s="20" t="n">
        <v>0.86429285</v>
      </c>
      <c r="G19" s="18" t="n">
        <v>12.53593694</v>
      </c>
      <c r="H19" s="20" t="n">
        <v>0.56559093</v>
      </c>
      <c r="I19" s="18" t="n">
        <v>56.92925269</v>
      </c>
      <c r="J19" s="20" t="n">
        <v>1.03362405</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26.55430441</v>
      </c>
      <c r="F20" s="20" t="n">
        <v>0.73489892</v>
      </c>
      <c r="G20" s="18" t="n">
        <v>6.89244625</v>
      </c>
      <c r="H20" s="20" t="n">
        <v>0.45380971</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(699.0/B23*100)</f>
        <v/>
      </c>
      <c r="D23" s="19" t="n">
        <v>10884</v>
      </c>
      <c r="E23" s="18" t="n">
        <v>27.5579642</v>
      </c>
      <c r="F23" s="20" t="n">
        <v>0.72411487</v>
      </c>
      <c r="G23" s="18" t="n">
        <v>14.52737724</v>
      </c>
      <c r="H23" s="20" t="n">
        <v>0.59584125</v>
      </c>
      <c r="I23" s="18" t="n">
        <v>57.91465856</v>
      </c>
      <c r="J23" s="20" t="n">
        <v>0.97542059</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(37.0/B25*100)</f>
        <v/>
      </c>
      <c r="D25" s="19" t="n">
        <v>5544</v>
      </c>
      <c r="E25" s="18" t="n">
        <v>67.80909009</v>
      </c>
      <c r="F25" s="20" t="n">
        <v>0.97164213</v>
      </c>
      <c r="G25" s="18" t="n">
        <v>9.061768900000001</v>
      </c>
      <c r="H25" s="20" t="n">
        <v>0.47313141</v>
      </c>
      <c r="I25" s="18" t="n">
        <v>23.12914101</v>
      </c>
      <c r="J25" s="20" t="n">
        <v>0.96824915</v>
      </c>
      <c r="K25" s="18" t="s">
        <v>327</v>
      </c>
      <c r="L25" s="20" t="s">
        <v>327</v>
      </c>
      <c r="M25" s="18" t="n">
        <v>0</v>
      </c>
      <c r="N25" s="20" t="n">
        <v>0</v>
      </c>
      <c r="O25" s="18" t="n">
        <v>0</v>
      </c>
      <c r="P25" s="20" t="n">
        <v>0</v>
      </c>
      <c r="Q25" s="18" t="n">
        <v>0</v>
      </c>
      <c r="R25" s="20" t="n">
        <v>0</v>
      </c>
    </row>
    <row r="26" spans="1:18">
      <c r="A26" s="15" t="s">
        <v>346</v>
      </c>
      <c r="B26" s="17" t="n">
        <v>4869</v>
      </c>
      <c r="C26" s="18">
        <f>(191.0/B26*100)</f>
        <v/>
      </c>
      <c r="D26" s="19" t="n">
        <v>4678</v>
      </c>
      <c r="E26" s="18" t="n">
        <v>42.8932456</v>
      </c>
      <c r="F26" s="20" t="n">
        <v>0.92587888</v>
      </c>
      <c r="G26" s="18" t="n">
        <v>15.74239676</v>
      </c>
      <c r="H26" s="20" t="n">
        <v>0.68102599</v>
      </c>
      <c r="I26" s="18" t="n">
        <v>41.36435764</v>
      </c>
      <c r="J26" s="20" t="n">
        <v>0.90484116</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(39.0/B32*100)</f>
        <v/>
      </c>
      <c r="D32" s="19" t="n">
        <v>4439</v>
      </c>
      <c r="E32" s="18" t="n">
        <v>45.96808932</v>
      </c>
      <c r="F32" s="20" t="n">
        <v>1.10031677</v>
      </c>
      <c r="G32" s="18" t="n">
        <v>13.91532698</v>
      </c>
      <c r="H32" s="20" t="n">
        <v>0.56179808</v>
      </c>
      <c r="I32" s="18" t="n">
        <v>40.1165837</v>
      </c>
      <c r="J32" s="20" t="n">
        <v>1.05347762</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(150.0/B34*100)</f>
        <v/>
      </c>
      <c r="D34" s="19" t="n">
        <v>6200</v>
      </c>
      <c r="E34" s="18" t="n">
        <v>39.88124427</v>
      </c>
      <c r="F34" s="20" t="n">
        <v>0.77440104</v>
      </c>
      <c r="G34" s="18" t="n">
        <v>15.34854793</v>
      </c>
      <c r="H34" s="20" t="n">
        <v>0.56209255</v>
      </c>
      <c r="I34" s="18" t="n">
        <v>42.1629204</v>
      </c>
      <c r="J34" s="20" t="n">
        <v>0.88638195</v>
      </c>
      <c r="K34" s="18" t="s">
        <v>327</v>
      </c>
      <c r="L34" s="20" t="s">
        <v>327</v>
      </c>
      <c r="M34" s="18" t="n">
        <v>2.6072874</v>
      </c>
      <c r="N34" s="20" t="n">
        <v>0.54113025</v>
      </c>
      <c r="O34" s="18" t="n">
        <v>0</v>
      </c>
      <c r="P34" s="20" t="n">
        <v>0</v>
      </c>
      <c r="Q34" s="18" t="n">
        <v>0</v>
      </c>
      <c r="R34" s="20" t="n">
        <v>0</v>
      </c>
    </row>
    <row r="35" spans="1:18">
      <c r="A35" s="15" t="s">
        <v>355</v>
      </c>
      <c r="B35" s="17" t="n">
        <v>6406</v>
      </c>
      <c r="C35" s="18">
        <f>(120.0/B35*100)</f>
        <v/>
      </c>
      <c r="D35" s="19" t="n">
        <v>6286</v>
      </c>
      <c r="E35" s="18" t="n">
        <v>52.72459218</v>
      </c>
      <c r="F35" s="20" t="n">
        <v>0.78446644</v>
      </c>
      <c r="G35" s="18" t="n">
        <v>14.07975728</v>
      </c>
      <c r="H35" s="20" t="n">
        <v>0.51544011</v>
      </c>
      <c r="I35" s="18" t="n">
        <v>32.14428702</v>
      </c>
      <c r="J35" s="20" t="n">
        <v>0.7687619999999999</v>
      </c>
      <c r="K35" s="18" t="s">
        <v>327</v>
      </c>
      <c r="L35" s="20" t="s">
        <v>327</v>
      </c>
      <c r="M35" s="18" t="n">
        <v>1.05136353</v>
      </c>
      <c r="N35" s="20" t="n">
        <v>0.05742384</v>
      </c>
      <c r="O35" s="18" t="n">
        <v>0</v>
      </c>
      <c r="P35" s="20" t="n">
        <v>0</v>
      </c>
      <c r="Q35" s="18" t="n">
        <v>0</v>
      </c>
      <c r="R35" s="20" t="n">
        <v>0</v>
      </c>
    </row>
    <row r="36" spans="1:18">
      <c r="A36" s="15" t="s">
        <v>356</v>
      </c>
      <c r="B36" s="17" t="n">
        <v>6736</v>
      </c>
      <c r="C36" s="18">
        <f>(142.0/B36*100)</f>
        <v/>
      </c>
      <c r="D36" s="19" t="n">
        <v>6594</v>
      </c>
      <c r="E36" s="18" t="n">
        <v>33.72793899</v>
      </c>
      <c r="F36" s="20" t="n">
        <v>0.82317936</v>
      </c>
      <c r="G36" s="18" t="n">
        <v>11.53197231</v>
      </c>
      <c r="H36" s="20" t="n">
        <v>0.46370769</v>
      </c>
      <c r="I36" s="18" t="n">
        <v>54.74008869</v>
      </c>
      <c r="J36" s="20" t="n">
        <v>0.88410296</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(5824.0/B40*100)</f>
        <v/>
      </c>
      <c r="D40" s="19" t="n">
        <v>8333</v>
      </c>
      <c r="E40" s="18" t="n">
        <v>39.48157017</v>
      </c>
      <c r="F40" s="20" t="n">
        <v>0.83428527</v>
      </c>
      <c r="G40" s="18" t="n">
        <v>12.06998455</v>
      </c>
      <c r="H40" s="20" t="n">
        <v>0.58750713</v>
      </c>
      <c r="I40" s="18" t="n">
        <v>39.20593244</v>
      </c>
      <c r="J40" s="20" t="n">
        <v>0.97138748</v>
      </c>
      <c r="K40" s="18" t="s">
        <v>327</v>
      </c>
      <c r="L40" s="20" t="s">
        <v>327</v>
      </c>
      <c r="M40" s="18" t="n">
        <v>9.24251284</v>
      </c>
      <c r="N40" s="20" t="n">
        <v>0.21010033</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(280.0/B47*100)</f>
        <v/>
      </c>
      <c r="D47" s="19" t="n">
        <v>5648</v>
      </c>
      <c r="E47" s="18" t="n">
        <v>49.72701702</v>
      </c>
      <c r="F47" s="20" t="n">
        <v>0.99303266</v>
      </c>
      <c r="G47" s="18" t="n">
        <v>15.45938768</v>
      </c>
      <c r="H47" s="20" t="n">
        <v>0.61163822</v>
      </c>
      <c r="I47" s="18" t="n">
        <v>34.8135953</v>
      </c>
      <c r="J47" s="20" t="n">
        <v>0.99308679</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43.54935249</v>
      </c>
      <c r="F48" s="20" t="n">
        <v>0.94966834</v>
      </c>
      <c r="G48" s="18" t="n">
        <v>21.07030392</v>
      </c>
      <c r="H48" s="20" t="n">
        <v>0.77305846</v>
      </c>
      <c r="I48" s="18" t="n">
        <v>35.38034359</v>
      </c>
      <c r="J48" s="20" t="n">
        <v>1.16986223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(160.0/B52*100)</f>
        <v/>
      </c>
      <c r="D52" s="19" t="n">
        <v>5649</v>
      </c>
      <c r="E52" s="18" t="n">
        <v>33.97044454</v>
      </c>
      <c r="F52" s="20" t="n">
        <v>0.72610961</v>
      </c>
      <c r="G52" s="18" t="n">
        <v>14.44245983</v>
      </c>
      <c r="H52" s="20" t="n">
        <v>0.57696423</v>
      </c>
      <c r="I52" s="18" t="n">
        <v>51.58709563</v>
      </c>
      <c r="J52" s="20" t="n">
        <v>0.92057367</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51.34383264</v>
      </c>
      <c r="F56" s="20" t="n">
        <v>0.90382383</v>
      </c>
      <c r="G56" s="18" t="n">
        <v>9.481720899999999</v>
      </c>
      <c r="H56" s="20" t="n">
        <v>0.44862807</v>
      </c>
      <c r="I56" s="18" t="n">
        <v>39.17444647</v>
      </c>
      <c r="J56" s="20" t="n">
        <v>0.9096817</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(341.0/B61*100)</f>
        <v/>
      </c>
      <c r="D61" s="19" t="n">
        <v>6184</v>
      </c>
      <c r="E61" s="18" t="n">
        <v>39.24667484</v>
      </c>
      <c r="F61" s="20" t="n">
        <v>0.89378051</v>
      </c>
      <c r="G61" s="18" t="n">
        <v>11.86460173</v>
      </c>
      <c r="H61" s="20" t="n">
        <v>0.41915089</v>
      </c>
      <c r="I61" s="18" t="n">
        <v>48.88872343</v>
      </c>
      <c r="J61" s="20" t="n">
        <v>0.90443872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(350.0/B67*100)</f>
        <v/>
      </c>
      <c r="D67" s="19" t="n">
        <v>6621</v>
      </c>
      <c r="E67" s="18" t="n">
        <v>41.49171102</v>
      </c>
      <c r="F67" s="20" t="n">
        <v>0.93581911</v>
      </c>
      <c r="G67" s="18" t="n">
        <v>20.24153525</v>
      </c>
      <c r="H67" s="20" t="n">
        <v>0.56803901</v>
      </c>
      <c r="I67" s="18" t="n">
        <v>38.26675373</v>
      </c>
      <c r="J67" s="20" t="n">
        <v>0.98826063</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(423.0/B73*100)</f>
        <v/>
      </c>
      <c r="D73" s="19" t="n">
        <v>7826</v>
      </c>
      <c r="E73" s="18" t="n">
        <v>42.27057504</v>
      </c>
      <c r="F73" s="20" t="n">
        <v>1.10483479</v>
      </c>
      <c r="G73" s="18" t="n">
        <v>34.50791446</v>
      </c>
      <c r="H73" s="20" t="n">
        <v>0.9894305799999999</v>
      </c>
      <c r="I73" s="18" t="n">
        <v>23.2215105</v>
      </c>
      <c r="J73" s="20" t="n">
        <v>1.03687265</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500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38.63589284</v>
      </c>
      <c r="F7" s="20" t="n">
        <v>0.58412123</v>
      </c>
      <c r="G7" s="18" t="n">
        <v>8.539831250000001</v>
      </c>
      <c r="H7" s="20" t="n">
        <v>0.33627478</v>
      </c>
      <c r="I7" s="18" t="n">
        <v>52.82427591</v>
      </c>
      <c r="J7" s="20" t="n">
        <v>0.6049432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(8054.0/B9*100)</f>
        <v/>
      </c>
      <c r="D9" s="19" t="n">
        <v>1597</v>
      </c>
      <c r="E9" s="18" t="n">
        <v>71.30019041</v>
      </c>
      <c r="F9" s="20" t="n">
        <v>2.20515645</v>
      </c>
      <c r="G9" s="18" t="n">
        <v>13.71853337</v>
      </c>
      <c r="H9" s="20" t="n">
        <v>1.10984494</v>
      </c>
      <c r="I9" s="18" t="n">
        <v>0</v>
      </c>
      <c r="J9" s="20" t="n">
        <v>0</v>
      </c>
      <c r="K9" s="18" t="s">
        <v>327</v>
      </c>
      <c r="L9" s="20" t="s">
        <v>327</v>
      </c>
      <c r="M9" s="18" t="n">
        <v>14.98127621</v>
      </c>
      <c r="N9" s="20" t="n">
        <v>2.47340314</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(201.0/B13*100)</f>
        <v/>
      </c>
      <c r="D13" s="19" t="n">
        <v>6960</v>
      </c>
      <c r="E13" s="18" t="n">
        <v>12.05854361</v>
      </c>
      <c r="F13" s="20" t="n">
        <v>0.50244351</v>
      </c>
      <c r="G13" s="18" t="n">
        <v>1.20079302</v>
      </c>
      <c r="H13" s="20" t="n">
        <v>0.1474</v>
      </c>
      <c r="I13" s="18" t="n">
        <v>82.61882556</v>
      </c>
      <c r="J13" s="20" t="n">
        <v>0.6883006699999999</v>
      </c>
      <c r="K13" s="18" t="s">
        <v>327</v>
      </c>
      <c r="L13" s="20" t="s">
        <v>327</v>
      </c>
      <c r="M13" s="18" t="n">
        <v>4.12183781</v>
      </c>
      <c r="N13" s="20" t="n">
        <v>0.47300162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(59.0/B18*100)</f>
        <v/>
      </c>
      <c r="D18" s="19" t="n">
        <v>5473</v>
      </c>
      <c r="E18" s="18" t="n">
        <v>35.81663191</v>
      </c>
      <c r="F18" s="20" t="n">
        <v>0.72799161</v>
      </c>
      <c r="G18" s="18" t="n">
        <v>34.53048256</v>
      </c>
      <c r="H18" s="20" t="n">
        <v>0.94757841</v>
      </c>
      <c r="I18" s="18" t="n">
        <v>29.65288553</v>
      </c>
      <c r="J18" s="20" t="n">
        <v>0.8796851999999999</v>
      </c>
      <c r="K18" s="18" t="s">
        <v>327</v>
      </c>
      <c r="L18" s="20" t="s">
        <v>327</v>
      </c>
      <c r="M18" s="18" t="n">
        <v>0</v>
      </c>
      <c r="N18" s="20" t="n">
        <v>0</v>
      </c>
      <c r="O18" s="18" t="n">
        <v>0</v>
      </c>
      <c r="P18" s="20" t="n">
        <v>0</v>
      </c>
      <c r="Q18" s="18" t="n">
        <v>0</v>
      </c>
      <c r="R18" s="20" t="n">
        <v>0</v>
      </c>
    </row>
    <row r="19" spans="1:18">
      <c r="A19" s="15" t="s">
        <v>339</v>
      </c>
      <c r="B19" s="17" t="n">
        <v>5658</v>
      </c>
      <c r="C19" s="18">
        <f>(290.0/B19*100)</f>
        <v/>
      </c>
      <c r="D19" s="19" t="n">
        <v>5368</v>
      </c>
      <c r="E19" s="18" t="n">
        <v>32.10383028</v>
      </c>
      <c r="F19" s="20" t="n">
        <v>0.82144269</v>
      </c>
      <c r="G19" s="18" t="n">
        <v>10.96691704</v>
      </c>
      <c r="H19" s="20" t="n">
        <v>0.53831981</v>
      </c>
      <c r="I19" s="18" t="n">
        <v>56.92925269</v>
      </c>
      <c r="J19" s="20" t="n">
        <v>1.03362405</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29.12655028</v>
      </c>
      <c r="F20" s="20" t="n">
        <v>0.76641527</v>
      </c>
      <c r="G20" s="18" t="n">
        <v>4.32020038</v>
      </c>
      <c r="H20" s="20" t="n">
        <v>0.34398881</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(699.0/B23*100)</f>
        <v/>
      </c>
      <c r="D23" s="19" t="n">
        <v>10884</v>
      </c>
      <c r="E23" s="18" t="n">
        <v>33.90076431</v>
      </c>
      <c r="F23" s="20" t="n">
        <v>0.78463159</v>
      </c>
      <c r="G23" s="18" t="n">
        <v>8.184577129999999</v>
      </c>
      <c r="H23" s="20" t="n">
        <v>0.39419368</v>
      </c>
      <c r="I23" s="18" t="n">
        <v>57.91465856</v>
      </c>
      <c r="J23" s="20" t="n">
        <v>0.97542059</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(37.0/B25*100)</f>
        <v/>
      </c>
      <c r="D25" s="19" t="n">
        <v>5544</v>
      </c>
      <c r="E25" s="18" t="n">
        <v>34.84378117</v>
      </c>
      <c r="F25" s="20" t="n">
        <v>1.12900986</v>
      </c>
      <c r="G25" s="18" t="n">
        <v>42.02707782</v>
      </c>
      <c r="H25" s="20" t="n">
        <v>1.1113985</v>
      </c>
      <c r="I25" s="18" t="n">
        <v>23.12914101</v>
      </c>
      <c r="J25" s="20" t="n">
        <v>0.96824915</v>
      </c>
      <c r="K25" s="18" t="s">
        <v>327</v>
      </c>
      <c r="L25" s="20" t="s">
        <v>327</v>
      </c>
      <c r="M25" s="18" t="n">
        <v>0</v>
      </c>
      <c r="N25" s="20" t="n">
        <v>0</v>
      </c>
      <c r="O25" s="18" t="n">
        <v>0</v>
      </c>
      <c r="P25" s="20" t="n">
        <v>0</v>
      </c>
      <c r="Q25" s="18" t="n">
        <v>0</v>
      </c>
      <c r="R25" s="20" t="n">
        <v>0</v>
      </c>
    </row>
    <row r="26" spans="1:18">
      <c r="A26" s="15" t="s">
        <v>346</v>
      </c>
      <c r="B26" s="17" t="n">
        <v>4869</v>
      </c>
      <c r="C26" s="18">
        <f>(191.0/B26*100)</f>
        <v/>
      </c>
      <c r="D26" s="19" t="n">
        <v>4678</v>
      </c>
      <c r="E26" s="18" t="n">
        <v>45.66772491</v>
      </c>
      <c r="F26" s="20" t="n">
        <v>0.86164134</v>
      </c>
      <c r="G26" s="18" t="n">
        <v>12.96791745</v>
      </c>
      <c r="H26" s="20" t="n">
        <v>0.54580156</v>
      </c>
      <c r="I26" s="18" t="n">
        <v>41.36435764</v>
      </c>
      <c r="J26" s="20" t="n">
        <v>0.90484116</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(39.0/B32*100)</f>
        <v/>
      </c>
      <c r="D32" s="19" t="n">
        <v>4439</v>
      </c>
      <c r="E32" s="18" t="n">
        <v>50.34777423</v>
      </c>
      <c r="F32" s="20" t="n">
        <v>1.10587544</v>
      </c>
      <c r="G32" s="18" t="n">
        <v>9.53564207</v>
      </c>
      <c r="H32" s="20" t="n">
        <v>0.46574803</v>
      </c>
      <c r="I32" s="18" t="n">
        <v>40.1165837</v>
      </c>
      <c r="J32" s="20" t="n">
        <v>1.05347762</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(150.0/B34*100)</f>
        <v/>
      </c>
      <c r="D34" s="19" t="n">
        <v>6200</v>
      </c>
      <c r="E34" s="18" t="n">
        <v>43.7987778</v>
      </c>
      <c r="F34" s="20" t="n">
        <v>0.84318594</v>
      </c>
      <c r="G34" s="18" t="n">
        <v>11.4310144</v>
      </c>
      <c r="H34" s="20" t="n">
        <v>0.53484898</v>
      </c>
      <c r="I34" s="18" t="n">
        <v>42.1629204</v>
      </c>
      <c r="J34" s="20" t="n">
        <v>0.88638195</v>
      </c>
      <c r="K34" s="18" t="s">
        <v>327</v>
      </c>
      <c r="L34" s="20" t="s">
        <v>327</v>
      </c>
      <c r="M34" s="18" t="n">
        <v>2.6072874</v>
      </c>
      <c r="N34" s="20" t="n">
        <v>0.54113025</v>
      </c>
      <c r="O34" s="18" t="n">
        <v>0</v>
      </c>
      <c r="P34" s="20" t="n">
        <v>0</v>
      </c>
      <c r="Q34" s="18" t="n">
        <v>0</v>
      </c>
      <c r="R34" s="20" t="n">
        <v>0</v>
      </c>
    </row>
    <row r="35" spans="1:18">
      <c r="A35" s="15" t="s">
        <v>355</v>
      </c>
      <c r="B35" s="17" t="n">
        <v>6406</v>
      </c>
      <c r="C35" s="18">
        <f>(120.0/B35*100)</f>
        <v/>
      </c>
      <c r="D35" s="19" t="n">
        <v>6286</v>
      </c>
      <c r="E35" s="18" t="n">
        <v>57.11000407</v>
      </c>
      <c r="F35" s="20" t="n">
        <v>0.72964454</v>
      </c>
      <c r="G35" s="18" t="n">
        <v>9.69434538</v>
      </c>
      <c r="H35" s="20" t="n">
        <v>0.46752734</v>
      </c>
      <c r="I35" s="18" t="n">
        <v>32.14428702</v>
      </c>
      <c r="J35" s="20" t="n">
        <v>0.7687619999999999</v>
      </c>
      <c r="K35" s="18" t="s">
        <v>327</v>
      </c>
      <c r="L35" s="20" t="s">
        <v>327</v>
      </c>
      <c r="M35" s="18" t="n">
        <v>1.05136353</v>
      </c>
      <c r="N35" s="20" t="n">
        <v>0.05742384</v>
      </c>
      <c r="O35" s="18" t="n">
        <v>0</v>
      </c>
      <c r="P35" s="20" t="n">
        <v>0</v>
      </c>
      <c r="Q35" s="18" t="n">
        <v>0</v>
      </c>
      <c r="R35" s="20" t="n">
        <v>0</v>
      </c>
    </row>
    <row r="36" spans="1:18">
      <c r="A36" s="15" t="s">
        <v>356</v>
      </c>
      <c r="B36" s="17" t="n">
        <v>6736</v>
      </c>
      <c r="C36" s="18">
        <f>(142.0/B36*100)</f>
        <v/>
      </c>
      <c r="D36" s="19" t="n">
        <v>6594</v>
      </c>
      <c r="E36" s="18" t="n">
        <v>31.06078244</v>
      </c>
      <c r="F36" s="20" t="n">
        <v>0.68503021</v>
      </c>
      <c r="G36" s="18" t="n">
        <v>14.19912887</v>
      </c>
      <c r="H36" s="20" t="n">
        <v>0.65215895</v>
      </c>
      <c r="I36" s="18" t="n">
        <v>54.74008869</v>
      </c>
      <c r="J36" s="20" t="n">
        <v>0.88410296</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(5824.0/B40*100)</f>
        <v/>
      </c>
      <c r="D40" s="19" t="n">
        <v>8333</v>
      </c>
      <c r="E40" s="18" t="n">
        <v>43.94779532</v>
      </c>
      <c r="F40" s="20" t="n">
        <v>0.96150602</v>
      </c>
      <c r="G40" s="18" t="n">
        <v>7.6037594</v>
      </c>
      <c r="H40" s="20" t="n">
        <v>0.39447354</v>
      </c>
      <c r="I40" s="18" t="n">
        <v>39.20593244</v>
      </c>
      <c r="J40" s="20" t="n">
        <v>0.97138748</v>
      </c>
      <c r="K40" s="18" t="s">
        <v>327</v>
      </c>
      <c r="L40" s="20" t="s">
        <v>327</v>
      </c>
      <c r="M40" s="18" t="n">
        <v>9.24251284</v>
      </c>
      <c r="N40" s="20" t="n">
        <v>0.21010033</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(280.0/B47*100)</f>
        <v/>
      </c>
      <c r="D47" s="19" t="n">
        <v>5648</v>
      </c>
      <c r="E47" s="18" t="n">
        <v>43.51969607</v>
      </c>
      <c r="F47" s="20" t="n">
        <v>0.96450145</v>
      </c>
      <c r="G47" s="18" t="n">
        <v>21.66670863</v>
      </c>
      <c r="H47" s="20" t="n">
        <v>0.73578336</v>
      </c>
      <c r="I47" s="18" t="n">
        <v>34.8135953</v>
      </c>
      <c r="J47" s="20" t="n">
        <v>0.99308679</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43.83970068</v>
      </c>
      <c r="F48" s="20" t="n">
        <v>0.93502825</v>
      </c>
      <c r="G48" s="18" t="n">
        <v>20.77995573</v>
      </c>
      <c r="H48" s="20" t="n">
        <v>0.83119261</v>
      </c>
      <c r="I48" s="18" t="n">
        <v>35.38034359</v>
      </c>
      <c r="J48" s="20" t="n">
        <v>1.16986223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(160.0/B52*100)</f>
        <v/>
      </c>
      <c r="D52" s="19" t="n">
        <v>5649</v>
      </c>
      <c r="E52" s="18" t="n">
        <v>39.43660607</v>
      </c>
      <c r="F52" s="20" t="n">
        <v>0.87275355</v>
      </c>
      <c r="G52" s="18" t="n">
        <v>8.9762983</v>
      </c>
      <c r="H52" s="20" t="n">
        <v>0.50477008</v>
      </c>
      <c r="I52" s="18" t="n">
        <v>51.58709563</v>
      </c>
      <c r="J52" s="20" t="n">
        <v>0.92057367</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33.78143092</v>
      </c>
      <c r="F56" s="20" t="n">
        <v>0.83574137</v>
      </c>
      <c r="G56" s="18" t="n">
        <v>27.04412261</v>
      </c>
      <c r="H56" s="20" t="n">
        <v>0.86780381</v>
      </c>
      <c r="I56" s="18" t="n">
        <v>39.17444647</v>
      </c>
      <c r="J56" s="20" t="n">
        <v>0.9096817</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(341.0/B61*100)</f>
        <v/>
      </c>
      <c r="D61" s="19" t="n">
        <v>6184</v>
      </c>
      <c r="E61" s="18" t="n">
        <v>41.15054773</v>
      </c>
      <c r="F61" s="20" t="n">
        <v>0.7679354</v>
      </c>
      <c r="G61" s="18" t="n">
        <v>9.96072884</v>
      </c>
      <c r="H61" s="20" t="n">
        <v>0.49575872</v>
      </c>
      <c r="I61" s="18" t="n">
        <v>48.88872343</v>
      </c>
      <c r="J61" s="20" t="n">
        <v>0.90443872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(350.0/B67*100)</f>
        <v/>
      </c>
      <c r="D67" s="19" t="n">
        <v>6621</v>
      </c>
      <c r="E67" s="18" t="n">
        <v>42.49497689</v>
      </c>
      <c r="F67" s="20" t="n">
        <v>0.85419904</v>
      </c>
      <c r="G67" s="18" t="n">
        <v>19.23826938</v>
      </c>
      <c r="H67" s="20" t="n">
        <v>0.5800076</v>
      </c>
      <c r="I67" s="18" t="n">
        <v>38.26675373</v>
      </c>
      <c r="J67" s="20" t="n">
        <v>0.98826063</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(423.0/B73*100)</f>
        <v/>
      </c>
      <c r="D73" s="19" t="n">
        <v>7826</v>
      </c>
      <c r="E73" s="18" t="n">
        <v>41.16127583</v>
      </c>
      <c r="F73" s="20" t="n">
        <v>0.91076738</v>
      </c>
      <c r="G73" s="18" t="n">
        <v>35.61721367</v>
      </c>
      <c r="H73" s="20" t="n">
        <v>1.04779959</v>
      </c>
      <c r="I73" s="18" t="n">
        <v>23.2215105</v>
      </c>
      <c r="J73" s="20" t="n">
        <v>1.03687265</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501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38.98508898</v>
      </c>
      <c r="F7" s="20" t="n">
        <v>0.58224779</v>
      </c>
      <c r="G7" s="18" t="n">
        <v>8.190635110000001</v>
      </c>
      <c r="H7" s="20" t="n">
        <v>0.30884078</v>
      </c>
      <c r="I7" s="18" t="n">
        <v>52.82427591</v>
      </c>
      <c r="J7" s="20" t="n">
        <v>0.6049432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(8054.0/B9*100)</f>
        <v/>
      </c>
      <c r="D9" s="19" t="n">
        <v>1597</v>
      </c>
      <c r="E9" s="18" t="n">
        <v>71.20296716</v>
      </c>
      <c r="F9" s="20" t="n">
        <v>2.21978903</v>
      </c>
      <c r="G9" s="18" t="n">
        <v>13.81575662</v>
      </c>
      <c r="H9" s="20" t="n">
        <v>0.99176664</v>
      </c>
      <c r="I9" s="18" t="n">
        <v>0</v>
      </c>
      <c r="J9" s="20" t="n">
        <v>0</v>
      </c>
      <c r="K9" s="18" t="s">
        <v>327</v>
      </c>
      <c r="L9" s="20" t="s">
        <v>327</v>
      </c>
      <c r="M9" s="18" t="n">
        <v>14.98127621</v>
      </c>
      <c r="N9" s="20" t="n">
        <v>2.47340314</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(201.0/B13*100)</f>
        <v/>
      </c>
      <c r="D13" s="19" t="n">
        <v>6960</v>
      </c>
      <c r="E13" s="18" t="n">
        <v>11.88943067</v>
      </c>
      <c r="F13" s="20" t="n">
        <v>0.48395918</v>
      </c>
      <c r="G13" s="18" t="n">
        <v>1.36990596</v>
      </c>
      <c r="H13" s="20" t="n">
        <v>0.15316144</v>
      </c>
      <c r="I13" s="18" t="n">
        <v>82.61882556</v>
      </c>
      <c r="J13" s="20" t="n">
        <v>0.6883006699999999</v>
      </c>
      <c r="K13" s="18" t="s">
        <v>327</v>
      </c>
      <c r="L13" s="20" t="s">
        <v>327</v>
      </c>
      <c r="M13" s="18" t="n">
        <v>4.12183781</v>
      </c>
      <c r="N13" s="20" t="n">
        <v>0.47300162</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(59.0/B18*100)</f>
        <v/>
      </c>
      <c r="D18" s="19" t="n">
        <v>5473</v>
      </c>
      <c r="E18" s="18" t="n">
        <v>55.28525429</v>
      </c>
      <c r="F18" s="20" t="n">
        <v>0.85749868</v>
      </c>
      <c r="G18" s="18" t="n">
        <v>15.06186018</v>
      </c>
      <c r="H18" s="20" t="n">
        <v>0.46882823</v>
      </c>
      <c r="I18" s="18" t="n">
        <v>29.65288553</v>
      </c>
      <c r="J18" s="20" t="n">
        <v>0.8796851999999999</v>
      </c>
      <c r="K18" s="18" t="s">
        <v>327</v>
      </c>
      <c r="L18" s="20" t="s">
        <v>327</v>
      </c>
      <c r="M18" s="18" t="n">
        <v>0</v>
      </c>
      <c r="N18" s="20" t="n">
        <v>0</v>
      </c>
      <c r="O18" s="18" t="n">
        <v>0</v>
      </c>
      <c r="P18" s="20" t="n">
        <v>0</v>
      </c>
      <c r="Q18" s="18" t="n">
        <v>0</v>
      </c>
      <c r="R18" s="20" t="n">
        <v>0</v>
      </c>
    </row>
    <row r="19" spans="1:18">
      <c r="A19" s="15" t="s">
        <v>339</v>
      </c>
      <c r="B19" s="17" t="n">
        <v>5658</v>
      </c>
      <c r="C19" s="18">
        <f>(290.0/B19*100)</f>
        <v/>
      </c>
      <c r="D19" s="19" t="n">
        <v>5368</v>
      </c>
      <c r="E19" s="18" t="n">
        <v>34.27591206</v>
      </c>
      <c r="F19" s="20" t="n">
        <v>0.85904781</v>
      </c>
      <c r="G19" s="18" t="n">
        <v>8.794835259999999</v>
      </c>
      <c r="H19" s="20" t="n">
        <v>0.49313871</v>
      </c>
      <c r="I19" s="18" t="n">
        <v>56.92925269</v>
      </c>
      <c r="J19" s="20" t="n">
        <v>1.03362405</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29.50792056</v>
      </c>
      <c r="F20" s="20" t="n">
        <v>0.70000534</v>
      </c>
      <c r="G20" s="18" t="n">
        <v>3.93883011</v>
      </c>
      <c r="H20" s="20" t="n">
        <v>0.36324116</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(699.0/B23*100)</f>
        <v/>
      </c>
      <c r="D23" s="19" t="n">
        <v>10884</v>
      </c>
      <c r="E23" s="18" t="n">
        <v>31.75125755</v>
      </c>
      <c r="F23" s="20" t="n">
        <v>0.92406389</v>
      </c>
      <c r="G23" s="18" t="n">
        <v>10.33408389</v>
      </c>
      <c r="H23" s="20" t="n">
        <v>0.43122244</v>
      </c>
      <c r="I23" s="18" t="n">
        <v>57.91465856</v>
      </c>
      <c r="J23" s="20" t="n">
        <v>0.97542059</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(37.0/B25*100)</f>
        <v/>
      </c>
      <c r="D25" s="19" t="n">
        <v>5544</v>
      </c>
      <c r="E25" s="18" t="n">
        <v>70.33589176</v>
      </c>
      <c r="F25" s="20" t="n">
        <v>0.98218705</v>
      </c>
      <c r="G25" s="18" t="n">
        <v>6.53496723</v>
      </c>
      <c r="H25" s="20" t="n">
        <v>0.34813281</v>
      </c>
      <c r="I25" s="18" t="n">
        <v>23.12914101</v>
      </c>
      <c r="J25" s="20" t="n">
        <v>0.96824915</v>
      </c>
      <c r="K25" s="18" t="s">
        <v>327</v>
      </c>
      <c r="L25" s="20" t="s">
        <v>327</v>
      </c>
      <c r="M25" s="18" t="n">
        <v>0</v>
      </c>
      <c r="N25" s="20" t="n">
        <v>0</v>
      </c>
      <c r="O25" s="18" t="n">
        <v>0</v>
      </c>
      <c r="P25" s="20" t="n">
        <v>0</v>
      </c>
      <c r="Q25" s="18" t="n">
        <v>0</v>
      </c>
      <c r="R25" s="20" t="n">
        <v>0</v>
      </c>
    </row>
    <row r="26" spans="1:18">
      <c r="A26" s="15" t="s">
        <v>346</v>
      </c>
      <c r="B26" s="17" t="n">
        <v>4869</v>
      </c>
      <c r="C26" s="18">
        <f>(191.0/B26*100)</f>
        <v/>
      </c>
      <c r="D26" s="19" t="n">
        <v>4678</v>
      </c>
      <c r="E26" s="18" t="n">
        <v>51.51040464</v>
      </c>
      <c r="F26" s="20" t="n">
        <v>0.95441087</v>
      </c>
      <c r="G26" s="18" t="n">
        <v>7.12523772</v>
      </c>
      <c r="H26" s="20" t="n">
        <v>0.4713928</v>
      </c>
      <c r="I26" s="18" t="n">
        <v>41.36435764</v>
      </c>
      <c r="J26" s="20" t="n">
        <v>0.90484116</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(39.0/B32*100)</f>
        <v/>
      </c>
      <c r="D32" s="19" t="n">
        <v>4439</v>
      </c>
      <c r="E32" s="18" t="n">
        <v>50.23167866</v>
      </c>
      <c r="F32" s="20" t="n">
        <v>1.13215915</v>
      </c>
      <c r="G32" s="18" t="n">
        <v>9.65173764</v>
      </c>
      <c r="H32" s="20" t="n">
        <v>0.49561046</v>
      </c>
      <c r="I32" s="18" t="n">
        <v>40.1165837</v>
      </c>
      <c r="J32" s="20" t="n">
        <v>1.05347762</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(150.0/B34*100)</f>
        <v/>
      </c>
      <c r="D34" s="19" t="n">
        <v>6200</v>
      </c>
      <c r="E34" s="18" t="n">
        <v>43.66132898</v>
      </c>
      <c r="F34" s="20" t="n">
        <v>0.78925705</v>
      </c>
      <c r="G34" s="18" t="n">
        <v>11.56846322</v>
      </c>
      <c r="H34" s="20" t="n">
        <v>0.51683321</v>
      </c>
      <c r="I34" s="18" t="n">
        <v>42.1629204</v>
      </c>
      <c r="J34" s="20" t="n">
        <v>0.88638195</v>
      </c>
      <c r="K34" s="18" t="s">
        <v>327</v>
      </c>
      <c r="L34" s="20" t="s">
        <v>327</v>
      </c>
      <c r="M34" s="18" t="n">
        <v>2.6072874</v>
      </c>
      <c r="N34" s="20" t="n">
        <v>0.54113025</v>
      </c>
      <c r="O34" s="18" t="n">
        <v>0</v>
      </c>
      <c r="P34" s="20" t="n">
        <v>0</v>
      </c>
      <c r="Q34" s="18" t="n">
        <v>0</v>
      </c>
      <c r="R34" s="20" t="n">
        <v>0</v>
      </c>
    </row>
    <row r="35" spans="1:18">
      <c r="A35" s="15" t="s">
        <v>355</v>
      </c>
      <c r="B35" s="17" t="n">
        <v>6406</v>
      </c>
      <c r="C35" s="18">
        <f>(120.0/B35*100)</f>
        <v/>
      </c>
      <c r="D35" s="19" t="n">
        <v>6286</v>
      </c>
      <c r="E35" s="18" t="n">
        <v>55.28844285</v>
      </c>
      <c r="F35" s="20" t="n">
        <v>0.8166070600000001</v>
      </c>
      <c r="G35" s="18" t="n">
        <v>11.5159066</v>
      </c>
      <c r="H35" s="20" t="n">
        <v>0.51487296</v>
      </c>
      <c r="I35" s="18" t="n">
        <v>32.14428702</v>
      </c>
      <c r="J35" s="20" t="n">
        <v>0.7687619999999999</v>
      </c>
      <c r="K35" s="18" t="s">
        <v>327</v>
      </c>
      <c r="L35" s="20" t="s">
        <v>327</v>
      </c>
      <c r="M35" s="18" t="n">
        <v>1.05136353</v>
      </c>
      <c r="N35" s="20" t="n">
        <v>0.05742384</v>
      </c>
      <c r="O35" s="18" t="n">
        <v>0</v>
      </c>
      <c r="P35" s="20" t="n">
        <v>0</v>
      </c>
      <c r="Q35" s="18" t="n">
        <v>0</v>
      </c>
      <c r="R35" s="20" t="n">
        <v>0</v>
      </c>
    </row>
    <row r="36" spans="1:18">
      <c r="A36" s="15" t="s">
        <v>356</v>
      </c>
      <c r="B36" s="17" t="n">
        <v>6736</v>
      </c>
      <c r="C36" s="18">
        <f>(142.0/B36*100)</f>
        <v/>
      </c>
      <c r="D36" s="19" t="n">
        <v>6594</v>
      </c>
      <c r="E36" s="18" t="n">
        <v>36.85781106</v>
      </c>
      <c r="F36" s="20" t="n">
        <v>0.85762302</v>
      </c>
      <c r="G36" s="18" t="n">
        <v>8.402100239999999</v>
      </c>
      <c r="H36" s="20" t="n">
        <v>0.41345314</v>
      </c>
      <c r="I36" s="18" t="n">
        <v>54.74008869</v>
      </c>
      <c r="J36" s="20" t="n">
        <v>0.88410296</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(5824.0/B40*100)</f>
        <v/>
      </c>
      <c r="D40" s="19" t="n">
        <v>8333</v>
      </c>
      <c r="E40" s="18" t="n">
        <v>46.40506279</v>
      </c>
      <c r="F40" s="20" t="n">
        <v>0.9265268800000001</v>
      </c>
      <c r="G40" s="18" t="n">
        <v>5.14649193</v>
      </c>
      <c r="H40" s="20" t="n">
        <v>0.3134079</v>
      </c>
      <c r="I40" s="18" t="n">
        <v>39.20593244</v>
      </c>
      <c r="J40" s="20" t="n">
        <v>0.97138748</v>
      </c>
      <c r="K40" s="18" t="s">
        <v>327</v>
      </c>
      <c r="L40" s="20" t="s">
        <v>327</v>
      </c>
      <c r="M40" s="18" t="n">
        <v>9.24251284</v>
      </c>
      <c r="N40" s="20" t="n">
        <v>0.21010033</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(280.0/B47*100)</f>
        <v/>
      </c>
      <c r="D47" s="19" t="n">
        <v>5648</v>
      </c>
      <c r="E47" s="18" t="n">
        <v>53.85777857</v>
      </c>
      <c r="F47" s="20" t="n">
        <v>1.05487277</v>
      </c>
      <c r="G47" s="18" t="n">
        <v>11.32862613</v>
      </c>
      <c r="H47" s="20" t="n">
        <v>0.59394286</v>
      </c>
      <c r="I47" s="18" t="n">
        <v>34.8135953</v>
      </c>
      <c r="J47" s="20" t="n">
        <v>0.99308679</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54.83856266</v>
      </c>
      <c r="F48" s="20" t="n">
        <v>0.9619805299999999</v>
      </c>
      <c r="G48" s="18" t="n">
        <v>9.78109375</v>
      </c>
      <c r="H48" s="20" t="n">
        <v>0.61018145</v>
      </c>
      <c r="I48" s="18" t="n">
        <v>35.38034359</v>
      </c>
      <c r="J48" s="20" t="n">
        <v>1.16986223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(160.0/B52*100)</f>
        <v/>
      </c>
      <c r="D52" s="19" t="n">
        <v>5649</v>
      </c>
      <c r="E52" s="18" t="n">
        <v>38.80531192</v>
      </c>
      <c r="F52" s="20" t="n">
        <v>0.8469128500000001</v>
      </c>
      <c r="G52" s="18" t="n">
        <v>9.607592459999999</v>
      </c>
      <c r="H52" s="20" t="n">
        <v>0.46073322</v>
      </c>
      <c r="I52" s="18" t="n">
        <v>51.58709563</v>
      </c>
      <c r="J52" s="20" t="n">
        <v>0.92057367</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(97.0/B56*100)</f>
        <v/>
      </c>
      <c r="D56" s="19" t="n">
        <v>5262</v>
      </c>
      <c r="E56" s="18" t="n">
        <v>45.08391579</v>
      </c>
      <c r="F56" s="20" t="n">
        <v>0.92386543</v>
      </c>
      <c r="G56" s="18" t="n">
        <v>15.74163775</v>
      </c>
      <c r="H56" s="20" t="n">
        <v>0.52402176</v>
      </c>
      <c r="I56" s="18" t="n">
        <v>39.17444647</v>
      </c>
      <c r="J56" s="20" t="n">
        <v>0.9096817</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(341.0/B61*100)</f>
        <v/>
      </c>
      <c r="D61" s="19" t="n">
        <v>6184</v>
      </c>
      <c r="E61" s="18" t="n">
        <v>44.29046739</v>
      </c>
      <c r="F61" s="20" t="n">
        <v>0.85178862</v>
      </c>
      <c r="G61" s="18" t="n">
        <v>6.82080918</v>
      </c>
      <c r="H61" s="20" t="n">
        <v>0.35305459</v>
      </c>
      <c r="I61" s="18" t="n">
        <v>48.88872343</v>
      </c>
      <c r="J61" s="20" t="n">
        <v>0.90443872</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(350.0/B67*100)</f>
        <v/>
      </c>
      <c r="D67" s="19" t="n">
        <v>6621</v>
      </c>
      <c r="E67" s="18" t="n">
        <v>48.5279877</v>
      </c>
      <c r="F67" s="20" t="n">
        <v>0.96102999</v>
      </c>
      <c r="G67" s="18" t="n">
        <v>13.20525857</v>
      </c>
      <c r="H67" s="20" t="n">
        <v>0.49055644</v>
      </c>
      <c r="I67" s="18" t="n">
        <v>38.26675373</v>
      </c>
      <c r="J67" s="20" t="n">
        <v>0.98826063</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(423.0/B73*100)</f>
        <v/>
      </c>
      <c r="D73" s="19" t="n">
        <v>7826</v>
      </c>
      <c r="E73" s="18" t="n">
        <v>47.02462275</v>
      </c>
      <c r="F73" s="20" t="n">
        <v>1.0730989</v>
      </c>
      <c r="G73" s="18" t="n">
        <v>29.75386674</v>
      </c>
      <c r="H73" s="20" t="n">
        <v>1.00132241</v>
      </c>
      <c r="I73" s="18" t="n">
        <v>23.2215105</v>
      </c>
      <c r="J73" s="20" t="n">
        <v>1.03687265</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502</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13.90916871</v>
      </c>
      <c r="F7" s="20" t="n">
        <v>0.40095378</v>
      </c>
      <c r="G7" s="18" t="n">
        <v>15.44046096</v>
      </c>
      <c r="H7" s="20" t="n">
        <v>0.40653625</v>
      </c>
      <c r="I7" s="18" t="n">
        <v>6.74582197</v>
      </c>
      <c r="J7" s="20" t="n">
        <v>0.31342549</v>
      </c>
      <c r="K7" s="18" t="n">
        <v>52.95473753</v>
      </c>
      <c r="L7" s="20" t="n">
        <v>0.60714712</v>
      </c>
      <c r="M7" s="18" t="s">
        <v>327</v>
      </c>
      <c r="N7" s="20" t="s">
        <v>327</v>
      </c>
      <c r="O7" s="18" t="n">
        <v>0</v>
      </c>
      <c r="P7" s="20" t="n">
        <v>0</v>
      </c>
      <c r="Q7" s="18" t="n">
        <v>0</v>
      </c>
      <c r="R7" s="20" t="n">
        <v>0</v>
      </c>
      <c r="S7" s="18" t="n">
        <v>10.94981084</v>
      </c>
      <c r="T7" s="20" t="n">
        <v>0.39692793</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(8058.0/B9*100)</f>
        <v/>
      </c>
      <c r="D9" s="19" t="n">
        <v>1593</v>
      </c>
      <c r="E9" s="18" t="n">
        <v>17.32345259</v>
      </c>
      <c r="F9" s="20" t="n">
        <v>1.1914923</v>
      </c>
      <c r="G9" s="18" t="n">
        <v>24.85183766</v>
      </c>
      <c r="H9" s="20" t="n">
        <v>1.29193325</v>
      </c>
      <c r="I9" s="18" t="n">
        <v>16.16770433</v>
      </c>
      <c r="J9" s="20" t="n">
        <v>1.17859206</v>
      </c>
      <c r="K9" s="18" t="n">
        <v>0</v>
      </c>
      <c r="L9" s="20" t="n">
        <v>0</v>
      </c>
      <c r="M9" s="18" t="s">
        <v>327</v>
      </c>
      <c r="N9" s="20" t="s">
        <v>327</v>
      </c>
      <c r="O9" s="18" t="n">
        <v>15.01553626</v>
      </c>
      <c r="P9" s="20" t="n">
        <v>2.47869412</v>
      </c>
      <c r="Q9" s="18" t="n">
        <v>0</v>
      </c>
      <c r="R9" s="20" t="n">
        <v>0</v>
      </c>
      <c r="S9" s="18" t="n">
        <v>26.64146916</v>
      </c>
      <c r="T9" s="20" t="n">
        <v>1.60441133</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(201.0/B13*100)</f>
        <v/>
      </c>
      <c r="D13" s="19" t="n">
        <v>6960</v>
      </c>
      <c r="E13" s="18" t="n">
        <v>4.0119049</v>
      </c>
      <c r="F13" s="20" t="n">
        <v>0.29110731</v>
      </c>
      <c r="G13" s="18" t="n">
        <v>3.23993878</v>
      </c>
      <c r="H13" s="20" t="n">
        <v>0.26362695</v>
      </c>
      <c r="I13" s="18" t="n">
        <v>1.87288981</v>
      </c>
      <c r="J13" s="20" t="n">
        <v>0.19511382</v>
      </c>
      <c r="K13" s="18" t="n">
        <v>82.61882556</v>
      </c>
      <c r="L13" s="20" t="n">
        <v>0.6883006699999999</v>
      </c>
      <c r="M13" s="18" t="s">
        <v>327</v>
      </c>
      <c r="N13" s="20" t="s">
        <v>327</v>
      </c>
      <c r="O13" s="18" t="n">
        <v>4.12183781</v>
      </c>
      <c r="P13" s="20" t="n">
        <v>0.47300162</v>
      </c>
      <c r="Q13" s="18" t="n">
        <v>0</v>
      </c>
      <c r="R13" s="20" t="n">
        <v>0</v>
      </c>
      <c r="S13" s="18" t="n">
        <v>4.13460313</v>
      </c>
      <c r="T13" s="20" t="n">
        <v>0.27918931</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(60.0/B18*100)</f>
        <v/>
      </c>
      <c r="D18" s="19" t="n">
        <v>5472</v>
      </c>
      <c r="E18" s="18" t="n">
        <v>12.50573255</v>
      </c>
      <c r="F18" s="20" t="n">
        <v>0.69927994</v>
      </c>
      <c r="G18" s="18" t="n">
        <v>22.0052592</v>
      </c>
      <c r="H18" s="20" t="n">
        <v>0.64300891</v>
      </c>
      <c r="I18" s="18" t="n">
        <v>28.63118245</v>
      </c>
      <c r="J18" s="20" t="n">
        <v>1.21301344</v>
      </c>
      <c r="K18" s="18" t="n">
        <v>29.65749407</v>
      </c>
      <c r="L18" s="20" t="n">
        <v>0.87883679</v>
      </c>
      <c r="M18" s="18" t="s">
        <v>327</v>
      </c>
      <c r="N18" s="20" t="s">
        <v>327</v>
      </c>
      <c r="O18" s="18" t="n">
        <v>0</v>
      </c>
      <c r="P18" s="20" t="n">
        <v>0</v>
      </c>
      <c r="Q18" s="18" t="n">
        <v>0</v>
      </c>
      <c r="R18" s="20" t="n">
        <v>0</v>
      </c>
      <c r="S18" s="18" t="n">
        <v>7.20033173</v>
      </c>
      <c r="T18" s="20" t="n">
        <v>0.48637554</v>
      </c>
    </row>
    <row r="19" spans="1:20">
      <c r="A19" s="15" t="s">
        <v>339</v>
      </c>
      <c r="B19" s="17" t="n">
        <v>5658</v>
      </c>
      <c r="C19" s="18">
        <f>(297.0/B19*100)</f>
        <v/>
      </c>
      <c r="D19" s="19" t="n">
        <v>5361</v>
      </c>
      <c r="E19" s="18" t="n">
        <v>9.137187539999999</v>
      </c>
      <c r="F19" s="20" t="n">
        <v>0.5797899399999999</v>
      </c>
      <c r="G19" s="18" t="n">
        <v>15.92763885</v>
      </c>
      <c r="H19" s="20" t="n">
        <v>0.67268209</v>
      </c>
      <c r="I19" s="18" t="n">
        <v>10.52336307</v>
      </c>
      <c r="J19" s="20" t="n">
        <v>0.54966723</v>
      </c>
      <c r="K19" s="18" t="n">
        <v>56.99983137</v>
      </c>
      <c r="L19" s="20" t="n">
        <v>1.03184918</v>
      </c>
      <c r="M19" s="18" t="s">
        <v>327</v>
      </c>
      <c r="N19" s="20" t="s">
        <v>327</v>
      </c>
      <c r="O19" s="18" t="n">
        <v>0</v>
      </c>
      <c r="P19" s="20" t="n">
        <v>0</v>
      </c>
      <c r="Q19" s="18" t="n">
        <v>0</v>
      </c>
      <c r="R19" s="20" t="n">
        <v>0</v>
      </c>
      <c r="S19" s="18" t="n">
        <v>7.41197917</v>
      </c>
      <c r="T19" s="20" t="n">
        <v>0.39868913</v>
      </c>
    </row>
    <row r="20" spans="1:20">
      <c r="A20" s="15" t="s">
        <v>340</v>
      </c>
      <c r="B20" s="17" t="n">
        <v>3371</v>
      </c>
      <c r="C20" s="18">
        <f>(82.0/B20*100)</f>
        <v/>
      </c>
      <c r="D20" s="19" t="n">
        <v>3289</v>
      </c>
      <c r="E20" s="18" t="n">
        <v>7.22386123</v>
      </c>
      <c r="F20" s="20" t="n">
        <v>0.47621086</v>
      </c>
      <c r="G20" s="18" t="n">
        <v>10.48438527</v>
      </c>
      <c r="H20" s="20" t="n">
        <v>0.47977327</v>
      </c>
      <c r="I20" s="18" t="n">
        <v>7.70274145</v>
      </c>
      <c r="J20" s="20" t="n">
        <v>0.46568865</v>
      </c>
      <c r="K20" s="18" t="n">
        <v>66.55324933</v>
      </c>
      <c r="L20" s="20" t="n">
        <v>0.74837298</v>
      </c>
      <c r="M20" s="18" t="s">
        <v>327</v>
      </c>
      <c r="N20" s="20" t="s">
        <v>327</v>
      </c>
      <c r="O20" s="18" t="n">
        <v>0</v>
      </c>
      <c r="P20" s="20" t="n">
        <v>0</v>
      </c>
      <c r="Q20" s="18" t="n">
        <v>0</v>
      </c>
      <c r="R20" s="20" t="n">
        <v>0</v>
      </c>
      <c r="S20" s="18" t="n">
        <v>8.03576273</v>
      </c>
      <c r="T20" s="20" t="n">
        <v>0.5035853</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(701.0/B23*100)</f>
        <v/>
      </c>
      <c r="D23" s="19" t="n">
        <v>10882</v>
      </c>
      <c r="E23" s="18" t="n">
        <v>11.20541279</v>
      </c>
      <c r="F23" s="20" t="n">
        <v>0.72632519</v>
      </c>
      <c r="G23" s="18" t="n">
        <v>12.37145312</v>
      </c>
      <c r="H23" s="20" t="n">
        <v>0.50201953</v>
      </c>
      <c r="I23" s="18" t="n">
        <v>10.42939089</v>
      </c>
      <c r="J23" s="20" t="n">
        <v>0.52618916</v>
      </c>
      <c r="K23" s="18" t="n">
        <v>57.92751154</v>
      </c>
      <c r="L23" s="20" t="n">
        <v>0.97590171</v>
      </c>
      <c r="M23" s="18" t="s">
        <v>327</v>
      </c>
      <c r="N23" s="20" t="s">
        <v>327</v>
      </c>
      <c r="O23" s="18" t="n">
        <v>0</v>
      </c>
      <c r="P23" s="20" t="n">
        <v>0</v>
      </c>
      <c r="Q23" s="18" t="n">
        <v>0</v>
      </c>
      <c r="R23" s="20" t="n">
        <v>0</v>
      </c>
      <c r="S23" s="18" t="n">
        <v>8.066231650000001</v>
      </c>
      <c r="T23" s="20" t="n">
        <v>0.42676673</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(37.0/B25*100)</f>
        <v/>
      </c>
      <c r="D25" s="19" t="n">
        <v>5544</v>
      </c>
      <c r="E25" s="18" t="n">
        <v>11.87127424</v>
      </c>
      <c r="F25" s="20" t="n">
        <v>0.55784171</v>
      </c>
      <c r="G25" s="18" t="n">
        <v>38.56356091</v>
      </c>
      <c r="H25" s="20" t="n">
        <v>0.97415483</v>
      </c>
      <c r="I25" s="18" t="n">
        <v>23.98142897</v>
      </c>
      <c r="J25" s="20" t="n">
        <v>0.82854689</v>
      </c>
      <c r="K25" s="18" t="n">
        <v>23.13033697</v>
      </c>
      <c r="L25" s="20" t="n">
        <v>0.96844903</v>
      </c>
      <c r="M25" s="18" t="s">
        <v>327</v>
      </c>
      <c r="N25" s="20" t="s">
        <v>327</v>
      </c>
      <c r="O25" s="18" t="n">
        <v>0</v>
      </c>
      <c r="P25" s="20" t="n">
        <v>0</v>
      </c>
      <c r="Q25" s="18" t="n">
        <v>0</v>
      </c>
      <c r="R25" s="20" t="n">
        <v>0</v>
      </c>
      <c r="S25" s="18" t="n">
        <v>2.45339891</v>
      </c>
      <c r="T25" s="20" t="n">
        <v>0.24713435</v>
      </c>
    </row>
    <row r="26" spans="1:20">
      <c r="A26" s="15" t="s">
        <v>346</v>
      </c>
      <c r="B26" s="17" t="n">
        <v>4869</v>
      </c>
      <c r="C26" s="18">
        <f>(198.0/B26*100)</f>
        <v/>
      </c>
      <c r="D26" s="19" t="n">
        <v>4671</v>
      </c>
      <c r="E26" s="18" t="n">
        <v>13.51990818</v>
      </c>
      <c r="F26" s="20" t="n">
        <v>0.64021976</v>
      </c>
      <c r="G26" s="18" t="n">
        <v>29.0265091</v>
      </c>
      <c r="H26" s="20" t="n">
        <v>0.77557147</v>
      </c>
      <c r="I26" s="18" t="n">
        <v>11.1816752</v>
      </c>
      <c r="J26" s="20" t="n">
        <v>0.61032609</v>
      </c>
      <c r="K26" s="18" t="n">
        <v>41.41518593</v>
      </c>
      <c r="L26" s="20" t="n">
        <v>0.91328809</v>
      </c>
      <c r="M26" s="18" t="s">
        <v>327</v>
      </c>
      <c r="N26" s="20" t="s">
        <v>327</v>
      </c>
      <c r="O26" s="18" t="n">
        <v>0</v>
      </c>
      <c r="P26" s="20" t="n">
        <v>0</v>
      </c>
      <c r="Q26" s="18" t="n">
        <v>0</v>
      </c>
      <c r="R26" s="20" t="n">
        <v>0</v>
      </c>
      <c r="S26" s="18" t="n">
        <v>4.8567216</v>
      </c>
      <c r="T26" s="20" t="n">
        <v>0.38070733</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(40.0/B32*100)</f>
        <v/>
      </c>
      <c r="D32" s="19" t="n">
        <v>4438</v>
      </c>
      <c r="E32" s="18" t="n">
        <v>13.98345915</v>
      </c>
      <c r="F32" s="20" t="n">
        <v>0.61945698</v>
      </c>
      <c r="G32" s="18" t="n">
        <v>26.93679001</v>
      </c>
      <c r="H32" s="20" t="n">
        <v>0.89366669</v>
      </c>
      <c r="I32" s="18" t="n">
        <v>15.03751216</v>
      </c>
      <c r="J32" s="20" t="n">
        <v>0.52964618</v>
      </c>
      <c r="K32" s="18" t="n">
        <v>40.1247063</v>
      </c>
      <c r="L32" s="20" t="n">
        <v>1.0533126</v>
      </c>
      <c r="M32" s="18" t="s">
        <v>327</v>
      </c>
      <c r="N32" s="20" t="s">
        <v>327</v>
      </c>
      <c r="O32" s="18" t="n">
        <v>0</v>
      </c>
      <c r="P32" s="20" t="n">
        <v>0</v>
      </c>
      <c r="Q32" s="18" t="n">
        <v>0</v>
      </c>
      <c r="R32" s="20" t="n">
        <v>0</v>
      </c>
      <c r="S32" s="18" t="n">
        <v>3.91753239</v>
      </c>
      <c r="T32" s="20" t="n">
        <v>0.27965142</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(151.0/B34*100)</f>
        <v/>
      </c>
      <c r="D34" s="19" t="n">
        <v>6199</v>
      </c>
      <c r="E34" s="18" t="n">
        <v>16.14333828</v>
      </c>
      <c r="F34" s="20" t="n">
        <v>0.58363379</v>
      </c>
      <c r="G34" s="18" t="n">
        <v>20.51969248</v>
      </c>
      <c r="H34" s="20" t="n">
        <v>0.56877582</v>
      </c>
      <c r="I34" s="18" t="n">
        <v>9.00549283</v>
      </c>
      <c r="J34" s="20" t="n">
        <v>0.54603694</v>
      </c>
      <c r="K34" s="18" t="n">
        <v>42.16892431</v>
      </c>
      <c r="L34" s="20" t="n">
        <v>0.88571984</v>
      </c>
      <c r="M34" s="18" t="s">
        <v>327</v>
      </c>
      <c r="N34" s="20" t="s">
        <v>327</v>
      </c>
      <c r="O34" s="18" t="n">
        <v>2.60765867</v>
      </c>
      <c r="P34" s="20" t="n">
        <v>0.54120147</v>
      </c>
      <c r="Q34" s="18" t="n">
        <v>0</v>
      </c>
      <c r="R34" s="20" t="n">
        <v>0</v>
      </c>
      <c r="S34" s="18" t="n">
        <v>9.554893440000001</v>
      </c>
      <c r="T34" s="20" t="n">
        <v>0.39729153</v>
      </c>
    </row>
    <row r="35" spans="1:20">
      <c r="A35" s="15" t="s">
        <v>355</v>
      </c>
      <c r="B35" s="17" t="n">
        <v>6406</v>
      </c>
      <c r="C35" s="18">
        <f>(126.0/B35*100)</f>
        <v/>
      </c>
      <c r="D35" s="19" t="n">
        <v>6280</v>
      </c>
      <c r="E35" s="18" t="n">
        <v>15.30132309</v>
      </c>
      <c r="F35" s="20" t="n">
        <v>0.61803667</v>
      </c>
      <c r="G35" s="18" t="n">
        <v>23.25328765</v>
      </c>
      <c r="H35" s="20" t="n">
        <v>0.67637309</v>
      </c>
      <c r="I35" s="18" t="n">
        <v>15.29676805</v>
      </c>
      <c r="J35" s="20" t="n">
        <v>0.51326658</v>
      </c>
      <c r="K35" s="18" t="n">
        <v>32.16741217</v>
      </c>
      <c r="L35" s="20" t="n">
        <v>0.76866468</v>
      </c>
      <c r="M35" s="18" t="s">
        <v>327</v>
      </c>
      <c r="N35" s="20" t="s">
        <v>327</v>
      </c>
      <c r="O35" s="18" t="n">
        <v>1.0521199</v>
      </c>
      <c r="P35" s="20" t="n">
        <v>0.05745527</v>
      </c>
      <c r="Q35" s="18" t="n">
        <v>0</v>
      </c>
      <c r="R35" s="20" t="n">
        <v>0</v>
      </c>
      <c r="S35" s="18" t="n">
        <v>12.92908914</v>
      </c>
      <c r="T35" s="20" t="n">
        <v>0.43459287</v>
      </c>
    </row>
    <row r="36" spans="1:20">
      <c r="A36" s="15" t="s">
        <v>356</v>
      </c>
      <c r="B36" s="17" t="n">
        <v>6736</v>
      </c>
      <c r="C36" s="18">
        <f>(145.0/B36*100)</f>
        <v/>
      </c>
      <c r="D36" s="19" t="n">
        <v>6591</v>
      </c>
      <c r="E36" s="18" t="n">
        <v>6.93015778</v>
      </c>
      <c r="F36" s="20" t="n">
        <v>0.40116376</v>
      </c>
      <c r="G36" s="18" t="n">
        <v>13.78391723</v>
      </c>
      <c r="H36" s="20" t="n">
        <v>0.45325011</v>
      </c>
      <c r="I36" s="18" t="n">
        <v>16.48318725</v>
      </c>
      <c r="J36" s="20" t="n">
        <v>0.71392369</v>
      </c>
      <c r="K36" s="18" t="n">
        <v>54.76373762</v>
      </c>
      <c r="L36" s="20" t="n">
        <v>0.88503446</v>
      </c>
      <c r="M36" s="18" t="s">
        <v>327</v>
      </c>
      <c r="N36" s="20" t="s">
        <v>327</v>
      </c>
      <c r="O36" s="18" t="n">
        <v>0</v>
      </c>
      <c r="P36" s="20" t="n">
        <v>0</v>
      </c>
      <c r="Q36" s="18" t="n">
        <v>0</v>
      </c>
      <c r="R36" s="20" t="n">
        <v>0</v>
      </c>
      <c r="S36" s="18" t="n">
        <v>8.039000120000001</v>
      </c>
      <c r="T36" s="20" t="n">
        <v>0.37887072</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(5827.0/B40*100)</f>
        <v/>
      </c>
      <c r="D40" s="19" t="n">
        <v>8330</v>
      </c>
      <c r="E40" s="18" t="n">
        <v>11.78173585</v>
      </c>
      <c r="F40" s="20" t="n">
        <v>0.55814889</v>
      </c>
      <c r="G40" s="18" t="n">
        <v>23.98790469</v>
      </c>
      <c r="H40" s="20" t="n">
        <v>0.74991628</v>
      </c>
      <c r="I40" s="18" t="n">
        <v>8.591468709999999</v>
      </c>
      <c r="J40" s="20" t="n">
        <v>0.4440522</v>
      </c>
      <c r="K40" s="18" t="n">
        <v>39.23157932</v>
      </c>
      <c r="L40" s="20" t="n">
        <v>0.97319963</v>
      </c>
      <c r="M40" s="18" t="s">
        <v>327</v>
      </c>
      <c r="N40" s="20" t="s">
        <v>327</v>
      </c>
      <c r="O40" s="18" t="n">
        <v>9.248558900000001</v>
      </c>
      <c r="P40" s="20" t="n">
        <v>0.21008568</v>
      </c>
      <c r="Q40" s="18" t="n">
        <v>0</v>
      </c>
      <c r="R40" s="20" t="n">
        <v>0</v>
      </c>
      <c r="S40" s="18" t="n">
        <v>7.15875251</v>
      </c>
      <c r="T40" s="20" t="n">
        <v>0.41869187</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(291.0/B47*100)</f>
        <v/>
      </c>
      <c r="D47" s="19" t="n">
        <v>5637</v>
      </c>
      <c r="E47" s="18" t="n">
        <v>20.19035808</v>
      </c>
      <c r="F47" s="20" t="n">
        <v>0.5938518699999999</v>
      </c>
      <c r="G47" s="18" t="n">
        <v>20.87148973</v>
      </c>
      <c r="H47" s="20" t="n">
        <v>0.74616754</v>
      </c>
      <c r="I47" s="18" t="n">
        <v>10.85615231</v>
      </c>
      <c r="J47" s="20" t="n">
        <v>0.58397618</v>
      </c>
      <c r="K47" s="18" t="n">
        <v>34.87739609</v>
      </c>
      <c r="L47" s="20" t="n">
        <v>0.99722688</v>
      </c>
      <c r="M47" s="18" t="s">
        <v>327</v>
      </c>
      <c r="N47" s="20" t="s">
        <v>327</v>
      </c>
      <c r="O47" s="18" t="n">
        <v>0</v>
      </c>
      <c r="P47" s="20" t="n">
        <v>0</v>
      </c>
      <c r="Q47" s="18" t="n">
        <v>0</v>
      </c>
      <c r="R47" s="20" t="n">
        <v>0</v>
      </c>
      <c r="S47" s="18" t="n">
        <v>13.20460379</v>
      </c>
      <c r="T47" s="20" t="n">
        <v>0.55304752</v>
      </c>
    </row>
    <row r="48" spans="1:20">
      <c r="A48" s="15" t="s">
        <v>368</v>
      </c>
      <c r="B48" s="17" t="n">
        <v>9841</v>
      </c>
      <c r="C48" s="18">
        <f>(34.0/B48*100)</f>
        <v/>
      </c>
      <c r="D48" s="19" t="n">
        <v>9807</v>
      </c>
      <c r="E48" s="18" t="n">
        <v>28.91726529</v>
      </c>
      <c r="F48" s="20" t="n">
        <v>0.8675881</v>
      </c>
      <c r="G48" s="18" t="n">
        <v>23.82721944</v>
      </c>
      <c r="H48" s="20" t="n">
        <v>0.70524307</v>
      </c>
      <c r="I48" s="18" t="n">
        <v>9.700247859999999</v>
      </c>
      <c r="J48" s="20" t="n">
        <v>0.56365705</v>
      </c>
      <c r="K48" s="18" t="n">
        <v>35.38652664</v>
      </c>
      <c r="L48" s="20" t="n">
        <v>1.1686984</v>
      </c>
      <c r="M48" s="18" t="s">
        <v>327</v>
      </c>
      <c r="N48" s="20" t="s">
        <v>327</v>
      </c>
      <c r="O48" s="18" t="n">
        <v>0</v>
      </c>
      <c r="P48" s="20" t="n">
        <v>0</v>
      </c>
      <c r="Q48" s="18" t="n">
        <v>0</v>
      </c>
      <c r="R48" s="20" t="n">
        <v>0</v>
      </c>
      <c r="S48" s="18" t="n">
        <v>2.16874077</v>
      </c>
      <c r="T48" s="20" t="n">
        <v>0.23099209</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(161.0/B52*100)</f>
        <v/>
      </c>
      <c r="D52" s="19" t="n">
        <v>5648</v>
      </c>
      <c r="E52" s="18" t="n">
        <v>12.73133179</v>
      </c>
      <c r="F52" s="20" t="n">
        <v>0.48642193</v>
      </c>
      <c r="G52" s="18" t="n">
        <v>16.57097158</v>
      </c>
      <c r="H52" s="20" t="n">
        <v>0.51785481</v>
      </c>
      <c r="I52" s="18" t="n">
        <v>13.24486176</v>
      </c>
      <c r="J52" s="20" t="n">
        <v>0.55228789</v>
      </c>
      <c r="K52" s="18" t="n">
        <v>51.59901621</v>
      </c>
      <c r="L52" s="20" t="n">
        <v>0.9174565</v>
      </c>
      <c r="M52" s="18" t="s">
        <v>327</v>
      </c>
      <c r="N52" s="20" t="s">
        <v>327</v>
      </c>
      <c r="O52" s="18" t="n">
        <v>0</v>
      </c>
      <c r="P52" s="20" t="n">
        <v>0</v>
      </c>
      <c r="Q52" s="18" t="n">
        <v>0</v>
      </c>
      <c r="R52" s="20" t="n">
        <v>0</v>
      </c>
      <c r="S52" s="18" t="n">
        <v>5.85381866</v>
      </c>
      <c r="T52" s="20" t="n">
        <v>0.39367853</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16.93936546</v>
      </c>
      <c r="F56" s="20" t="n">
        <v>0.62518878</v>
      </c>
      <c r="G56" s="18" t="n">
        <v>29.09415925</v>
      </c>
      <c r="H56" s="20" t="n">
        <v>0.72930102</v>
      </c>
      <c r="I56" s="18" t="n">
        <v>12.29013859</v>
      </c>
      <c r="J56" s="20" t="n">
        <v>0.60896319</v>
      </c>
      <c r="K56" s="18" t="n">
        <v>39.17444647</v>
      </c>
      <c r="L56" s="20" t="n">
        <v>0.9096817</v>
      </c>
      <c r="M56" s="18" t="s">
        <v>327</v>
      </c>
      <c r="N56" s="20" t="s">
        <v>327</v>
      </c>
      <c r="O56" s="18" t="n">
        <v>0</v>
      </c>
      <c r="P56" s="20" t="n">
        <v>0</v>
      </c>
      <c r="Q56" s="18" t="n">
        <v>0</v>
      </c>
      <c r="R56" s="20" t="n">
        <v>0</v>
      </c>
      <c r="S56" s="18" t="n">
        <v>2.50189023</v>
      </c>
      <c r="T56" s="20" t="n">
        <v>0.2493574</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(344.0/B61*100)</f>
        <v/>
      </c>
      <c r="D61" s="19" t="n">
        <v>6181</v>
      </c>
      <c r="E61" s="18" t="n">
        <v>14.87622264</v>
      </c>
      <c r="F61" s="20" t="n">
        <v>0.57705715</v>
      </c>
      <c r="G61" s="18" t="n">
        <v>18.38025714</v>
      </c>
      <c r="H61" s="20" t="n">
        <v>0.58796423</v>
      </c>
      <c r="I61" s="18" t="n">
        <v>9.64769735</v>
      </c>
      <c r="J61" s="20" t="n">
        <v>0.51575492</v>
      </c>
      <c r="K61" s="18" t="n">
        <v>48.90917254</v>
      </c>
      <c r="L61" s="20" t="n">
        <v>0.9045550999999999</v>
      </c>
      <c r="M61" s="18" t="s">
        <v>327</v>
      </c>
      <c r="N61" s="20" t="s">
        <v>327</v>
      </c>
      <c r="O61" s="18" t="n">
        <v>0</v>
      </c>
      <c r="P61" s="20" t="n">
        <v>0</v>
      </c>
      <c r="Q61" s="18" t="n">
        <v>0</v>
      </c>
      <c r="R61" s="20" t="n">
        <v>0</v>
      </c>
      <c r="S61" s="18" t="n">
        <v>8.186650330000001</v>
      </c>
      <c r="T61" s="20" t="n">
        <v>0.54562721</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(390.0/B67*100)</f>
        <v/>
      </c>
      <c r="D67" s="19" t="n">
        <v>6581</v>
      </c>
      <c r="E67" s="18" t="n">
        <v>35.31099065</v>
      </c>
      <c r="F67" s="20" t="n">
        <v>0.91810404</v>
      </c>
      <c r="G67" s="18" t="n">
        <v>17.02985321</v>
      </c>
      <c r="H67" s="20" t="n">
        <v>0.66564532</v>
      </c>
      <c r="I67" s="18" t="n">
        <v>7.02487757</v>
      </c>
      <c r="J67" s="20" t="n">
        <v>0.40578105</v>
      </c>
      <c r="K67" s="18" t="n">
        <v>38.51697879</v>
      </c>
      <c r="L67" s="20" t="n">
        <v>0.99052452</v>
      </c>
      <c r="M67" s="18" t="s">
        <v>327</v>
      </c>
      <c r="N67" s="20" t="s">
        <v>327</v>
      </c>
      <c r="O67" s="18" t="n">
        <v>0</v>
      </c>
      <c r="P67" s="20" t="n">
        <v>0</v>
      </c>
      <c r="Q67" s="18" t="n">
        <v>0</v>
      </c>
      <c r="R67" s="20" t="n">
        <v>0</v>
      </c>
      <c r="S67" s="18" t="n">
        <v>2.11729978</v>
      </c>
      <c r="T67" s="20" t="n">
        <v>0.20123192</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(428.0/B73*100)</f>
        <v/>
      </c>
      <c r="D73" s="19" t="n">
        <v>7821</v>
      </c>
      <c r="E73" s="18" t="n">
        <v>32.05207557</v>
      </c>
      <c r="F73" s="20" t="n">
        <v>0.8842195900000001</v>
      </c>
      <c r="G73" s="18" t="n">
        <v>33.23296314</v>
      </c>
      <c r="H73" s="20" t="n">
        <v>0.73231982</v>
      </c>
      <c r="I73" s="18" t="n">
        <v>9.521668139999999</v>
      </c>
      <c r="J73" s="20" t="n">
        <v>0.46848121</v>
      </c>
      <c r="K73" s="18" t="n">
        <v>23.23298634</v>
      </c>
      <c r="L73" s="20" t="n">
        <v>1.03704468</v>
      </c>
      <c r="M73" s="18" t="s">
        <v>327</v>
      </c>
      <c r="N73" s="20" t="s">
        <v>327</v>
      </c>
      <c r="O73" s="18" t="n">
        <v>0</v>
      </c>
      <c r="P73" s="20" t="n">
        <v>0</v>
      </c>
      <c r="Q73" s="18" t="n">
        <v>0</v>
      </c>
      <c r="R73" s="20" t="n">
        <v>0</v>
      </c>
      <c r="S73" s="18" t="n">
        <v>1.9603068</v>
      </c>
      <c r="T73" s="20" t="n">
        <v>0.1868259</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503</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12.45085069</v>
      </c>
      <c r="F7" s="20" t="n">
        <v>0.38110645</v>
      </c>
      <c r="G7" s="18" t="n">
        <v>18.66550058</v>
      </c>
      <c r="H7" s="20" t="n">
        <v>0.50028452</v>
      </c>
      <c r="I7" s="18" t="n">
        <v>4.51016594</v>
      </c>
      <c r="J7" s="20" t="n">
        <v>0.26852176</v>
      </c>
      <c r="K7" s="18" t="n">
        <v>52.95473753</v>
      </c>
      <c r="L7" s="20" t="n">
        <v>0.60714712</v>
      </c>
      <c r="M7" s="18" t="s">
        <v>327</v>
      </c>
      <c r="N7" s="20" t="s">
        <v>327</v>
      </c>
      <c r="O7" s="18" t="n">
        <v>0</v>
      </c>
      <c r="P7" s="20" t="n">
        <v>0</v>
      </c>
      <c r="Q7" s="18" t="n">
        <v>0</v>
      </c>
      <c r="R7" s="20" t="n">
        <v>0</v>
      </c>
      <c r="S7" s="18" t="n">
        <v>11.41874526</v>
      </c>
      <c r="T7" s="20" t="n">
        <v>0.39967728</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(8058.0/B9*100)</f>
        <v/>
      </c>
      <c r="D9" s="19" t="n">
        <v>1593</v>
      </c>
      <c r="E9" s="18" t="n">
        <v>15.76616648</v>
      </c>
      <c r="F9" s="20" t="n">
        <v>1.07889026</v>
      </c>
      <c r="G9" s="18" t="n">
        <v>30.0115632</v>
      </c>
      <c r="H9" s="20" t="n">
        <v>1.60728931</v>
      </c>
      <c r="I9" s="18" t="n">
        <v>11.63210739</v>
      </c>
      <c r="J9" s="20" t="n">
        <v>0.97668624</v>
      </c>
      <c r="K9" s="18" t="n">
        <v>0</v>
      </c>
      <c r="L9" s="20" t="n">
        <v>0</v>
      </c>
      <c r="M9" s="18" t="s">
        <v>327</v>
      </c>
      <c r="N9" s="20" t="s">
        <v>327</v>
      </c>
      <c r="O9" s="18" t="n">
        <v>15.01553626</v>
      </c>
      <c r="P9" s="20" t="n">
        <v>2.47869412</v>
      </c>
      <c r="Q9" s="18" t="n">
        <v>0</v>
      </c>
      <c r="R9" s="20" t="n">
        <v>0</v>
      </c>
      <c r="S9" s="18" t="n">
        <v>27.57462667</v>
      </c>
      <c r="T9" s="20" t="n">
        <v>1.741137</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(201.0/B13*100)</f>
        <v/>
      </c>
      <c r="D13" s="19" t="n">
        <v>6960</v>
      </c>
      <c r="E13" s="18" t="n">
        <v>4.0470965</v>
      </c>
      <c r="F13" s="20" t="n">
        <v>0.29575606</v>
      </c>
      <c r="G13" s="18" t="n">
        <v>3.77577627</v>
      </c>
      <c r="H13" s="20" t="n">
        <v>0.28521103</v>
      </c>
      <c r="I13" s="18" t="n">
        <v>1.26983944</v>
      </c>
      <c r="J13" s="20" t="n">
        <v>0.1463374</v>
      </c>
      <c r="K13" s="18" t="n">
        <v>82.61882556</v>
      </c>
      <c r="L13" s="20" t="n">
        <v>0.6883006699999999</v>
      </c>
      <c r="M13" s="18" t="s">
        <v>327</v>
      </c>
      <c r="N13" s="20" t="s">
        <v>327</v>
      </c>
      <c r="O13" s="18" t="n">
        <v>4.12183781</v>
      </c>
      <c r="P13" s="20" t="n">
        <v>0.47300162</v>
      </c>
      <c r="Q13" s="18" t="n">
        <v>0</v>
      </c>
      <c r="R13" s="20" t="n">
        <v>0</v>
      </c>
      <c r="S13" s="18" t="n">
        <v>4.16662441</v>
      </c>
      <c r="T13" s="20" t="n">
        <v>0.27960762</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(60.0/B18*100)</f>
        <v/>
      </c>
      <c r="D18" s="19" t="n">
        <v>5472</v>
      </c>
      <c r="E18" s="18" t="n">
        <v>10.09425296</v>
      </c>
      <c r="F18" s="20" t="n">
        <v>0.60134971</v>
      </c>
      <c r="G18" s="18" t="n">
        <v>28.47442602</v>
      </c>
      <c r="H18" s="20" t="n">
        <v>0.73521825</v>
      </c>
      <c r="I18" s="18" t="n">
        <v>23.67313134</v>
      </c>
      <c r="J18" s="20" t="n">
        <v>1.05406917</v>
      </c>
      <c r="K18" s="18" t="n">
        <v>29.65749407</v>
      </c>
      <c r="L18" s="20" t="n">
        <v>0.87883679</v>
      </c>
      <c r="M18" s="18" t="s">
        <v>327</v>
      </c>
      <c r="N18" s="20" t="s">
        <v>327</v>
      </c>
      <c r="O18" s="18" t="n">
        <v>0</v>
      </c>
      <c r="P18" s="20" t="n">
        <v>0</v>
      </c>
      <c r="Q18" s="18" t="n">
        <v>0</v>
      </c>
      <c r="R18" s="20" t="n">
        <v>0</v>
      </c>
      <c r="S18" s="18" t="n">
        <v>8.100695610000001</v>
      </c>
      <c r="T18" s="20" t="n">
        <v>0.50152523</v>
      </c>
    </row>
    <row r="19" spans="1:20">
      <c r="A19" s="15" t="s">
        <v>339</v>
      </c>
      <c r="B19" s="17" t="n">
        <v>5658</v>
      </c>
      <c r="C19" s="18">
        <f>(297.0/B19*100)</f>
        <v/>
      </c>
      <c r="D19" s="19" t="n">
        <v>5361</v>
      </c>
      <c r="E19" s="18" t="n">
        <v>6.47686339</v>
      </c>
      <c r="F19" s="20" t="n">
        <v>0.41863519</v>
      </c>
      <c r="G19" s="18" t="n">
        <v>20.94816258</v>
      </c>
      <c r="H19" s="20" t="n">
        <v>0.67875115</v>
      </c>
      <c r="I19" s="18" t="n">
        <v>7.47166803</v>
      </c>
      <c r="J19" s="20" t="n">
        <v>0.39104719</v>
      </c>
      <c r="K19" s="18" t="n">
        <v>56.99983137</v>
      </c>
      <c r="L19" s="20" t="n">
        <v>1.03184918</v>
      </c>
      <c r="M19" s="18" t="s">
        <v>327</v>
      </c>
      <c r="N19" s="20" t="s">
        <v>327</v>
      </c>
      <c r="O19" s="18" t="n">
        <v>0</v>
      </c>
      <c r="P19" s="20" t="n">
        <v>0</v>
      </c>
      <c r="Q19" s="18" t="n">
        <v>0</v>
      </c>
      <c r="R19" s="20" t="n">
        <v>0</v>
      </c>
      <c r="S19" s="18" t="n">
        <v>8.103474629999999</v>
      </c>
      <c r="T19" s="20" t="n">
        <v>0.46470586</v>
      </c>
    </row>
    <row r="20" spans="1:20">
      <c r="A20" s="15" t="s">
        <v>340</v>
      </c>
      <c r="B20" s="17" t="n">
        <v>3371</v>
      </c>
      <c r="C20" s="18">
        <f>(82.0/B20*100)</f>
        <v/>
      </c>
      <c r="D20" s="19" t="n">
        <v>3289</v>
      </c>
      <c r="E20" s="18" t="n">
        <v>6.77502083</v>
      </c>
      <c r="F20" s="20" t="n">
        <v>0.45758309</v>
      </c>
      <c r="G20" s="18" t="n">
        <v>14.42745822</v>
      </c>
      <c r="H20" s="20" t="n">
        <v>0.56116674</v>
      </c>
      <c r="I20" s="18" t="n">
        <v>3.98838383</v>
      </c>
      <c r="J20" s="20" t="n">
        <v>0.31600862</v>
      </c>
      <c r="K20" s="18" t="n">
        <v>66.55324933</v>
      </c>
      <c r="L20" s="20" t="n">
        <v>0.74837298</v>
      </c>
      <c r="M20" s="18" t="s">
        <v>327</v>
      </c>
      <c r="N20" s="20" t="s">
        <v>327</v>
      </c>
      <c r="O20" s="18" t="n">
        <v>0</v>
      </c>
      <c r="P20" s="20" t="n">
        <v>0</v>
      </c>
      <c r="Q20" s="18" t="n">
        <v>0</v>
      </c>
      <c r="R20" s="20" t="n">
        <v>0</v>
      </c>
      <c r="S20" s="18" t="n">
        <v>8.25588778</v>
      </c>
      <c r="T20" s="20" t="n">
        <v>0.48828601</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(701.0/B23*100)</f>
        <v/>
      </c>
      <c r="D23" s="19" t="n">
        <v>10882</v>
      </c>
      <c r="E23" s="18" t="n">
        <v>9.479958010000001</v>
      </c>
      <c r="F23" s="20" t="n">
        <v>0.47607469</v>
      </c>
      <c r="G23" s="18" t="n">
        <v>17.87515939</v>
      </c>
      <c r="H23" s="20" t="n">
        <v>0.69119378</v>
      </c>
      <c r="I23" s="18" t="n">
        <v>6.14344426</v>
      </c>
      <c r="J23" s="20" t="n">
        <v>0.32636081</v>
      </c>
      <c r="K23" s="18" t="n">
        <v>57.92751154</v>
      </c>
      <c r="L23" s="20" t="n">
        <v>0.97590171</v>
      </c>
      <c r="M23" s="18" t="s">
        <v>327</v>
      </c>
      <c r="N23" s="20" t="s">
        <v>327</v>
      </c>
      <c r="O23" s="18" t="n">
        <v>0</v>
      </c>
      <c r="P23" s="20" t="n">
        <v>0</v>
      </c>
      <c r="Q23" s="18" t="n">
        <v>0</v>
      </c>
      <c r="R23" s="20" t="n">
        <v>0</v>
      </c>
      <c r="S23" s="18" t="n">
        <v>8.57392679</v>
      </c>
      <c r="T23" s="20" t="n">
        <v>0.41976019</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(37.0/B25*100)</f>
        <v/>
      </c>
      <c r="D25" s="19" t="n">
        <v>5544</v>
      </c>
      <c r="E25" s="18" t="n">
        <v>10.27291744</v>
      </c>
      <c r="F25" s="20" t="n">
        <v>0.53121638</v>
      </c>
      <c r="G25" s="18" t="n">
        <v>43.66246349</v>
      </c>
      <c r="H25" s="20" t="n">
        <v>0.92652019</v>
      </c>
      <c r="I25" s="18" t="n">
        <v>20.39336317</v>
      </c>
      <c r="J25" s="20" t="n">
        <v>0.72296917</v>
      </c>
      <c r="K25" s="18" t="n">
        <v>23.13033697</v>
      </c>
      <c r="L25" s="20" t="n">
        <v>0.96844903</v>
      </c>
      <c r="M25" s="18" t="s">
        <v>327</v>
      </c>
      <c r="N25" s="20" t="s">
        <v>327</v>
      </c>
      <c r="O25" s="18" t="n">
        <v>0</v>
      </c>
      <c r="P25" s="20" t="n">
        <v>0</v>
      </c>
      <c r="Q25" s="18" t="n">
        <v>0</v>
      </c>
      <c r="R25" s="20" t="n">
        <v>0</v>
      </c>
      <c r="S25" s="18" t="n">
        <v>2.54091892</v>
      </c>
      <c r="T25" s="20" t="n">
        <v>0.25841988</v>
      </c>
    </row>
    <row r="26" spans="1:20">
      <c r="A26" s="15" t="s">
        <v>346</v>
      </c>
      <c r="B26" s="17" t="n">
        <v>4869</v>
      </c>
      <c r="C26" s="18">
        <f>(198.0/B26*100)</f>
        <v/>
      </c>
      <c r="D26" s="19" t="n">
        <v>4671</v>
      </c>
      <c r="E26" s="18" t="n">
        <v>11.61543752</v>
      </c>
      <c r="F26" s="20" t="n">
        <v>0.48605375</v>
      </c>
      <c r="G26" s="18" t="n">
        <v>32.36389296</v>
      </c>
      <c r="H26" s="20" t="n">
        <v>0.88520774</v>
      </c>
      <c r="I26" s="18" t="n">
        <v>8.235175679999999</v>
      </c>
      <c r="J26" s="20" t="n">
        <v>0.48136354</v>
      </c>
      <c r="K26" s="18" t="n">
        <v>41.41518593</v>
      </c>
      <c r="L26" s="20" t="n">
        <v>0.91328809</v>
      </c>
      <c r="M26" s="18" t="s">
        <v>327</v>
      </c>
      <c r="N26" s="20" t="s">
        <v>327</v>
      </c>
      <c r="O26" s="18" t="n">
        <v>0</v>
      </c>
      <c r="P26" s="20" t="n">
        <v>0</v>
      </c>
      <c r="Q26" s="18" t="n">
        <v>0</v>
      </c>
      <c r="R26" s="20" t="n">
        <v>0</v>
      </c>
      <c r="S26" s="18" t="n">
        <v>6.37030791</v>
      </c>
      <c r="T26" s="20" t="n">
        <v>0.4704159</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(40.0/B32*100)</f>
        <v/>
      </c>
      <c r="D32" s="19" t="n">
        <v>4438</v>
      </c>
      <c r="E32" s="18" t="n">
        <v>11.30376437</v>
      </c>
      <c r="F32" s="20" t="n">
        <v>0.54345621</v>
      </c>
      <c r="G32" s="18" t="n">
        <v>33.35224087</v>
      </c>
      <c r="H32" s="20" t="n">
        <v>0.94118114</v>
      </c>
      <c r="I32" s="18" t="n">
        <v>10.42355123</v>
      </c>
      <c r="J32" s="20" t="n">
        <v>0.49797717</v>
      </c>
      <c r="K32" s="18" t="n">
        <v>40.1247063</v>
      </c>
      <c r="L32" s="20" t="n">
        <v>1.0533126</v>
      </c>
      <c r="M32" s="18" t="s">
        <v>327</v>
      </c>
      <c r="N32" s="20" t="s">
        <v>327</v>
      </c>
      <c r="O32" s="18" t="n">
        <v>0</v>
      </c>
      <c r="P32" s="20" t="n">
        <v>0</v>
      </c>
      <c r="Q32" s="18" t="n">
        <v>0</v>
      </c>
      <c r="R32" s="20" t="n">
        <v>0</v>
      </c>
      <c r="S32" s="18" t="n">
        <v>4.79573723</v>
      </c>
      <c r="T32" s="20" t="n">
        <v>0.34144229</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(151.0/B34*100)</f>
        <v/>
      </c>
      <c r="D34" s="19" t="n">
        <v>6199</v>
      </c>
      <c r="E34" s="18" t="n">
        <v>13.09027684</v>
      </c>
      <c r="F34" s="20" t="n">
        <v>0.46904963</v>
      </c>
      <c r="G34" s="18" t="n">
        <v>23.37931309</v>
      </c>
      <c r="H34" s="20" t="n">
        <v>0.61834888</v>
      </c>
      <c r="I34" s="18" t="n">
        <v>7.72780162</v>
      </c>
      <c r="J34" s="20" t="n">
        <v>0.45731915</v>
      </c>
      <c r="K34" s="18" t="n">
        <v>42.16892431</v>
      </c>
      <c r="L34" s="20" t="n">
        <v>0.88571984</v>
      </c>
      <c r="M34" s="18" t="s">
        <v>327</v>
      </c>
      <c r="N34" s="20" t="s">
        <v>327</v>
      </c>
      <c r="O34" s="18" t="n">
        <v>2.60765867</v>
      </c>
      <c r="P34" s="20" t="n">
        <v>0.54120147</v>
      </c>
      <c r="Q34" s="18" t="n">
        <v>0</v>
      </c>
      <c r="R34" s="20" t="n">
        <v>0</v>
      </c>
      <c r="S34" s="18" t="n">
        <v>11.02602547</v>
      </c>
      <c r="T34" s="20" t="n">
        <v>0.48680561</v>
      </c>
    </row>
    <row r="35" spans="1:20">
      <c r="A35" s="15" t="s">
        <v>355</v>
      </c>
      <c r="B35" s="17" t="n">
        <v>6406</v>
      </c>
      <c r="C35" s="18">
        <f>(126.0/B35*100)</f>
        <v/>
      </c>
      <c r="D35" s="19" t="n">
        <v>6280</v>
      </c>
      <c r="E35" s="18" t="n">
        <v>13.26656093</v>
      </c>
      <c r="F35" s="20" t="n">
        <v>0.55460219</v>
      </c>
      <c r="G35" s="18" t="n">
        <v>29.41177897</v>
      </c>
      <c r="H35" s="20" t="n">
        <v>0.77446744</v>
      </c>
      <c r="I35" s="18" t="n">
        <v>10.23596908</v>
      </c>
      <c r="J35" s="20" t="n">
        <v>0.46324062</v>
      </c>
      <c r="K35" s="18" t="n">
        <v>32.16741217</v>
      </c>
      <c r="L35" s="20" t="n">
        <v>0.76866468</v>
      </c>
      <c r="M35" s="18" t="s">
        <v>327</v>
      </c>
      <c r="N35" s="20" t="s">
        <v>327</v>
      </c>
      <c r="O35" s="18" t="n">
        <v>1.0521199</v>
      </c>
      <c r="P35" s="20" t="n">
        <v>0.05745527</v>
      </c>
      <c r="Q35" s="18" t="n">
        <v>0</v>
      </c>
      <c r="R35" s="20" t="n">
        <v>0</v>
      </c>
      <c r="S35" s="18" t="n">
        <v>13.86615896</v>
      </c>
      <c r="T35" s="20" t="n">
        <v>0.48780033</v>
      </c>
    </row>
    <row r="36" spans="1:20">
      <c r="A36" s="15" t="s">
        <v>356</v>
      </c>
      <c r="B36" s="17" t="n">
        <v>6736</v>
      </c>
      <c r="C36" s="18">
        <f>(145.0/B36*100)</f>
        <v/>
      </c>
      <c r="D36" s="19" t="n">
        <v>6591</v>
      </c>
      <c r="E36" s="18" t="n">
        <v>5.96853169</v>
      </c>
      <c r="F36" s="20" t="n">
        <v>0.38735899</v>
      </c>
      <c r="G36" s="18" t="n">
        <v>16.59762433</v>
      </c>
      <c r="H36" s="20" t="n">
        <v>0.56709013</v>
      </c>
      <c r="I36" s="18" t="n">
        <v>14.34167514</v>
      </c>
      <c r="J36" s="20" t="n">
        <v>0.64824549</v>
      </c>
      <c r="K36" s="18" t="n">
        <v>54.76373762</v>
      </c>
      <c r="L36" s="20" t="n">
        <v>0.88503446</v>
      </c>
      <c r="M36" s="18" t="s">
        <v>327</v>
      </c>
      <c r="N36" s="20" t="s">
        <v>327</v>
      </c>
      <c r="O36" s="18" t="n">
        <v>0</v>
      </c>
      <c r="P36" s="20" t="n">
        <v>0</v>
      </c>
      <c r="Q36" s="18" t="n">
        <v>0</v>
      </c>
      <c r="R36" s="20" t="n">
        <v>0</v>
      </c>
      <c r="S36" s="18" t="n">
        <v>8.328431220000001</v>
      </c>
      <c r="T36" s="20" t="n">
        <v>0.39092903</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(5827.0/B40*100)</f>
        <v/>
      </c>
      <c r="D40" s="19" t="n">
        <v>8330</v>
      </c>
      <c r="E40" s="18" t="n">
        <v>10.41981726</v>
      </c>
      <c r="F40" s="20" t="n">
        <v>0.49838661</v>
      </c>
      <c r="G40" s="18" t="n">
        <v>27.5086501</v>
      </c>
      <c r="H40" s="20" t="n">
        <v>0.86256143</v>
      </c>
      <c r="I40" s="18" t="n">
        <v>5.5047186</v>
      </c>
      <c r="J40" s="20" t="n">
        <v>0.32560437</v>
      </c>
      <c r="K40" s="18" t="n">
        <v>39.23157932</v>
      </c>
      <c r="L40" s="20" t="n">
        <v>0.97319963</v>
      </c>
      <c r="M40" s="18" t="s">
        <v>327</v>
      </c>
      <c r="N40" s="20" t="s">
        <v>327</v>
      </c>
      <c r="O40" s="18" t="n">
        <v>9.248558900000001</v>
      </c>
      <c r="P40" s="20" t="n">
        <v>0.21008568</v>
      </c>
      <c r="Q40" s="18" t="n">
        <v>0</v>
      </c>
      <c r="R40" s="20" t="n">
        <v>0</v>
      </c>
      <c r="S40" s="18" t="n">
        <v>8.08667582</v>
      </c>
      <c r="T40" s="20" t="n">
        <v>0.48283485</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(291.0/B47*100)</f>
        <v/>
      </c>
      <c r="D47" s="19" t="n">
        <v>5637</v>
      </c>
      <c r="E47" s="18" t="n">
        <v>16.61477046</v>
      </c>
      <c r="F47" s="20" t="n">
        <v>0.5361311600000001</v>
      </c>
      <c r="G47" s="18" t="n">
        <v>24.58686923</v>
      </c>
      <c r="H47" s="20" t="n">
        <v>0.75342359</v>
      </c>
      <c r="I47" s="18" t="n">
        <v>9.007773</v>
      </c>
      <c r="J47" s="20" t="n">
        <v>0.54513352</v>
      </c>
      <c r="K47" s="18" t="n">
        <v>34.87739609</v>
      </c>
      <c r="L47" s="20" t="n">
        <v>0.99722688</v>
      </c>
      <c r="M47" s="18" t="s">
        <v>327</v>
      </c>
      <c r="N47" s="20" t="s">
        <v>327</v>
      </c>
      <c r="O47" s="18" t="n">
        <v>0</v>
      </c>
      <c r="P47" s="20" t="n">
        <v>0</v>
      </c>
      <c r="Q47" s="18" t="n">
        <v>0</v>
      </c>
      <c r="R47" s="20" t="n">
        <v>0</v>
      </c>
      <c r="S47" s="18" t="n">
        <v>14.91319122</v>
      </c>
      <c r="T47" s="20" t="n">
        <v>0.57374767</v>
      </c>
    </row>
    <row r="48" spans="1:20">
      <c r="A48" s="15" t="s">
        <v>368</v>
      </c>
      <c r="B48" s="17" t="n">
        <v>9841</v>
      </c>
      <c r="C48" s="18">
        <f>(34.0/B48*100)</f>
        <v/>
      </c>
      <c r="D48" s="19" t="n">
        <v>9807</v>
      </c>
      <c r="E48" s="18" t="n">
        <v>27.82715698</v>
      </c>
      <c r="F48" s="20" t="n">
        <v>0.86330131</v>
      </c>
      <c r="G48" s="18" t="n">
        <v>25.7046778</v>
      </c>
      <c r="H48" s="20" t="n">
        <v>0.82478652</v>
      </c>
      <c r="I48" s="18" t="n">
        <v>8.363310350000001</v>
      </c>
      <c r="J48" s="20" t="n">
        <v>0.48272348</v>
      </c>
      <c r="K48" s="18" t="n">
        <v>35.38652664</v>
      </c>
      <c r="L48" s="20" t="n">
        <v>1.1686984</v>
      </c>
      <c r="M48" s="18" t="s">
        <v>327</v>
      </c>
      <c r="N48" s="20" t="s">
        <v>327</v>
      </c>
      <c r="O48" s="18" t="n">
        <v>0</v>
      </c>
      <c r="P48" s="20" t="n">
        <v>0</v>
      </c>
      <c r="Q48" s="18" t="n">
        <v>0</v>
      </c>
      <c r="R48" s="20" t="n">
        <v>0</v>
      </c>
      <c r="S48" s="18" t="n">
        <v>2.71832823</v>
      </c>
      <c r="T48" s="20" t="n">
        <v>0.24761099</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(161.0/B52*100)</f>
        <v/>
      </c>
      <c r="D52" s="19" t="n">
        <v>5648</v>
      </c>
      <c r="E52" s="18" t="n">
        <v>11.44729536</v>
      </c>
      <c r="F52" s="20" t="n">
        <v>0.5041798199999999</v>
      </c>
      <c r="G52" s="18" t="n">
        <v>19.75342917</v>
      </c>
      <c r="H52" s="20" t="n">
        <v>0.5942854400000001</v>
      </c>
      <c r="I52" s="18" t="n">
        <v>10.03556184</v>
      </c>
      <c r="J52" s="20" t="n">
        <v>0.44314448</v>
      </c>
      <c r="K52" s="18" t="n">
        <v>51.59901621</v>
      </c>
      <c r="L52" s="20" t="n">
        <v>0.9174565</v>
      </c>
      <c r="M52" s="18" t="s">
        <v>327</v>
      </c>
      <c r="N52" s="20" t="s">
        <v>327</v>
      </c>
      <c r="O52" s="18" t="n">
        <v>0</v>
      </c>
      <c r="P52" s="20" t="n">
        <v>0</v>
      </c>
      <c r="Q52" s="18" t="n">
        <v>0</v>
      </c>
      <c r="R52" s="20" t="n">
        <v>0</v>
      </c>
      <c r="S52" s="18" t="n">
        <v>7.16469742</v>
      </c>
      <c r="T52" s="20" t="n">
        <v>0.45102766</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16.35156846</v>
      </c>
      <c r="F56" s="20" t="n">
        <v>0.62845316</v>
      </c>
      <c r="G56" s="18" t="n">
        <v>32.45533653</v>
      </c>
      <c r="H56" s="20" t="n">
        <v>0.74045974</v>
      </c>
      <c r="I56" s="18" t="n">
        <v>9.246325669999999</v>
      </c>
      <c r="J56" s="20" t="n">
        <v>0.55456772</v>
      </c>
      <c r="K56" s="18" t="n">
        <v>39.17444647</v>
      </c>
      <c r="L56" s="20" t="n">
        <v>0.9096817</v>
      </c>
      <c r="M56" s="18" t="s">
        <v>327</v>
      </c>
      <c r="N56" s="20" t="s">
        <v>327</v>
      </c>
      <c r="O56" s="18" t="n">
        <v>0</v>
      </c>
      <c r="P56" s="20" t="n">
        <v>0</v>
      </c>
      <c r="Q56" s="18" t="n">
        <v>0</v>
      </c>
      <c r="R56" s="20" t="n">
        <v>0</v>
      </c>
      <c r="S56" s="18" t="n">
        <v>2.77232287</v>
      </c>
      <c r="T56" s="20" t="n">
        <v>0.26442912</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(344.0/B61*100)</f>
        <v/>
      </c>
      <c r="D61" s="19" t="n">
        <v>6181</v>
      </c>
      <c r="E61" s="18" t="n">
        <v>11.85969898</v>
      </c>
      <c r="F61" s="20" t="n">
        <v>0.54931635</v>
      </c>
      <c r="G61" s="18" t="n">
        <v>23.3715881</v>
      </c>
      <c r="H61" s="20" t="n">
        <v>0.7082083</v>
      </c>
      <c r="I61" s="18" t="n">
        <v>6.82083438</v>
      </c>
      <c r="J61" s="20" t="n">
        <v>0.43679917</v>
      </c>
      <c r="K61" s="18" t="n">
        <v>48.90917254</v>
      </c>
      <c r="L61" s="20" t="n">
        <v>0.9045550999999999</v>
      </c>
      <c r="M61" s="18" t="s">
        <v>327</v>
      </c>
      <c r="N61" s="20" t="s">
        <v>327</v>
      </c>
      <c r="O61" s="18" t="n">
        <v>0</v>
      </c>
      <c r="P61" s="20" t="n">
        <v>0</v>
      </c>
      <c r="Q61" s="18" t="n">
        <v>0</v>
      </c>
      <c r="R61" s="20" t="n">
        <v>0</v>
      </c>
      <c r="S61" s="18" t="n">
        <v>9.038705999999999</v>
      </c>
      <c r="T61" s="20" t="n">
        <v>0.57664857</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(390.0/B67*100)</f>
        <v/>
      </c>
      <c r="D67" s="19" t="n">
        <v>6581</v>
      </c>
      <c r="E67" s="18" t="n">
        <v>33.51214126</v>
      </c>
      <c r="F67" s="20" t="n">
        <v>0.8273768500000001</v>
      </c>
      <c r="G67" s="18" t="n">
        <v>18.76157015</v>
      </c>
      <c r="H67" s="20" t="n">
        <v>0.66896399</v>
      </c>
      <c r="I67" s="18" t="n">
        <v>6.1010712</v>
      </c>
      <c r="J67" s="20" t="n">
        <v>0.35647109</v>
      </c>
      <c r="K67" s="18" t="n">
        <v>38.51697879</v>
      </c>
      <c r="L67" s="20" t="n">
        <v>0.99052452</v>
      </c>
      <c r="M67" s="18" t="s">
        <v>327</v>
      </c>
      <c r="N67" s="20" t="s">
        <v>327</v>
      </c>
      <c r="O67" s="18" t="n">
        <v>0</v>
      </c>
      <c r="P67" s="20" t="n">
        <v>0</v>
      </c>
      <c r="Q67" s="18" t="n">
        <v>0</v>
      </c>
      <c r="R67" s="20" t="n">
        <v>0</v>
      </c>
      <c r="S67" s="18" t="n">
        <v>3.1082386</v>
      </c>
      <c r="T67" s="20" t="n">
        <v>0.24227865</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(428.0/B73*100)</f>
        <v/>
      </c>
      <c r="D73" s="19" t="n">
        <v>7821</v>
      </c>
      <c r="E73" s="18" t="n">
        <v>31.38956922</v>
      </c>
      <c r="F73" s="20" t="n">
        <v>0.87822104</v>
      </c>
      <c r="G73" s="18" t="n">
        <v>33.28053941</v>
      </c>
      <c r="H73" s="20" t="n">
        <v>0.63787832</v>
      </c>
      <c r="I73" s="18" t="n">
        <v>9.80214835</v>
      </c>
      <c r="J73" s="20" t="n">
        <v>0.43848739</v>
      </c>
      <c r="K73" s="18" t="n">
        <v>23.23298634</v>
      </c>
      <c r="L73" s="20" t="n">
        <v>1.03704468</v>
      </c>
      <c r="M73" s="18" t="s">
        <v>327</v>
      </c>
      <c r="N73" s="20" t="s">
        <v>327</v>
      </c>
      <c r="O73" s="18" t="n">
        <v>0</v>
      </c>
      <c r="P73" s="20" t="n">
        <v>0</v>
      </c>
      <c r="Q73" s="18" t="n">
        <v>0</v>
      </c>
      <c r="R73" s="20" t="n">
        <v>0</v>
      </c>
      <c r="S73" s="18" t="n">
        <v>2.29475668</v>
      </c>
      <c r="T73" s="20" t="n">
        <v>0.19281231</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504</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12.75929565</v>
      </c>
      <c r="F7" s="20" t="n">
        <v>0.35944592</v>
      </c>
      <c r="G7" s="18" t="n">
        <v>16.61415347</v>
      </c>
      <c r="H7" s="20" t="n">
        <v>0.45078855</v>
      </c>
      <c r="I7" s="18" t="n">
        <v>6.12044987</v>
      </c>
      <c r="J7" s="20" t="n">
        <v>0.34360993</v>
      </c>
      <c r="K7" s="18" t="n">
        <v>52.95473753</v>
      </c>
      <c r="L7" s="20" t="n">
        <v>0.60714712</v>
      </c>
      <c r="M7" s="18" t="s">
        <v>327</v>
      </c>
      <c r="N7" s="20" t="s">
        <v>327</v>
      </c>
      <c r="O7" s="18" t="n">
        <v>0</v>
      </c>
      <c r="P7" s="20" t="n">
        <v>0</v>
      </c>
      <c r="Q7" s="18" t="n">
        <v>0</v>
      </c>
      <c r="R7" s="20" t="n">
        <v>0</v>
      </c>
      <c r="S7" s="18" t="n">
        <v>11.55136348</v>
      </c>
      <c r="T7" s="20" t="n">
        <v>0.39746658</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(8058.0/B9*100)</f>
        <v/>
      </c>
      <c r="D9" s="19" t="n">
        <v>1593</v>
      </c>
      <c r="E9" s="18" t="n">
        <v>13.82364245</v>
      </c>
      <c r="F9" s="20" t="n">
        <v>1.28664599</v>
      </c>
      <c r="G9" s="18" t="n">
        <v>27.36174438</v>
      </c>
      <c r="H9" s="20" t="n">
        <v>1.54437525</v>
      </c>
      <c r="I9" s="18" t="n">
        <v>15.84287781</v>
      </c>
      <c r="J9" s="20" t="n">
        <v>1.10685689</v>
      </c>
      <c r="K9" s="18" t="n">
        <v>0</v>
      </c>
      <c r="L9" s="20" t="n">
        <v>0</v>
      </c>
      <c r="M9" s="18" t="s">
        <v>327</v>
      </c>
      <c r="N9" s="20" t="s">
        <v>327</v>
      </c>
      <c r="O9" s="18" t="n">
        <v>15.01553626</v>
      </c>
      <c r="P9" s="20" t="n">
        <v>2.47869412</v>
      </c>
      <c r="Q9" s="18" t="n">
        <v>0</v>
      </c>
      <c r="R9" s="20" t="n">
        <v>0</v>
      </c>
      <c r="S9" s="18" t="n">
        <v>27.9561991</v>
      </c>
      <c r="T9" s="20" t="n">
        <v>1.7566665</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(201.0/B13*100)</f>
        <v/>
      </c>
      <c r="D13" s="19" t="n">
        <v>6960</v>
      </c>
      <c r="E13" s="18" t="n">
        <v>3.58653368</v>
      </c>
      <c r="F13" s="20" t="n">
        <v>0.287706</v>
      </c>
      <c r="G13" s="18" t="n">
        <v>3.45623365</v>
      </c>
      <c r="H13" s="20" t="n">
        <v>0.27369534</v>
      </c>
      <c r="I13" s="18" t="n">
        <v>2.04438784</v>
      </c>
      <c r="J13" s="20" t="n">
        <v>0.20717749</v>
      </c>
      <c r="K13" s="18" t="n">
        <v>82.61882556</v>
      </c>
      <c r="L13" s="20" t="n">
        <v>0.6883006699999999</v>
      </c>
      <c r="M13" s="18" t="s">
        <v>327</v>
      </c>
      <c r="N13" s="20" t="s">
        <v>327</v>
      </c>
      <c r="O13" s="18" t="n">
        <v>4.12183781</v>
      </c>
      <c r="P13" s="20" t="n">
        <v>0.47300162</v>
      </c>
      <c r="Q13" s="18" t="n">
        <v>0</v>
      </c>
      <c r="R13" s="20" t="n">
        <v>0</v>
      </c>
      <c r="S13" s="18" t="n">
        <v>4.17218146</v>
      </c>
      <c r="T13" s="20" t="n">
        <v>0.28750759</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(60.0/B18*100)</f>
        <v/>
      </c>
      <c r="D18" s="19" t="n">
        <v>5472</v>
      </c>
      <c r="E18" s="18" t="n">
        <v>9.532135370000001</v>
      </c>
      <c r="F18" s="20" t="n">
        <v>0.51855084</v>
      </c>
      <c r="G18" s="18" t="n">
        <v>23.45030536</v>
      </c>
      <c r="H18" s="20" t="n">
        <v>0.68367741</v>
      </c>
      <c r="I18" s="18" t="n">
        <v>29.21162111</v>
      </c>
      <c r="J18" s="20" t="n">
        <v>0.97966645</v>
      </c>
      <c r="K18" s="18" t="n">
        <v>29.65749407</v>
      </c>
      <c r="L18" s="20" t="n">
        <v>0.87883679</v>
      </c>
      <c r="M18" s="18" t="s">
        <v>327</v>
      </c>
      <c r="N18" s="20" t="s">
        <v>327</v>
      </c>
      <c r="O18" s="18" t="n">
        <v>0</v>
      </c>
      <c r="P18" s="20" t="n">
        <v>0</v>
      </c>
      <c r="Q18" s="18" t="n">
        <v>0</v>
      </c>
      <c r="R18" s="20" t="n">
        <v>0</v>
      </c>
      <c r="S18" s="18" t="n">
        <v>8.14844409</v>
      </c>
      <c r="T18" s="20" t="n">
        <v>0.4926619</v>
      </c>
    </row>
    <row r="19" spans="1:20">
      <c r="A19" s="15" t="s">
        <v>339</v>
      </c>
      <c r="B19" s="17" t="n">
        <v>5658</v>
      </c>
      <c r="C19" s="18">
        <f>(297.0/B19*100)</f>
        <v/>
      </c>
      <c r="D19" s="19" t="n">
        <v>5361</v>
      </c>
      <c r="E19" s="18" t="n">
        <v>6.18046952</v>
      </c>
      <c r="F19" s="20" t="n">
        <v>0.40491118</v>
      </c>
      <c r="G19" s="18" t="n">
        <v>18.00702836</v>
      </c>
      <c r="H19" s="20" t="n">
        <v>0.69424358</v>
      </c>
      <c r="I19" s="18" t="n">
        <v>10.74030795</v>
      </c>
      <c r="J19" s="20" t="n">
        <v>0.51234443</v>
      </c>
      <c r="K19" s="18" t="n">
        <v>56.99983137</v>
      </c>
      <c r="L19" s="20" t="n">
        <v>1.03184918</v>
      </c>
      <c r="M19" s="18" t="s">
        <v>327</v>
      </c>
      <c r="N19" s="20" t="s">
        <v>327</v>
      </c>
      <c r="O19" s="18" t="n">
        <v>0</v>
      </c>
      <c r="P19" s="20" t="n">
        <v>0</v>
      </c>
      <c r="Q19" s="18" t="n">
        <v>0</v>
      </c>
      <c r="R19" s="20" t="n">
        <v>0</v>
      </c>
      <c r="S19" s="18" t="n">
        <v>8.072362800000001</v>
      </c>
      <c r="T19" s="20" t="n">
        <v>0.45387747</v>
      </c>
    </row>
    <row r="20" spans="1:20">
      <c r="A20" s="15" t="s">
        <v>340</v>
      </c>
      <c r="B20" s="17" t="n">
        <v>3371</v>
      </c>
      <c r="C20" s="18">
        <f>(82.0/B20*100)</f>
        <v/>
      </c>
      <c r="D20" s="19" t="n">
        <v>3289</v>
      </c>
      <c r="E20" s="18" t="n">
        <v>6.68305115</v>
      </c>
      <c r="F20" s="20" t="n">
        <v>0.48002662</v>
      </c>
      <c r="G20" s="18" t="n">
        <v>12.74886597</v>
      </c>
      <c r="H20" s="20" t="n">
        <v>0.52077704</v>
      </c>
      <c r="I20" s="18" t="n">
        <v>5.49720169</v>
      </c>
      <c r="J20" s="20" t="n">
        <v>0.39616554</v>
      </c>
      <c r="K20" s="18" t="n">
        <v>66.55324933</v>
      </c>
      <c r="L20" s="20" t="n">
        <v>0.74837298</v>
      </c>
      <c r="M20" s="18" t="s">
        <v>327</v>
      </c>
      <c r="N20" s="20" t="s">
        <v>327</v>
      </c>
      <c r="O20" s="18" t="n">
        <v>0</v>
      </c>
      <c r="P20" s="20" t="n">
        <v>0</v>
      </c>
      <c r="Q20" s="18" t="n">
        <v>0</v>
      </c>
      <c r="R20" s="20" t="n">
        <v>0</v>
      </c>
      <c r="S20" s="18" t="n">
        <v>8.51763186</v>
      </c>
      <c r="T20" s="20" t="n">
        <v>0.50998195</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(701.0/B23*100)</f>
        <v/>
      </c>
      <c r="D23" s="19" t="n">
        <v>10882</v>
      </c>
      <c r="E23" s="18" t="n">
        <v>8.40737496</v>
      </c>
      <c r="F23" s="20" t="n">
        <v>0.5090822699999999</v>
      </c>
      <c r="G23" s="18" t="n">
        <v>14.31339167</v>
      </c>
      <c r="H23" s="20" t="n">
        <v>0.60005091</v>
      </c>
      <c r="I23" s="18" t="n">
        <v>10.64279365</v>
      </c>
      <c r="J23" s="20" t="n">
        <v>0.48103773</v>
      </c>
      <c r="K23" s="18" t="n">
        <v>57.92751154</v>
      </c>
      <c r="L23" s="20" t="n">
        <v>0.97590171</v>
      </c>
      <c r="M23" s="18" t="s">
        <v>327</v>
      </c>
      <c r="N23" s="20" t="s">
        <v>327</v>
      </c>
      <c r="O23" s="18" t="n">
        <v>0</v>
      </c>
      <c r="P23" s="20" t="n">
        <v>0</v>
      </c>
      <c r="Q23" s="18" t="n">
        <v>0</v>
      </c>
      <c r="R23" s="20" t="n">
        <v>0</v>
      </c>
      <c r="S23" s="18" t="n">
        <v>8.70892817</v>
      </c>
      <c r="T23" s="20" t="n">
        <v>0.41730257</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(37.0/B25*100)</f>
        <v/>
      </c>
      <c r="D25" s="19" t="n">
        <v>5544</v>
      </c>
      <c r="E25" s="18" t="n">
        <v>10.8910126</v>
      </c>
      <c r="F25" s="20" t="n">
        <v>0.51821984</v>
      </c>
      <c r="G25" s="18" t="n">
        <v>39.18873837</v>
      </c>
      <c r="H25" s="20" t="n">
        <v>0.95440312</v>
      </c>
      <c r="I25" s="18" t="n">
        <v>24.25653453</v>
      </c>
      <c r="J25" s="20" t="n">
        <v>0.73968488</v>
      </c>
      <c r="K25" s="18" t="n">
        <v>23.13033697</v>
      </c>
      <c r="L25" s="20" t="n">
        <v>0.96844903</v>
      </c>
      <c r="M25" s="18" t="s">
        <v>327</v>
      </c>
      <c r="N25" s="20" t="s">
        <v>327</v>
      </c>
      <c r="O25" s="18" t="n">
        <v>0</v>
      </c>
      <c r="P25" s="20" t="n">
        <v>0</v>
      </c>
      <c r="Q25" s="18" t="n">
        <v>0</v>
      </c>
      <c r="R25" s="20" t="n">
        <v>0</v>
      </c>
      <c r="S25" s="18" t="n">
        <v>2.53337753</v>
      </c>
      <c r="T25" s="20" t="n">
        <v>0.25606269</v>
      </c>
    </row>
    <row r="26" spans="1:20">
      <c r="A26" s="15" t="s">
        <v>346</v>
      </c>
      <c r="B26" s="17" t="n">
        <v>4869</v>
      </c>
      <c r="C26" s="18">
        <f>(198.0/B26*100)</f>
        <v/>
      </c>
      <c r="D26" s="19" t="n">
        <v>4671</v>
      </c>
      <c r="E26" s="18" t="n">
        <v>10.41949805</v>
      </c>
      <c r="F26" s="20" t="n">
        <v>0.4462389</v>
      </c>
      <c r="G26" s="18" t="n">
        <v>30.60705619</v>
      </c>
      <c r="H26" s="20" t="n">
        <v>0.85837839</v>
      </c>
      <c r="I26" s="18" t="n">
        <v>11.2268597</v>
      </c>
      <c r="J26" s="20" t="n">
        <v>0.57071992</v>
      </c>
      <c r="K26" s="18" t="n">
        <v>41.41518593</v>
      </c>
      <c r="L26" s="20" t="n">
        <v>0.91328809</v>
      </c>
      <c r="M26" s="18" t="s">
        <v>327</v>
      </c>
      <c r="N26" s="20" t="s">
        <v>327</v>
      </c>
      <c r="O26" s="18" t="n">
        <v>0</v>
      </c>
      <c r="P26" s="20" t="n">
        <v>0</v>
      </c>
      <c r="Q26" s="18" t="n">
        <v>0</v>
      </c>
      <c r="R26" s="20" t="n">
        <v>0</v>
      </c>
      <c r="S26" s="18" t="n">
        <v>6.33140012</v>
      </c>
      <c r="T26" s="20" t="n">
        <v>0.41320679</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(40.0/B32*100)</f>
        <v/>
      </c>
      <c r="D32" s="19" t="n">
        <v>4438</v>
      </c>
      <c r="E32" s="18" t="n">
        <v>12.05254274</v>
      </c>
      <c r="F32" s="20" t="n">
        <v>0.57443503</v>
      </c>
      <c r="G32" s="18" t="n">
        <v>30.39054606</v>
      </c>
      <c r="H32" s="20" t="n">
        <v>0.95329495</v>
      </c>
      <c r="I32" s="18" t="n">
        <v>12.94000573</v>
      </c>
      <c r="J32" s="20" t="n">
        <v>0.56329896</v>
      </c>
      <c r="K32" s="18" t="n">
        <v>40.1247063</v>
      </c>
      <c r="L32" s="20" t="n">
        <v>1.0533126</v>
      </c>
      <c r="M32" s="18" t="s">
        <v>327</v>
      </c>
      <c r="N32" s="20" t="s">
        <v>327</v>
      </c>
      <c r="O32" s="18" t="n">
        <v>0</v>
      </c>
      <c r="P32" s="20" t="n">
        <v>0</v>
      </c>
      <c r="Q32" s="18" t="n">
        <v>0</v>
      </c>
      <c r="R32" s="20" t="n">
        <v>0</v>
      </c>
      <c r="S32" s="18" t="n">
        <v>4.49219917</v>
      </c>
      <c r="T32" s="20" t="n">
        <v>0.30576122</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(151.0/B34*100)</f>
        <v/>
      </c>
      <c r="D34" s="19" t="n">
        <v>6199</v>
      </c>
      <c r="E34" s="18" t="n">
        <v>12.74341048</v>
      </c>
      <c r="F34" s="20" t="n">
        <v>0.48155864</v>
      </c>
      <c r="G34" s="18" t="n">
        <v>21.74898697</v>
      </c>
      <c r="H34" s="20" t="n">
        <v>0.59429277</v>
      </c>
      <c r="I34" s="18" t="n">
        <v>10.1553124</v>
      </c>
      <c r="J34" s="20" t="n">
        <v>0.52591809</v>
      </c>
      <c r="K34" s="18" t="n">
        <v>42.16892431</v>
      </c>
      <c r="L34" s="20" t="n">
        <v>0.88571984</v>
      </c>
      <c r="M34" s="18" t="s">
        <v>327</v>
      </c>
      <c r="N34" s="20" t="s">
        <v>327</v>
      </c>
      <c r="O34" s="18" t="n">
        <v>2.60765867</v>
      </c>
      <c r="P34" s="20" t="n">
        <v>0.54120147</v>
      </c>
      <c r="Q34" s="18" t="n">
        <v>0</v>
      </c>
      <c r="R34" s="20" t="n">
        <v>0</v>
      </c>
      <c r="S34" s="18" t="n">
        <v>10.57570717</v>
      </c>
      <c r="T34" s="20" t="n">
        <v>0.42748211</v>
      </c>
    </row>
    <row r="35" spans="1:20">
      <c r="A35" s="15" t="s">
        <v>355</v>
      </c>
      <c r="B35" s="17" t="n">
        <v>6406</v>
      </c>
      <c r="C35" s="18">
        <f>(126.0/B35*100)</f>
        <v/>
      </c>
      <c r="D35" s="19" t="n">
        <v>6280</v>
      </c>
      <c r="E35" s="18" t="n">
        <v>13.24416003</v>
      </c>
      <c r="F35" s="20" t="n">
        <v>0.53805687</v>
      </c>
      <c r="G35" s="18" t="n">
        <v>26.02679976</v>
      </c>
      <c r="H35" s="20" t="n">
        <v>0.75560543</v>
      </c>
      <c r="I35" s="18" t="n">
        <v>13.95609788</v>
      </c>
      <c r="J35" s="20" t="n">
        <v>0.57717805</v>
      </c>
      <c r="K35" s="18" t="n">
        <v>32.16741217</v>
      </c>
      <c r="L35" s="20" t="n">
        <v>0.76866468</v>
      </c>
      <c r="M35" s="18" t="s">
        <v>327</v>
      </c>
      <c r="N35" s="20" t="s">
        <v>327</v>
      </c>
      <c r="O35" s="18" t="n">
        <v>1.0521199</v>
      </c>
      <c r="P35" s="20" t="n">
        <v>0.05745527</v>
      </c>
      <c r="Q35" s="18" t="n">
        <v>0</v>
      </c>
      <c r="R35" s="20" t="n">
        <v>0</v>
      </c>
      <c r="S35" s="18" t="n">
        <v>13.55341026</v>
      </c>
      <c r="T35" s="20" t="n">
        <v>0.45556485</v>
      </c>
    </row>
    <row r="36" spans="1:20">
      <c r="A36" s="15" t="s">
        <v>356</v>
      </c>
      <c r="B36" s="17" t="n">
        <v>6736</v>
      </c>
      <c r="C36" s="18">
        <f>(145.0/B36*100)</f>
        <v/>
      </c>
      <c r="D36" s="19" t="n">
        <v>6591</v>
      </c>
      <c r="E36" s="18" t="n">
        <v>5.93434131</v>
      </c>
      <c r="F36" s="20" t="n">
        <v>0.36787247</v>
      </c>
      <c r="G36" s="18" t="n">
        <v>14.58100927</v>
      </c>
      <c r="H36" s="20" t="n">
        <v>0.49057875</v>
      </c>
      <c r="I36" s="18" t="n">
        <v>16.43288364</v>
      </c>
      <c r="J36" s="20" t="n">
        <v>0.74526672</v>
      </c>
      <c r="K36" s="18" t="n">
        <v>54.76373762</v>
      </c>
      <c r="L36" s="20" t="n">
        <v>0.88503446</v>
      </c>
      <c r="M36" s="18" t="s">
        <v>327</v>
      </c>
      <c r="N36" s="20" t="s">
        <v>327</v>
      </c>
      <c r="O36" s="18" t="n">
        <v>0</v>
      </c>
      <c r="P36" s="20" t="n">
        <v>0</v>
      </c>
      <c r="Q36" s="18" t="n">
        <v>0</v>
      </c>
      <c r="R36" s="20" t="n">
        <v>0</v>
      </c>
      <c r="S36" s="18" t="n">
        <v>8.28802816</v>
      </c>
      <c r="T36" s="20" t="n">
        <v>0.37191989</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(5827.0/B40*100)</f>
        <v/>
      </c>
      <c r="D40" s="19" t="n">
        <v>8330</v>
      </c>
      <c r="E40" s="18" t="n">
        <v>10.51442365</v>
      </c>
      <c r="F40" s="20" t="n">
        <v>0.53727643</v>
      </c>
      <c r="G40" s="18" t="n">
        <v>25.52391634</v>
      </c>
      <c r="H40" s="20" t="n">
        <v>0.81946037</v>
      </c>
      <c r="I40" s="18" t="n">
        <v>7.20392481</v>
      </c>
      <c r="J40" s="20" t="n">
        <v>0.39401008</v>
      </c>
      <c r="K40" s="18" t="n">
        <v>39.23157932</v>
      </c>
      <c r="L40" s="20" t="n">
        <v>0.97319963</v>
      </c>
      <c r="M40" s="18" t="s">
        <v>327</v>
      </c>
      <c r="N40" s="20" t="s">
        <v>327</v>
      </c>
      <c r="O40" s="18" t="n">
        <v>9.248558900000001</v>
      </c>
      <c r="P40" s="20" t="n">
        <v>0.21008568</v>
      </c>
      <c r="Q40" s="18" t="n">
        <v>0</v>
      </c>
      <c r="R40" s="20" t="n">
        <v>0</v>
      </c>
      <c r="S40" s="18" t="n">
        <v>8.27759698</v>
      </c>
      <c r="T40" s="20" t="n">
        <v>0.46161283</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(291.0/B47*100)</f>
        <v/>
      </c>
      <c r="D47" s="19" t="n">
        <v>5637</v>
      </c>
      <c r="E47" s="18" t="n">
        <v>16.66179547</v>
      </c>
      <c r="F47" s="20" t="n">
        <v>0.5744486</v>
      </c>
      <c r="G47" s="18" t="n">
        <v>22.49847189</v>
      </c>
      <c r="H47" s="20" t="n">
        <v>0.7947056300000001</v>
      </c>
      <c r="I47" s="18" t="n">
        <v>11.16798304</v>
      </c>
      <c r="J47" s="20" t="n">
        <v>0.57444465</v>
      </c>
      <c r="K47" s="18" t="n">
        <v>34.87739609</v>
      </c>
      <c r="L47" s="20" t="n">
        <v>0.99722688</v>
      </c>
      <c r="M47" s="18" t="s">
        <v>327</v>
      </c>
      <c r="N47" s="20" t="s">
        <v>327</v>
      </c>
      <c r="O47" s="18" t="n">
        <v>0</v>
      </c>
      <c r="P47" s="20" t="n">
        <v>0</v>
      </c>
      <c r="Q47" s="18" t="n">
        <v>0</v>
      </c>
      <c r="R47" s="20" t="n">
        <v>0</v>
      </c>
      <c r="S47" s="18" t="n">
        <v>14.79435351</v>
      </c>
      <c r="T47" s="20" t="n">
        <v>0.5770296499999999</v>
      </c>
    </row>
    <row r="48" spans="1:20">
      <c r="A48" s="15" t="s">
        <v>368</v>
      </c>
      <c r="B48" s="17" t="n">
        <v>9841</v>
      </c>
      <c r="C48" s="18">
        <f>(34.0/B48*100)</f>
        <v/>
      </c>
      <c r="D48" s="19" t="n">
        <v>9807</v>
      </c>
      <c r="E48" s="18" t="n">
        <v>28.08848846</v>
      </c>
      <c r="F48" s="20" t="n">
        <v>0.9226596</v>
      </c>
      <c r="G48" s="18" t="n">
        <v>24.3681899</v>
      </c>
      <c r="H48" s="20" t="n">
        <v>0.78309362</v>
      </c>
      <c r="I48" s="18" t="n">
        <v>9.392422549999999</v>
      </c>
      <c r="J48" s="20" t="n">
        <v>0.52035018</v>
      </c>
      <c r="K48" s="18" t="n">
        <v>35.38652664</v>
      </c>
      <c r="L48" s="20" t="n">
        <v>1.1686984</v>
      </c>
      <c r="M48" s="18" t="s">
        <v>327</v>
      </c>
      <c r="N48" s="20" t="s">
        <v>327</v>
      </c>
      <c r="O48" s="18" t="n">
        <v>0</v>
      </c>
      <c r="P48" s="20" t="n">
        <v>0</v>
      </c>
      <c r="Q48" s="18" t="n">
        <v>0</v>
      </c>
      <c r="R48" s="20" t="n">
        <v>0</v>
      </c>
      <c r="S48" s="18" t="n">
        <v>2.76437245</v>
      </c>
      <c r="T48" s="20" t="n">
        <v>0.24338197</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(161.0/B52*100)</f>
        <v/>
      </c>
      <c r="D52" s="19" t="n">
        <v>5648</v>
      </c>
      <c r="E52" s="18" t="n">
        <v>10.96473157</v>
      </c>
      <c r="F52" s="20" t="n">
        <v>0.48144498</v>
      </c>
      <c r="G52" s="18" t="n">
        <v>18.61421255</v>
      </c>
      <c r="H52" s="20" t="n">
        <v>0.48403142</v>
      </c>
      <c r="I52" s="18" t="n">
        <v>11.89891648</v>
      </c>
      <c r="J52" s="20" t="n">
        <v>0.55480006</v>
      </c>
      <c r="K52" s="18" t="n">
        <v>51.59901621</v>
      </c>
      <c r="L52" s="20" t="n">
        <v>0.9174565</v>
      </c>
      <c r="M52" s="18" t="s">
        <v>327</v>
      </c>
      <c r="N52" s="20" t="s">
        <v>327</v>
      </c>
      <c r="O52" s="18" t="n">
        <v>0</v>
      </c>
      <c r="P52" s="20" t="n">
        <v>0</v>
      </c>
      <c r="Q52" s="18" t="n">
        <v>0</v>
      </c>
      <c r="R52" s="20" t="n">
        <v>0</v>
      </c>
      <c r="S52" s="18" t="n">
        <v>6.92312318</v>
      </c>
      <c r="T52" s="20" t="n">
        <v>0.44911256</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17.94835073</v>
      </c>
      <c r="F56" s="20" t="n">
        <v>0.64100234</v>
      </c>
      <c r="G56" s="18" t="n">
        <v>27.90990295</v>
      </c>
      <c r="H56" s="20" t="n">
        <v>0.72548564</v>
      </c>
      <c r="I56" s="18" t="n">
        <v>12.07070318</v>
      </c>
      <c r="J56" s="20" t="n">
        <v>0.58056971</v>
      </c>
      <c r="K56" s="18" t="n">
        <v>39.17444647</v>
      </c>
      <c r="L56" s="20" t="n">
        <v>0.9096817</v>
      </c>
      <c r="M56" s="18" t="s">
        <v>327</v>
      </c>
      <c r="N56" s="20" t="s">
        <v>327</v>
      </c>
      <c r="O56" s="18" t="n">
        <v>0</v>
      </c>
      <c r="P56" s="20" t="n">
        <v>0</v>
      </c>
      <c r="Q56" s="18" t="n">
        <v>0</v>
      </c>
      <c r="R56" s="20" t="n">
        <v>0</v>
      </c>
      <c r="S56" s="18" t="n">
        <v>2.89659669</v>
      </c>
      <c r="T56" s="20" t="n">
        <v>0.27677303</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(344.0/B61*100)</f>
        <v/>
      </c>
      <c r="D61" s="19" t="n">
        <v>6181</v>
      </c>
      <c r="E61" s="18" t="n">
        <v>13.00460104</v>
      </c>
      <c r="F61" s="20" t="n">
        <v>0.63072093</v>
      </c>
      <c r="G61" s="18" t="n">
        <v>20.36817267</v>
      </c>
      <c r="H61" s="20" t="n">
        <v>0.78327144</v>
      </c>
      <c r="I61" s="18" t="n">
        <v>9.01530936</v>
      </c>
      <c r="J61" s="20" t="n">
        <v>0.49359628</v>
      </c>
      <c r="K61" s="18" t="n">
        <v>48.90917254</v>
      </c>
      <c r="L61" s="20" t="n">
        <v>0.9045550999999999</v>
      </c>
      <c r="M61" s="18" t="s">
        <v>327</v>
      </c>
      <c r="N61" s="20" t="s">
        <v>327</v>
      </c>
      <c r="O61" s="18" t="n">
        <v>0</v>
      </c>
      <c r="P61" s="20" t="n">
        <v>0</v>
      </c>
      <c r="Q61" s="18" t="n">
        <v>0</v>
      </c>
      <c r="R61" s="20" t="n">
        <v>0</v>
      </c>
      <c r="S61" s="18" t="n">
        <v>8.702744389999999</v>
      </c>
      <c r="T61" s="20" t="n">
        <v>0.5502308</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(390.0/B67*100)</f>
        <v/>
      </c>
      <c r="D67" s="19" t="n">
        <v>6581</v>
      </c>
      <c r="E67" s="18" t="n">
        <v>30.37954506</v>
      </c>
      <c r="F67" s="20" t="n">
        <v>0.88174092</v>
      </c>
      <c r="G67" s="18" t="n">
        <v>17.64196477</v>
      </c>
      <c r="H67" s="20" t="n">
        <v>0.62154886</v>
      </c>
      <c r="I67" s="18" t="n">
        <v>10.16004159</v>
      </c>
      <c r="J67" s="20" t="n">
        <v>0.54273153</v>
      </c>
      <c r="K67" s="18" t="n">
        <v>38.51697879</v>
      </c>
      <c r="L67" s="20" t="n">
        <v>0.99052452</v>
      </c>
      <c r="M67" s="18" t="s">
        <v>327</v>
      </c>
      <c r="N67" s="20" t="s">
        <v>327</v>
      </c>
      <c r="O67" s="18" t="n">
        <v>0</v>
      </c>
      <c r="P67" s="20" t="n">
        <v>0</v>
      </c>
      <c r="Q67" s="18" t="n">
        <v>0</v>
      </c>
      <c r="R67" s="20" t="n">
        <v>0</v>
      </c>
      <c r="S67" s="18" t="n">
        <v>3.30146978</v>
      </c>
      <c r="T67" s="20" t="n">
        <v>0.26078095</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(428.0/B73*100)</f>
        <v/>
      </c>
      <c r="D73" s="19" t="n">
        <v>7821</v>
      </c>
      <c r="E73" s="18" t="n">
        <v>29.18762356</v>
      </c>
      <c r="F73" s="20" t="n">
        <v>0.83700394</v>
      </c>
      <c r="G73" s="18" t="n">
        <v>33.91479492</v>
      </c>
      <c r="H73" s="20" t="n">
        <v>0.68892359</v>
      </c>
      <c r="I73" s="18" t="n">
        <v>10.96676503</v>
      </c>
      <c r="J73" s="20" t="n">
        <v>0.51986506</v>
      </c>
      <c r="K73" s="18" t="n">
        <v>23.23298634</v>
      </c>
      <c r="L73" s="20" t="n">
        <v>1.03704468</v>
      </c>
      <c r="M73" s="18" t="s">
        <v>327</v>
      </c>
      <c r="N73" s="20" t="s">
        <v>327</v>
      </c>
      <c r="O73" s="18" t="n">
        <v>0</v>
      </c>
      <c r="P73" s="20" t="n">
        <v>0</v>
      </c>
      <c r="Q73" s="18" t="n">
        <v>0</v>
      </c>
      <c r="R73" s="20" t="n">
        <v>0</v>
      </c>
      <c r="S73" s="18" t="n">
        <v>2.69783014</v>
      </c>
      <c r="T73" s="20" t="n">
        <v>0.21378204</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505</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12.28622874</v>
      </c>
      <c r="F7" s="20" t="n">
        <v>0.34980551</v>
      </c>
      <c r="G7" s="18" t="n">
        <v>17.01518144</v>
      </c>
      <c r="H7" s="20" t="n">
        <v>0.4571876</v>
      </c>
      <c r="I7" s="18" t="n">
        <v>6.05940975</v>
      </c>
      <c r="J7" s="20" t="n">
        <v>0.30640397</v>
      </c>
      <c r="K7" s="18" t="n">
        <v>52.95473753</v>
      </c>
      <c r="L7" s="20" t="n">
        <v>0.60714712</v>
      </c>
      <c r="M7" s="18" t="s">
        <v>327</v>
      </c>
      <c r="N7" s="20" t="s">
        <v>327</v>
      </c>
      <c r="O7" s="18" t="n">
        <v>0</v>
      </c>
      <c r="P7" s="20" t="n">
        <v>0</v>
      </c>
      <c r="Q7" s="18" t="n">
        <v>0</v>
      </c>
      <c r="R7" s="20" t="n">
        <v>0</v>
      </c>
      <c r="S7" s="18" t="n">
        <v>11.68444254</v>
      </c>
      <c r="T7" s="20" t="n">
        <v>0.40332933</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(8058.0/B9*100)</f>
        <v/>
      </c>
      <c r="D9" s="19" t="n">
        <v>1593</v>
      </c>
      <c r="E9" s="18" t="n">
        <v>14.57648107</v>
      </c>
      <c r="F9" s="20" t="n">
        <v>1.07620135</v>
      </c>
      <c r="G9" s="18" t="n">
        <v>27.06181411</v>
      </c>
      <c r="H9" s="20" t="n">
        <v>1.54775609</v>
      </c>
      <c r="I9" s="18" t="n">
        <v>14.59891871</v>
      </c>
      <c r="J9" s="20" t="n">
        <v>1.07994534</v>
      </c>
      <c r="K9" s="18" t="n">
        <v>0</v>
      </c>
      <c r="L9" s="20" t="n">
        <v>0</v>
      </c>
      <c r="M9" s="18" t="s">
        <v>327</v>
      </c>
      <c r="N9" s="20" t="s">
        <v>327</v>
      </c>
      <c r="O9" s="18" t="n">
        <v>15.01553626</v>
      </c>
      <c r="P9" s="20" t="n">
        <v>2.47869412</v>
      </c>
      <c r="Q9" s="18" t="n">
        <v>0</v>
      </c>
      <c r="R9" s="20" t="n">
        <v>0</v>
      </c>
      <c r="S9" s="18" t="n">
        <v>28.74724986</v>
      </c>
      <c r="T9" s="20" t="n">
        <v>1.70289101</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(201.0/B13*100)</f>
        <v/>
      </c>
      <c r="D13" s="19" t="n">
        <v>6960</v>
      </c>
      <c r="E13" s="18" t="n">
        <v>3.64379566</v>
      </c>
      <c r="F13" s="20" t="n">
        <v>0.26239004</v>
      </c>
      <c r="G13" s="18" t="n">
        <v>3.53702373</v>
      </c>
      <c r="H13" s="20" t="n">
        <v>0.28515979</v>
      </c>
      <c r="I13" s="18" t="n">
        <v>1.73045588</v>
      </c>
      <c r="J13" s="20" t="n">
        <v>0.17034916</v>
      </c>
      <c r="K13" s="18" t="n">
        <v>82.61882556</v>
      </c>
      <c r="L13" s="20" t="n">
        <v>0.6883006699999999</v>
      </c>
      <c r="M13" s="18" t="s">
        <v>327</v>
      </c>
      <c r="N13" s="20" t="s">
        <v>327</v>
      </c>
      <c r="O13" s="18" t="n">
        <v>4.12183781</v>
      </c>
      <c r="P13" s="20" t="n">
        <v>0.47300162</v>
      </c>
      <c r="Q13" s="18" t="n">
        <v>0</v>
      </c>
      <c r="R13" s="20" t="n">
        <v>0</v>
      </c>
      <c r="S13" s="18" t="n">
        <v>4.34806135</v>
      </c>
      <c r="T13" s="20" t="n">
        <v>0.28722498</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(60.0/B18*100)</f>
        <v/>
      </c>
      <c r="D18" s="19" t="n">
        <v>5472</v>
      </c>
      <c r="E18" s="18" t="n">
        <v>9.27880006</v>
      </c>
      <c r="F18" s="20" t="n">
        <v>0.5778466</v>
      </c>
      <c r="G18" s="18" t="n">
        <v>25.39611288</v>
      </c>
      <c r="H18" s="20" t="n">
        <v>0.68509908</v>
      </c>
      <c r="I18" s="18" t="n">
        <v>27.37030132</v>
      </c>
      <c r="J18" s="20" t="n">
        <v>0.99923436</v>
      </c>
      <c r="K18" s="18" t="n">
        <v>29.65749407</v>
      </c>
      <c r="L18" s="20" t="n">
        <v>0.87883679</v>
      </c>
      <c r="M18" s="18" t="s">
        <v>327</v>
      </c>
      <c r="N18" s="20" t="s">
        <v>327</v>
      </c>
      <c r="O18" s="18" t="n">
        <v>0</v>
      </c>
      <c r="P18" s="20" t="n">
        <v>0</v>
      </c>
      <c r="Q18" s="18" t="n">
        <v>0</v>
      </c>
      <c r="R18" s="20" t="n">
        <v>0</v>
      </c>
      <c r="S18" s="18" t="n">
        <v>8.297291680000001</v>
      </c>
      <c r="T18" s="20" t="n">
        <v>0.50053596</v>
      </c>
    </row>
    <row r="19" spans="1:20">
      <c r="A19" s="15" t="s">
        <v>339</v>
      </c>
      <c r="B19" s="17" t="n">
        <v>5658</v>
      </c>
      <c r="C19" s="18">
        <f>(297.0/B19*100)</f>
        <v/>
      </c>
      <c r="D19" s="19" t="n">
        <v>5361</v>
      </c>
      <c r="E19" s="18" t="n">
        <v>5.96446145</v>
      </c>
      <c r="F19" s="20" t="n">
        <v>0.44822948</v>
      </c>
      <c r="G19" s="18" t="n">
        <v>17.64142264</v>
      </c>
      <c r="H19" s="20" t="n">
        <v>0.71081459</v>
      </c>
      <c r="I19" s="18" t="n">
        <v>10.96657246</v>
      </c>
      <c r="J19" s="20" t="n">
        <v>0.49343831</v>
      </c>
      <c r="K19" s="18" t="n">
        <v>56.99983137</v>
      </c>
      <c r="L19" s="20" t="n">
        <v>1.03184918</v>
      </c>
      <c r="M19" s="18" t="s">
        <v>327</v>
      </c>
      <c r="N19" s="20" t="s">
        <v>327</v>
      </c>
      <c r="O19" s="18" t="n">
        <v>0</v>
      </c>
      <c r="P19" s="20" t="n">
        <v>0</v>
      </c>
      <c r="Q19" s="18" t="n">
        <v>0</v>
      </c>
      <c r="R19" s="20" t="n">
        <v>0</v>
      </c>
      <c r="S19" s="18" t="n">
        <v>8.427712079999999</v>
      </c>
      <c r="T19" s="20" t="n">
        <v>0.47755218</v>
      </c>
    </row>
    <row r="20" spans="1:20">
      <c r="A20" s="15" t="s">
        <v>340</v>
      </c>
      <c r="B20" s="17" t="n">
        <v>3371</v>
      </c>
      <c r="C20" s="18">
        <f>(82.0/B20*100)</f>
        <v/>
      </c>
      <c r="D20" s="19" t="n">
        <v>3289</v>
      </c>
      <c r="E20" s="18" t="n">
        <v>6.70986852</v>
      </c>
      <c r="F20" s="20" t="n">
        <v>0.46366678</v>
      </c>
      <c r="G20" s="18" t="n">
        <v>12.41863812</v>
      </c>
      <c r="H20" s="20" t="n">
        <v>0.49153519</v>
      </c>
      <c r="I20" s="18" t="n">
        <v>5.62820901</v>
      </c>
      <c r="J20" s="20" t="n">
        <v>0.37220115</v>
      </c>
      <c r="K20" s="18" t="n">
        <v>66.55324933</v>
      </c>
      <c r="L20" s="20" t="n">
        <v>0.74837298</v>
      </c>
      <c r="M20" s="18" t="s">
        <v>327</v>
      </c>
      <c r="N20" s="20" t="s">
        <v>327</v>
      </c>
      <c r="O20" s="18" t="n">
        <v>0</v>
      </c>
      <c r="P20" s="20" t="n">
        <v>0</v>
      </c>
      <c r="Q20" s="18" t="n">
        <v>0</v>
      </c>
      <c r="R20" s="20" t="n">
        <v>0</v>
      </c>
      <c r="S20" s="18" t="n">
        <v>8.690035010000001</v>
      </c>
      <c r="T20" s="20" t="n">
        <v>0.50430908</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(701.0/B23*100)</f>
        <v/>
      </c>
      <c r="D23" s="19" t="n">
        <v>10882</v>
      </c>
      <c r="E23" s="18" t="n">
        <v>8.065549539999999</v>
      </c>
      <c r="F23" s="20" t="n">
        <v>0.46260389</v>
      </c>
      <c r="G23" s="18" t="n">
        <v>15.56814462</v>
      </c>
      <c r="H23" s="20" t="n">
        <v>0.6162094299999999</v>
      </c>
      <c r="I23" s="18" t="n">
        <v>9.62190097</v>
      </c>
      <c r="J23" s="20" t="n">
        <v>0.49004142</v>
      </c>
      <c r="K23" s="18" t="n">
        <v>57.92751154</v>
      </c>
      <c r="L23" s="20" t="n">
        <v>0.97590171</v>
      </c>
      <c r="M23" s="18" t="s">
        <v>327</v>
      </c>
      <c r="N23" s="20" t="s">
        <v>327</v>
      </c>
      <c r="O23" s="18" t="n">
        <v>0</v>
      </c>
      <c r="P23" s="20" t="n">
        <v>0</v>
      </c>
      <c r="Q23" s="18" t="n">
        <v>0</v>
      </c>
      <c r="R23" s="20" t="n">
        <v>0</v>
      </c>
      <c r="S23" s="18" t="n">
        <v>8.816893329999999</v>
      </c>
      <c r="T23" s="20" t="n">
        <v>0.41963254</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(37.0/B25*100)</f>
        <v/>
      </c>
      <c r="D25" s="19" t="n">
        <v>5544</v>
      </c>
      <c r="E25" s="18" t="n">
        <v>11.36466084</v>
      </c>
      <c r="F25" s="20" t="n">
        <v>0.53217159</v>
      </c>
      <c r="G25" s="18" t="n">
        <v>39.60843275</v>
      </c>
      <c r="H25" s="20" t="n">
        <v>0.98673449</v>
      </c>
      <c r="I25" s="18" t="n">
        <v>23.25025716</v>
      </c>
      <c r="J25" s="20" t="n">
        <v>0.77239517</v>
      </c>
      <c r="K25" s="18" t="n">
        <v>23.13033697</v>
      </c>
      <c r="L25" s="20" t="n">
        <v>0.96844903</v>
      </c>
      <c r="M25" s="18" t="s">
        <v>327</v>
      </c>
      <c r="N25" s="20" t="s">
        <v>327</v>
      </c>
      <c r="O25" s="18" t="n">
        <v>0</v>
      </c>
      <c r="P25" s="20" t="n">
        <v>0</v>
      </c>
      <c r="Q25" s="18" t="n">
        <v>0</v>
      </c>
      <c r="R25" s="20" t="n">
        <v>0</v>
      </c>
      <c r="S25" s="18" t="n">
        <v>2.64631229</v>
      </c>
      <c r="T25" s="20" t="n">
        <v>0.26023286</v>
      </c>
    </row>
    <row r="26" spans="1:20">
      <c r="A26" s="15" t="s">
        <v>346</v>
      </c>
      <c r="B26" s="17" t="n">
        <v>4869</v>
      </c>
      <c r="C26" s="18">
        <f>(198.0/B26*100)</f>
        <v/>
      </c>
      <c r="D26" s="19" t="n">
        <v>4671</v>
      </c>
      <c r="E26" s="18" t="n">
        <v>11.15967006</v>
      </c>
      <c r="F26" s="20" t="n">
        <v>0.61059305</v>
      </c>
      <c r="G26" s="18" t="n">
        <v>31.31902805</v>
      </c>
      <c r="H26" s="20" t="n">
        <v>0.6963691400000001</v>
      </c>
      <c r="I26" s="18" t="n">
        <v>10.21974062</v>
      </c>
      <c r="J26" s="20" t="n">
        <v>0.58554587</v>
      </c>
      <c r="K26" s="18" t="n">
        <v>41.41518593</v>
      </c>
      <c r="L26" s="20" t="n">
        <v>0.91328809</v>
      </c>
      <c r="M26" s="18" t="s">
        <v>327</v>
      </c>
      <c r="N26" s="20" t="s">
        <v>327</v>
      </c>
      <c r="O26" s="18" t="n">
        <v>0</v>
      </c>
      <c r="P26" s="20" t="n">
        <v>0</v>
      </c>
      <c r="Q26" s="18" t="n">
        <v>0</v>
      </c>
      <c r="R26" s="20" t="n">
        <v>0</v>
      </c>
      <c r="S26" s="18" t="n">
        <v>5.88637534</v>
      </c>
      <c r="T26" s="20" t="n">
        <v>0.40217822</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(40.0/B32*100)</f>
        <v/>
      </c>
      <c r="D32" s="19" t="n">
        <v>4438</v>
      </c>
      <c r="E32" s="18" t="n">
        <v>11.57609292</v>
      </c>
      <c r="F32" s="20" t="n">
        <v>0.50130402</v>
      </c>
      <c r="G32" s="18" t="n">
        <v>31.52409837</v>
      </c>
      <c r="H32" s="20" t="n">
        <v>0.92083209</v>
      </c>
      <c r="I32" s="18" t="n">
        <v>12.26709323</v>
      </c>
      <c r="J32" s="20" t="n">
        <v>0.50148917</v>
      </c>
      <c r="K32" s="18" t="n">
        <v>40.1247063</v>
      </c>
      <c r="L32" s="20" t="n">
        <v>1.0533126</v>
      </c>
      <c r="M32" s="18" t="s">
        <v>327</v>
      </c>
      <c r="N32" s="20" t="s">
        <v>327</v>
      </c>
      <c r="O32" s="18" t="n">
        <v>0</v>
      </c>
      <c r="P32" s="20" t="n">
        <v>0</v>
      </c>
      <c r="Q32" s="18" t="n">
        <v>0</v>
      </c>
      <c r="R32" s="20" t="n">
        <v>0</v>
      </c>
      <c r="S32" s="18" t="n">
        <v>4.50800918</v>
      </c>
      <c r="T32" s="20" t="n">
        <v>0.32892964</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(151.0/B34*100)</f>
        <v/>
      </c>
      <c r="D34" s="19" t="n">
        <v>6199</v>
      </c>
      <c r="E34" s="18" t="n">
        <v>12.8220716</v>
      </c>
      <c r="F34" s="20" t="n">
        <v>0.45357717</v>
      </c>
      <c r="G34" s="18" t="n">
        <v>22.33254097</v>
      </c>
      <c r="H34" s="20" t="n">
        <v>0.58590146</v>
      </c>
      <c r="I34" s="18" t="n">
        <v>9.045823029999999</v>
      </c>
      <c r="J34" s="20" t="n">
        <v>0.49799054</v>
      </c>
      <c r="K34" s="18" t="n">
        <v>42.16892431</v>
      </c>
      <c r="L34" s="20" t="n">
        <v>0.88571984</v>
      </c>
      <c r="M34" s="18" t="s">
        <v>327</v>
      </c>
      <c r="N34" s="20" t="s">
        <v>327</v>
      </c>
      <c r="O34" s="18" t="n">
        <v>2.60765867</v>
      </c>
      <c r="P34" s="20" t="n">
        <v>0.54120147</v>
      </c>
      <c r="Q34" s="18" t="n">
        <v>0</v>
      </c>
      <c r="R34" s="20" t="n">
        <v>0</v>
      </c>
      <c r="S34" s="18" t="n">
        <v>11.02298142</v>
      </c>
      <c r="T34" s="20" t="n">
        <v>0.46530879</v>
      </c>
    </row>
    <row r="35" spans="1:20">
      <c r="A35" s="15" t="s">
        <v>355</v>
      </c>
      <c r="B35" s="17" t="n">
        <v>6406</v>
      </c>
      <c r="C35" s="18">
        <f>(126.0/B35*100)</f>
        <v/>
      </c>
      <c r="D35" s="19" t="n">
        <v>6280</v>
      </c>
      <c r="E35" s="18" t="n">
        <v>12.23027742</v>
      </c>
      <c r="F35" s="20" t="n">
        <v>0.5626866</v>
      </c>
      <c r="G35" s="18" t="n">
        <v>26.76149107</v>
      </c>
      <c r="H35" s="20" t="n">
        <v>0.6617327</v>
      </c>
      <c r="I35" s="18" t="n">
        <v>13.93937992</v>
      </c>
      <c r="J35" s="20" t="n">
        <v>0.53984599</v>
      </c>
      <c r="K35" s="18" t="n">
        <v>32.16741217</v>
      </c>
      <c r="L35" s="20" t="n">
        <v>0.76866468</v>
      </c>
      <c r="M35" s="18" t="s">
        <v>327</v>
      </c>
      <c r="N35" s="20" t="s">
        <v>327</v>
      </c>
      <c r="O35" s="18" t="n">
        <v>1.0521199</v>
      </c>
      <c r="P35" s="20" t="n">
        <v>0.05745527</v>
      </c>
      <c r="Q35" s="18" t="n">
        <v>0</v>
      </c>
      <c r="R35" s="20" t="n">
        <v>0</v>
      </c>
      <c r="S35" s="18" t="n">
        <v>13.84931952</v>
      </c>
      <c r="T35" s="20" t="n">
        <v>0.48449517</v>
      </c>
    </row>
    <row r="36" spans="1:20">
      <c r="A36" s="15" t="s">
        <v>356</v>
      </c>
      <c r="B36" s="17" t="n">
        <v>6736</v>
      </c>
      <c r="C36" s="18">
        <f>(145.0/B36*100)</f>
        <v/>
      </c>
      <c r="D36" s="19" t="n">
        <v>6591</v>
      </c>
      <c r="E36" s="18" t="n">
        <v>5.77082143</v>
      </c>
      <c r="F36" s="20" t="n">
        <v>0.35099516</v>
      </c>
      <c r="G36" s="18" t="n">
        <v>15.84256465</v>
      </c>
      <c r="H36" s="20" t="n">
        <v>0.50053277</v>
      </c>
      <c r="I36" s="18" t="n">
        <v>15.34463333</v>
      </c>
      <c r="J36" s="20" t="n">
        <v>0.62767533</v>
      </c>
      <c r="K36" s="18" t="n">
        <v>54.76373762</v>
      </c>
      <c r="L36" s="20" t="n">
        <v>0.88503446</v>
      </c>
      <c r="M36" s="18" t="s">
        <v>327</v>
      </c>
      <c r="N36" s="20" t="s">
        <v>327</v>
      </c>
      <c r="O36" s="18" t="n">
        <v>0</v>
      </c>
      <c r="P36" s="20" t="n">
        <v>0</v>
      </c>
      <c r="Q36" s="18" t="n">
        <v>0</v>
      </c>
      <c r="R36" s="20" t="n">
        <v>0</v>
      </c>
      <c r="S36" s="18" t="n">
        <v>8.27824296</v>
      </c>
      <c r="T36" s="20" t="n">
        <v>0.38732739</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(5827.0/B40*100)</f>
        <v/>
      </c>
      <c r="D40" s="19" t="n">
        <v>8330</v>
      </c>
      <c r="E40" s="18" t="n">
        <v>10.24233515</v>
      </c>
      <c r="F40" s="20" t="n">
        <v>0.48488108</v>
      </c>
      <c r="G40" s="18" t="n">
        <v>26.06755965</v>
      </c>
      <c r="H40" s="20" t="n">
        <v>0.82238338</v>
      </c>
      <c r="I40" s="18" t="n">
        <v>6.67492009</v>
      </c>
      <c r="J40" s="20" t="n">
        <v>0.3766874</v>
      </c>
      <c r="K40" s="18" t="n">
        <v>39.23157932</v>
      </c>
      <c r="L40" s="20" t="n">
        <v>0.97319963</v>
      </c>
      <c r="M40" s="18" t="s">
        <v>327</v>
      </c>
      <c r="N40" s="20" t="s">
        <v>327</v>
      </c>
      <c r="O40" s="18" t="n">
        <v>9.248558900000001</v>
      </c>
      <c r="P40" s="20" t="n">
        <v>0.21008568</v>
      </c>
      <c r="Q40" s="18" t="n">
        <v>0</v>
      </c>
      <c r="R40" s="20" t="n">
        <v>0</v>
      </c>
      <c r="S40" s="18" t="n">
        <v>8.53504689</v>
      </c>
      <c r="T40" s="20" t="n">
        <v>0.50939669</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(291.0/B47*100)</f>
        <v/>
      </c>
      <c r="D47" s="19" t="n">
        <v>5637</v>
      </c>
      <c r="E47" s="18" t="n">
        <v>15.69183821</v>
      </c>
      <c r="F47" s="20" t="n">
        <v>0.59066294</v>
      </c>
      <c r="G47" s="18" t="n">
        <v>23.73676887</v>
      </c>
      <c r="H47" s="20" t="n">
        <v>0.77112475</v>
      </c>
      <c r="I47" s="18" t="n">
        <v>10.12956611</v>
      </c>
      <c r="J47" s="20" t="n">
        <v>0.56061412</v>
      </c>
      <c r="K47" s="18" t="n">
        <v>34.87739609</v>
      </c>
      <c r="L47" s="20" t="n">
        <v>0.99722688</v>
      </c>
      <c r="M47" s="18" t="s">
        <v>327</v>
      </c>
      <c r="N47" s="20" t="s">
        <v>327</v>
      </c>
      <c r="O47" s="18" t="n">
        <v>0</v>
      </c>
      <c r="P47" s="20" t="n">
        <v>0</v>
      </c>
      <c r="Q47" s="18" t="n">
        <v>0</v>
      </c>
      <c r="R47" s="20" t="n">
        <v>0</v>
      </c>
      <c r="S47" s="18" t="n">
        <v>15.56443072</v>
      </c>
      <c r="T47" s="20" t="n">
        <v>0.5603134400000001</v>
      </c>
    </row>
    <row r="48" spans="1:20">
      <c r="A48" s="15" t="s">
        <v>368</v>
      </c>
      <c r="B48" s="17" t="n">
        <v>9841</v>
      </c>
      <c r="C48" s="18">
        <f>(34.0/B48*100)</f>
        <v/>
      </c>
      <c r="D48" s="19" t="n">
        <v>9807</v>
      </c>
      <c r="E48" s="18" t="n">
        <v>28.87232953</v>
      </c>
      <c r="F48" s="20" t="n">
        <v>0.90795224</v>
      </c>
      <c r="G48" s="18" t="n">
        <v>23.32116929</v>
      </c>
      <c r="H48" s="20" t="n">
        <v>0.74006755</v>
      </c>
      <c r="I48" s="18" t="n">
        <v>9.8969665</v>
      </c>
      <c r="J48" s="20" t="n">
        <v>0.62773754</v>
      </c>
      <c r="K48" s="18" t="n">
        <v>35.38652664</v>
      </c>
      <c r="L48" s="20" t="n">
        <v>1.1686984</v>
      </c>
      <c r="M48" s="18" t="s">
        <v>327</v>
      </c>
      <c r="N48" s="20" t="s">
        <v>327</v>
      </c>
      <c r="O48" s="18" t="n">
        <v>0</v>
      </c>
      <c r="P48" s="20" t="n">
        <v>0</v>
      </c>
      <c r="Q48" s="18" t="n">
        <v>0</v>
      </c>
      <c r="R48" s="20" t="n">
        <v>0</v>
      </c>
      <c r="S48" s="18" t="n">
        <v>2.52300805</v>
      </c>
      <c r="T48" s="20" t="n">
        <v>0.26666476</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(161.0/B52*100)</f>
        <v/>
      </c>
      <c r="D52" s="19" t="n">
        <v>5648</v>
      </c>
      <c r="E52" s="18" t="n">
        <v>11.0116364</v>
      </c>
      <c r="F52" s="20" t="n">
        <v>0.49711043</v>
      </c>
      <c r="G52" s="18" t="n">
        <v>18.39380903</v>
      </c>
      <c r="H52" s="20" t="n">
        <v>0.54916837</v>
      </c>
      <c r="I52" s="18" t="n">
        <v>11.90332463</v>
      </c>
      <c r="J52" s="20" t="n">
        <v>0.54940704</v>
      </c>
      <c r="K52" s="18" t="n">
        <v>51.59901621</v>
      </c>
      <c r="L52" s="20" t="n">
        <v>0.9174565</v>
      </c>
      <c r="M52" s="18" t="s">
        <v>327</v>
      </c>
      <c r="N52" s="20" t="s">
        <v>327</v>
      </c>
      <c r="O52" s="18" t="n">
        <v>0</v>
      </c>
      <c r="P52" s="20" t="n">
        <v>0</v>
      </c>
      <c r="Q52" s="18" t="n">
        <v>0</v>
      </c>
      <c r="R52" s="20" t="n">
        <v>0</v>
      </c>
      <c r="S52" s="18" t="n">
        <v>7.09221373</v>
      </c>
      <c r="T52" s="20" t="n">
        <v>0.45107259</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17.85596574</v>
      </c>
      <c r="F56" s="20" t="n">
        <v>0.65710481</v>
      </c>
      <c r="G56" s="18" t="n">
        <v>28.04076604</v>
      </c>
      <c r="H56" s="20" t="n">
        <v>0.7298874</v>
      </c>
      <c r="I56" s="18" t="n">
        <v>11.94895639</v>
      </c>
      <c r="J56" s="20" t="n">
        <v>0.63502676</v>
      </c>
      <c r="K56" s="18" t="n">
        <v>39.17444647</v>
      </c>
      <c r="L56" s="20" t="n">
        <v>0.9096817</v>
      </c>
      <c r="M56" s="18" t="s">
        <v>327</v>
      </c>
      <c r="N56" s="20" t="s">
        <v>327</v>
      </c>
      <c r="O56" s="18" t="n">
        <v>0</v>
      </c>
      <c r="P56" s="20" t="n">
        <v>0</v>
      </c>
      <c r="Q56" s="18" t="n">
        <v>0</v>
      </c>
      <c r="R56" s="20" t="n">
        <v>0</v>
      </c>
      <c r="S56" s="18" t="n">
        <v>2.97986536</v>
      </c>
      <c r="T56" s="20" t="n">
        <v>0.28532042</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(344.0/B61*100)</f>
        <v/>
      </c>
      <c r="D61" s="19" t="n">
        <v>6181</v>
      </c>
      <c r="E61" s="18" t="n">
        <v>13.05309504</v>
      </c>
      <c r="F61" s="20" t="n">
        <v>0.57592597</v>
      </c>
      <c r="G61" s="18" t="n">
        <v>20.51674215</v>
      </c>
      <c r="H61" s="20" t="n">
        <v>0.67529763</v>
      </c>
      <c r="I61" s="18" t="n">
        <v>8.775222680000001</v>
      </c>
      <c r="J61" s="20" t="n">
        <v>0.50647298</v>
      </c>
      <c r="K61" s="18" t="n">
        <v>48.90917254</v>
      </c>
      <c r="L61" s="20" t="n">
        <v>0.9045550999999999</v>
      </c>
      <c r="M61" s="18" t="s">
        <v>327</v>
      </c>
      <c r="N61" s="20" t="s">
        <v>327</v>
      </c>
      <c r="O61" s="18" t="n">
        <v>0</v>
      </c>
      <c r="P61" s="20" t="n">
        <v>0</v>
      </c>
      <c r="Q61" s="18" t="n">
        <v>0</v>
      </c>
      <c r="R61" s="20" t="n">
        <v>0</v>
      </c>
      <c r="S61" s="18" t="n">
        <v>8.74576759</v>
      </c>
      <c r="T61" s="20" t="n">
        <v>0.56370392</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(390.0/B67*100)</f>
        <v/>
      </c>
      <c r="D67" s="19" t="n">
        <v>6581</v>
      </c>
      <c r="E67" s="18" t="n">
        <v>31.87270814</v>
      </c>
      <c r="F67" s="20" t="n">
        <v>0.81720996</v>
      </c>
      <c r="G67" s="18" t="n">
        <v>16.92186572</v>
      </c>
      <c r="H67" s="20" t="n">
        <v>0.58426884</v>
      </c>
      <c r="I67" s="18" t="n">
        <v>9.3154626</v>
      </c>
      <c r="J67" s="20" t="n">
        <v>0.5046284599999999</v>
      </c>
      <c r="K67" s="18" t="n">
        <v>38.51697879</v>
      </c>
      <c r="L67" s="20" t="n">
        <v>0.99052452</v>
      </c>
      <c r="M67" s="18" t="s">
        <v>327</v>
      </c>
      <c r="N67" s="20" t="s">
        <v>327</v>
      </c>
      <c r="O67" s="18" t="n">
        <v>0</v>
      </c>
      <c r="P67" s="20" t="n">
        <v>0</v>
      </c>
      <c r="Q67" s="18" t="n">
        <v>0</v>
      </c>
      <c r="R67" s="20" t="n">
        <v>0</v>
      </c>
      <c r="S67" s="18" t="n">
        <v>3.37298476</v>
      </c>
      <c r="T67" s="20" t="n">
        <v>0.24298793</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(428.0/B73*100)</f>
        <v/>
      </c>
      <c r="D73" s="19" t="n">
        <v>7821</v>
      </c>
      <c r="E73" s="18" t="n">
        <v>29.69640068</v>
      </c>
      <c r="F73" s="20" t="n">
        <v>0.84331501</v>
      </c>
      <c r="G73" s="18" t="n">
        <v>33.13987036</v>
      </c>
      <c r="H73" s="20" t="n">
        <v>0.66470159</v>
      </c>
      <c r="I73" s="18" t="n">
        <v>11.24507672</v>
      </c>
      <c r="J73" s="20" t="n">
        <v>0.45491675</v>
      </c>
      <c r="K73" s="18" t="n">
        <v>23.23298634</v>
      </c>
      <c r="L73" s="20" t="n">
        <v>1.03704468</v>
      </c>
      <c r="M73" s="18" t="s">
        <v>327</v>
      </c>
      <c r="N73" s="20" t="s">
        <v>327</v>
      </c>
      <c r="O73" s="18" t="n">
        <v>0</v>
      </c>
      <c r="P73" s="20" t="n">
        <v>0</v>
      </c>
      <c r="Q73" s="18" t="n">
        <v>0</v>
      </c>
      <c r="R73" s="20" t="n">
        <v>0</v>
      </c>
      <c r="S73" s="18" t="n">
        <v>2.6856659</v>
      </c>
      <c r="T73" s="20" t="n">
        <v>0.22151844</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506</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12.08974314</v>
      </c>
      <c r="F7" s="20" t="n">
        <v>0.40098237</v>
      </c>
      <c r="G7" s="18" t="n">
        <v>16.70407293</v>
      </c>
      <c r="H7" s="20" t="n">
        <v>0.45748417</v>
      </c>
      <c r="I7" s="18" t="n">
        <v>6.50994531</v>
      </c>
      <c r="J7" s="20" t="n">
        <v>0.34964769</v>
      </c>
      <c r="K7" s="18" t="n">
        <v>52.95473753</v>
      </c>
      <c r="L7" s="20" t="n">
        <v>0.60714712</v>
      </c>
      <c r="M7" s="18" t="s">
        <v>327</v>
      </c>
      <c r="N7" s="20" t="s">
        <v>327</v>
      </c>
      <c r="O7" s="18" t="n">
        <v>0</v>
      </c>
      <c r="P7" s="20" t="n">
        <v>0</v>
      </c>
      <c r="Q7" s="18" t="n">
        <v>0</v>
      </c>
      <c r="R7" s="20" t="n">
        <v>0</v>
      </c>
      <c r="S7" s="18" t="n">
        <v>11.74150109</v>
      </c>
      <c r="T7" s="20" t="n">
        <v>0.38802078</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(8058.0/B9*100)</f>
        <v/>
      </c>
      <c r="D9" s="19" t="n">
        <v>1593</v>
      </c>
      <c r="E9" s="18" t="n">
        <v>14.5333133</v>
      </c>
      <c r="F9" s="20" t="n">
        <v>0.99371882</v>
      </c>
      <c r="G9" s="18" t="n">
        <v>24.96258379</v>
      </c>
      <c r="H9" s="20" t="n">
        <v>1.3233517</v>
      </c>
      <c r="I9" s="18" t="n">
        <v>16.44040519</v>
      </c>
      <c r="J9" s="20" t="n">
        <v>1.24455894</v>
      </c>
      <c r="K9" s="18" t="n">
        <v>0</v>
      </c>
      <c r="L9" s="20" t="n">
        <v>0</v>
      </c>
      <c r="M9" s="18" t="s">
        <v>327</v>
      </c>
      <c r="N9" s="20" t="s">
        <v>327</v>
      </c>
      <c r="O9" s="18" t="n">
        <v>15.01553626</v>
      </c>
      <c r="P9" s="20" t="n">
        <v>2.47869412</v>
      </c>
      <c r="Q9" s="18" t="n">
        <v>0</v>
      </c>
      <c r="R9" s="20" t="n">
        <v>0</v>
      </c>
      <c r="S9" s="18" t="n">
        <v>29.04816146</v>
      </c>
      <c r="T9" s="20" t="n">
        <v>1.63236363</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(201.0/B13*100)</f>
        <v/>
      </c>
      <c r="D13" s="19" t="n">
        <v>6960</v>
      </c>
      <c r="E13" s="18" t="n">
        <v>3.33355074</v>
      </c>
      <c r="F13" s="20" t="n">
        <v>0.26150182</v>
      </c>
      <c r="G13" s="18" t="n">
        <v>3.8232226</v>
      </c>
      <c r="H13" s="20" t="n">
        <v>0.30934857</v>
      </c>
      <c r="I13" s="18" t="n">
        <v>1.7741077</v>
      </c>
      <c r="J13" s="20" t="n">
        <v>0.16463554</v>
      </c>
      <c r="K13" s="18" t="n">
        <v>82.61882556</v>
      </c>
      <c r="L13" s="20" t="n">
        <v>0.6883006699999999</v>
      </c>
      <c r="M13" s="18" t="s">
        <v>327</v>
      </c>
      <c r="N13" s="20" t="s">
        <v>327</v>
      </c>
      <c r="O13" s="18" t="n">
        <v>4.12183781</v>
      </c>
      <c r="P13" s="20" t="n">
        <v>0.47300162</v>
      </c>
      <c r="Q13" s="18" t="n">
        <v>0</v>
      </c>
      <c r="R13" s="20" t="n">
        <v>0</v>
      </c>
      <c r="S13" s="18" t="n">
        <v>4.32845559</v>
      </c>
      <c r="T13" s="20" t="n">
        <v>0.28241224</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(60.0/B18*100)</f>
        <v/>
      </c>
      <c r="D18" s="19" t="n">
        <v>5472</v>
      </c>
      <c r="E18" s="18" t="n">
        <v>10.04553855</v>
      </c>
      <c r="F18" s="20" t="n">
        <v>0.55077574</v>
      </c>
      <c r="G18" s="18" t="n">
        <v>22.64537781</v>
      </c>
      <c r="H18" s="20" t="n">
        <v>0.6961057</v>
      </c>
      <c r="I18" s="18" t="n">
        <v>29.24811387</v>
      </c>
      <c r="J18" s="20" t="n">
        <v>1.14760636</v>
      </c>
      <c r="K18" s="18" t="n">
        <v>29.65749407</v>
      </c>
      <c r="L18" s="20" t="n">
        <v>0.87883679</v>
      </c>
      <c r="M18" s="18" t="s">
        <v>327</v>
      </c>
      <c r="N18" s="20" t="s">
        <v>327</v>
      </c>
      <c r="O18" s="18" t="n">
        <v>0</v>
      </c>
      <c r="P18" s="20" t="n">
        <v>0</v>
      </c>
      <c r="Q18" s="18" t="n">
        <v>0</v>
      </c>
      <c r="R18" s="20" t="n">
        <v>0</v>
      </c>
      <c r="S18" s="18" t="n">
        <v>8.40347571</v>
      </c>
      <c r="T18" s="20" t="n">
        <v>0.52905526</v>
      </c>
    </row>
    <row r="19" spans="1:20">
      <c r="A19" s="15" t="s">
        <v>339</v>
      </c>
      <c r="B19" s="17" t="n">
        <v>5658</v>
      </c>
      <c r="C19" s="18">
        <f>(297.0/B19*100)</f>
        <v/>
      </c>
      <c r="D19" s="19" t="n">
        <v>5361</v>
      </c>
      <c r="E19" s="18" t="n">
        <v>6.01577481</v>
      </c>
      <c r="F19" s="20" t="n">
        <v>0.46068797</v>
      </c>
      <c r="G19" s="18" t="n">
        <v>18.20245111</v>
      </c>
      <c r="H19" s="20" t="n">
        <v>0.61424539</v>
      </c>
      <c r="I19" s="18" t="n">
        <v>10.32253598</v>
      </c>
      <c r="J19" s="20" t="n">
        <v>0.49041612</v>
      </c>
      <c r="K19" s="18" t="n">
        <v>56.99983137</v>
      </c>
      <c r="L19" s="20" t="n">
        <v>1.03184918</v>
      </c>
      <c r="M19" s="18" t="s">
        <v>327</v>
      </c>
      <c r="N19" s="20" t="s">
        <v>327</v>
      </c>
      <c r="O19" s="18" t="n">
        <v>0</v>
      </c>
      <c r="P19" s="20" t="n">
        <v>0</v>
      </c>
      <c r="Q19" s="18" t="n">
        <v>0</v>
      </c>
      <c r="R19" s="20" t="n">
        <v>0</v>
      </c>
      <c r="S19" s="18" t="n">
        <v>8.45940673</v>
      </c>
      <c r="T19" s="20" t="n">
        <v>0.48409979</v>
      </c>
    </row>
    <row r="20" spans="1:20">
      <c r="A20" s="15" t="s">
        <v>340</v>
      </c>
      <c r="B20" s="17" t="n">
        <v>3371</v>
      </c>
      <c r="C20" s="18">
        <f>(82.0/B20*100)</f>
        <v/>
      </c>
      <c r="D20" s="19" t="n">
        <v>3289</v>
      </c>
      <c r="E20" s="18" t="n">
        <v>6.08198898</v>
      </c>
      <c r="F20" s="20" t="n">
        <v>0.45726899</v>
      </c>
      <c r="G20" s="18" t="n">
        <v>13.2240507</v>
      </c>
      <c r="H20" s="20" t="n">
        <v>0.5358503100000001</v>
      </c>
      <c r="I20" s="18" t="n">
        <v>5.35788242</v>
      </c>
      <c r="J20" s="20" t="n">
        <v>0.38730446</v>
      </c>
      <c r="K20" s="18" t="n">
        <v>66.55324933</v>
      </c>
      <c r="L20" s="20" t="n">
        <v>0.74837298</v>
      </c>
      <c r="M20" s="18" t="s">
        <v>327</v>
      </c>
      <c r="N20" s="20" t="s">
        <v>327</v>
      </c>
      <c r="O20" s="18" t="n">
        <v>0</v>
      </c>
      <c r="P20" s="20" t="n">
        <v>0</v>
      </c>
      <c r="Q20" s="18" t="n">
        <v>0</v>
      </c>
      <c r="R20" s="20" t="n">
        <v>0</v>
      </c>
      <c r="S20" s="18" t="n">
        <v>8.78282857</v>
      </c>
      <c r="T20" s="20" t="n">
        <v>0.50576992</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(701.0/B23*100)</f>
        <v/>
      </c>
      <c r="D23" s="19" t="n">
        <v>10882</v>
      </c>
      <c r="E23" s="18" t="n">
        <v>8.48998973</v>
      </c>
      <c r="F23" s="20" t="n">
        <v>0.4511029</v>
      </c>
      <c r="G23" s="18" t="n">
        <v>15.05385318</v>
      </c>
      <c r="H23" s="20" t="n">
        <v>0.54425885</v>
      </c>
      <c r="I23" s="18" t="n">
        <v>9.50619661</v>
      </c>
      <c r="J23" s="20" t="n">
        <v>0.48470992</v>
      </c>
      <c r="K23" s="18" t="n">
        <v>57.92751154</v>
      </c>
      <c r="L23" s="20" t="n">
        <v>0.97590171</v>
      </c>
      <c r="M23" s="18" t="s">
        <v>327</v>
      </c>
      <c r="N23" s="20" t="s">
        <v>327</v>
      </c>
      <c r="O23" s="18" t="n">
        <v>0</v>
      </c>
      <c r="P23" s="20" t="n">
        <v>0</v>
      </c>
      <c r="Q23" s="18" t="n">
        <v>0</v>
      </c>
      <c r="R23" s="20" t="n">
        <v>0</v>
      </c>
      <c r="S23" s="18" t="n">
        <v>9.022448929999999</v>
      </c>
      <c r="T23" s="20" t="n">
        <v>0.4404602</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(37.0/B25*100)</f>
        <v/>
      </c>
      <c r="D25" s="19" t="n">
        <v>5544</v>
      </c>
      <c r="E25" s="18" t="n">
        <v>10.70127747</v>
      </c>
      <c r="F25" s="20" t="n">
        <v>0.52513987</v>
      </c>
      <c r="G25" s="18" t="n">
        <v>38.37424161</v>
      </c>
      <c r="H25" s="20" t="n">
        <v>0.92412002</v>
      </c>
      <c r="I25" s="18" t="n">
        <v>25.27776005</v>
      </c>
      <c r="J25" s="20" t="n">
        <v>0.7928234199999999</v>
      </c>
      <c r="K25" s="18" t="n">
        <v>23.13033697</v>
      </c>
      <c r="L25" s="20" t="n">
        <v>0.96844903</v>
      </c>
      <c r="M25" s="18" t="s">
        <v>327</v>
      </c>
      <c r="N25" s="20" t="s">
        <v>327</v>
      </c>
      <c r="O25" s="18" t="n">
        <v>0</v>
      </c>
      <c r="P25" s="20" t="n">
        <v>0</v>
      </c>
      <c r="Q25" s="18" t="n">
        <v>0</v>
      </c>
      <c r="R25" s="20" t="n">
        <v>0</v>
      </c>
      <c r="S25" s="18" t="n">
        <v>2.5163839</v>
      </c>
      <c r="T25" s="20" t="n">
        <v>0.25955377</v>
      </c>
    </row>
    <row r="26" spans="1:20">
      <c r="A26" s="15" t="s">
        <v>346</v>
      </c>
      <c r="B26" s="17" t="n">
        <v>4869</v>
      </c>
      <c r="C26" s="18">
        <f>(198.0/B26*100)</f>
        <v/>
      </c>
      <c r="D26" s="19" t="n">
        <v>4671</v>
      </c>
      <c r="E26" s="18" t="n">
        <v>10.86169598</v>
      </c>
      <c r="F26" s="20" t="n">
        <v>0.5478656200000001</v>
      </c>
      <c r="G26" s="18" t="n">
        <v>29.6041942</v>
      </c>
      <c r="H26" s="20" t="n">
        <v>0.79508005</v>
      </c>
      <c r="I26" s="18" t="n">
        <v>12.06206923</v>
      </c>
      <c r="J26" s="20" t="n">
        <v>0.56519351</v>
      </c>
      <c r="K26" s="18" t="n">
        <v>41.41518593</v>
      </c>
      <c r="L26" s="20" t="n">
        <v>0.91328809</v>
      </c>
      <c r="M26" s="18" t="s">
        <v>327</v>
      </c>
      <c r="N26" s="20" t="s">
        <v>327</v>
      </c>
      <c r="O26" s="18" t="n">
        <v>0</v>
      </c>
      <c r="P26" s="20" t="n">
        <v>0</v>
      </c>
      <c r="Q26" s="18" t="n">
        <v>0</v>
      </c>
      <c r="R26" s="20" t="n">
        <v>0</v>
      </c>
      <c r="S26" s="18" t="n">
        <v>6.05685466</v>
      </c>
      <c r="T26" s="20" t="n">
        <v>0.41459895</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(40.0/B32*100)</f>
        <v/>
      </c>
      <c r="D32" s="19" t="n">
        <v>4438</v>
      </c>
      <c r="E32" s="18" t="n">
        <v>11.65046326</v>
      </c>
      <c r="F32" s="20" t="n">
        <v>0.52889505</v>
      </c>
      <c r="G32" s="18" t="n">
        <v>31.0841076</v>
      </c>
      <c r="H32" s="20" t="n">
        <v>0.9302105899999999</v>
      </c>
      <c r="I32" s="18" t="n">
        <v>12.61275266</v>
      </c>
      <c r="J32" s="20" t="n">
        <v>0.55903642</v>
      </c>
      <c r="K32" s="18" t="n">
        <v>40.1247063</v>
      </c>
      <c r="L32" s="20" t="n">
        <v>1.0533126</v>
      </c>
      <c r="M32" s="18" t="s">
        <v>327</v>
      </c>
      <c r="N32" s="20" t="s">
        <v>327</v>
      </c>
      <c r="O32" s="18" t="n">
        <v>0</v>
      </c>
      <c r="P32" s="20" t="n">
        <v>0</v>
      </c>
      <c r="Q32" s="18" t="n">
        <v>0</v>
      </c>
      <c r="R32" s="20" t="n">
        <v>0</v>
      </c>
      <c r="S32" s="18" t="n">
        <v>4.52797018</v>
      </c>
      <c r="T32" s="20" t="n">
        <v>0.32624993</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(151.0/B34*100)</f>
        <v/>
      </c>
      <c r="D34" s="19" t="n">
        <v>6199</v>
      </c>
      <c r="E34" s="18" t="n">
        <v>12.93759721</v>
      </c>
      <c r="F34" s="20" t="n">
        <v>0.43963095</v>
      </c>
      <c r="G34" s="18" t="n">
        <v>21.98822119</v>
      </c>
      <c r="H34" s="20" t="n">
        <v>0.59256433</v>
      </c>
      <c r="I34" s="18" t="n">
        <v>9.37186913</v>
      </c>
      <c r="J34" s="20" t="n">
        <v>0.51615693</v>
      </c>
      <c r="K34" s="18" t="n">
        <v>42.16892431</v>
      </c>
      <c r="L34" s="20" t="n">
        <v>0.88571984</v>
      </c>
      <c r="M34" s="18" t="s">
        <v>327</v>
      </c>
      <c r="N34" s="20" t="s">
        <v>327</v>
      </c>
      <c r="O34" s="18" t="n">
        <v>2.60765867</v>
      </c>
      <c r="P34" s="20" t="n">
        <v>0.54120147</v>
      </c>
      <c r="Q34" s="18" t="n">
        <v>0</v>
      </c>
      <c r="R34" s="20" t="n">
        <v>0</v>
      </c>
      <c r="S34" s="18" t="n">
        <v>10.92572949</v>
      </c>
      <c r="T34" s="20" t="n">
        <v>0.45476156</v>
      </c>
    </row>
    <row r="35" spans="1:20">
      <c r="A35" s="15" t="s">
        <v>355</v>
      </c>
      <c r="B35" s="17" t="n">
        <v>6406</v>
      </c>
      <c r="C35" s="18">
        <f>(126.0/B35*100)</f>
        <v/>
      </c>
      <c r="D35" s="19" t="n">
        <v>6280</v>
      </c>
      <c r="E35" s="18" t="n">
        <v>12.39947139</v>
      </c>
      <c r="F35" s="20" t="n">
        <v>0.53448209</v>
      </c>
      <c r="G35" s="18" t="n">
        <v>26.28196897</v>
      </c>
      <c r="H35" s="20" t="n">
        <v>0.66785171</v>
      </c>
      <c r="I35" s="18" t="n">
        <v>14.09409794</v>
      </c>
      <c r="J35" s="20" t="n">
        <v>0.48056106</v>
      </c>
      <c r="K35" s="18" t="n">
        <v>32.16741217</v>
      </c>
      <c r="L35" s="20" t="n">
        <v>0.76866468</v>
      </c>
      <c r="M35" s="18" t="s">
        <v>327</v>
      </c>
      <c r="N35" s="20" t="s">
        <v>327</v>
      </c>
      <c r="O35" s="18" t="n">
        <v>1.0521199</v>
      </c>
      <c r="P35" s="20" t="n">
        <v>0.05745527</v>
      </c>
      <c r="Q35" s="18" t="n">
        <v>0</v>
      </c>
      <c r="R35" s="20" t="n">
        <v>0</v>
      </c>
      <c r="S35" s="18" t="n">
        <v>14.00492963</v>
      </c>
      <c r="T35" s="20" t="n">
        <v>0.45904333</v>
      </c>
    </row>
    <row r="36" spans="1:20">
      <c r="A36" s="15" t="s">
        <v>356</v>
      </c>
      <c r="B36" s="17" t="n">
        <v>6736</v>
      </c>
      <c r="C36" s="18">
        <f>(145.0/B36*100)</f>
        <v/>
      </c>
      <c r="D36" s="19" t="n">
        <v>6591</v>
      </c>
      <c r="E36" s="18" t="n">
        <v>5.89810937</v>
      </c>
      <c r="F36" s="20" t="n">
        <v>0.35513421</v>
      </c>
      <c r="G36" s="18" t="n">
        <v>15.44805915</v>
      </c>
      <c r="H36" s="20" t="n">
        <v>0.5562780899999999</v>
      </c>
      <c r="I36" s="18" t="n">
        <v>15.36527528</v>
      </c>
      <c r="J36" s="20" t="n">
        <v>0.7133379</v>
      </c>
      <c r="K36" s="18" t="n">
        <v>54.76373762</v>
      </c>
      <c r="L36" s="20" t="n">
        <v>0.88503446</v>
      </c>
      <c r="M36" s="18" t="s">
        <v>327</v>
      </c>
      <c r="N36" s="20" t="s">
        <v>327</v>
      </c>
      <c r="O36" s="18" t="n">
        <v>0</v>
      </c>
      <c r="P36" s="20" t="n">
        <v>0</v>
      </c>
      <c r="Q36" s="18" t="n">
        <v>0</v>
      </c>
      <c r="R36" s="20" t="n">
        <v>0</v>
      </c>
      <c r="S36" s="18" t="n">
        <v>8.524818590000001</v>
      </c>
      <c r="T36" s="20" t="n">
        <v>0.38807211</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(5827.0/B40*100)</f>
        <v/>
      </c>
      <c r="D40" s="19" t="n">
        <v>8330</v>
      </c>
      <c r="E40" s="18" t="n">
        <v>10.30081165</v>
      </c>
      <c r="F40" s="20" t="n">
        <v>0.53069177</v>
      </c>
      <c r="G40" s="18" t="n">
        <v>25.42333769</v>
      </c>
      <c r="H40" s="20" t="n">
        <v>0.80116526</v>
      </c>
      <c r="I40" s="18" t="n">
        <v>7.18332673</v>
      </c>
      <c r="J40" s="20" t="n">
        <v>0.39263441</v>
      </c>
      <c r="K40" s="18" t="n">
        <v>39.23157932</v>
      </c>
      <c r="L40" s="20" t="n">
        <v>0.97319963</v>
      </c>
      <c r="M40" s="18" t="s">
        <v>327</v>
      </c>
      <c r="N40" s="20" t="s">
        <v>327</v>
      </c>
      <c r="O40" s="18" t="n">
        <v>9.248558900000001</v>
      </c>
      <c r="P40" s="20" t="n">
        <v>0.21008568</v>
      </c>
      <c r="Q40" s="18" t="n">
        <v>0</v>
      </c>
      <c r="R40" s="20" t="n">
        <v>0</v>
      </c>
      <c r="S40" s="18" t="n">
        <v>8.612385700000001</v>
      </c>
      <c r="T40" s="20" t="n">
        <v>0.5028285300000001</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(291.0/B47*100)</f>
        <v/>
      </c>
      <c r="D47" s="19" t="n">
        <v>5637</v>
      </c>
      <c r="E47" s="18" t="n">
        <v>15.48393731</v>
      </c>
      <c r="F47" s="20" t="n">
        <v>0.57004973</v>
      </c>
      <c r="G47" s="18" t="n">
        <v>23.23801968</v>
      </c>
      <c r="H47" s="20" t="n">
        <v>0.8195774</v>
      </c>
      <c r="I47" s="18" t="n">
        <v>10.63736457</v>
      </c>
      <c r="J47" s="20" t="n">
        <v>0.53302169</v>
      </c>
      <c r="K47" s="18" t="n">
        <v>34.87739609</v>
      </c>
      <c r="L47" s="20" t="n">
        <v>0.99722688</v>
      </c>
      <c r="M47" s="18" t="s">
        <v>327</v>
      </c>
      <c r="N47" s="20" t="s">
        <v>327</v>
      </c>
      <c r="O47" s="18" t="n">
        <v>0</v>
      </c>
      <c r="P47" s="20" t="n">
        <v>0</v>
      </c>
      <c r="Q47" s="18" t="n">
        <v>0</v>
      </c>
      <c r="R47" s="20" t="n">
        <v>0</v>
      </c>
      <c r="S47" s="18" t="n">
        <v>15.76328236</v>
      </c>
      <c r="T47" s="20" t="n">
        <v>0.62042525</v>
      </c>
    </row>
    <row r="48" spans="1:20">
      <c r="A48" s="15" t="s">
        <v>368</v>
      </c>
      <c r="B48" s="17" t="n">
        <v>9841</v>
      </c>
      <c r="C48" s="18">
        <f>(34.0/B48*100)</f>
        <v/>
      </c>
      <c r="D48" s="19" t="n">
        <v>9807</v>
      </c>
      <c r="E48" s="18" t="n">
        <v>28.27924716</v>
      </c>
      <c r="F48" s="20" t="n">
        <v>1.00030274</v>
      </c>
      <c r="G48" s="18" t="n">
        <v>23.83050752</v>
      </c>
      <c r="H48" s="20" t="n">
        <v>0.74187763</v>
      </c>
      <c r="I48" s="18" t="n">
        <v>9.909770180000001</v>
      </c>
      <c r="J48" s="20" t="n">
        <v>0.59398554</v>
      </c>
      <c r="K48" s="18" t="n">
        <v>35.38652664</v>
      </c>
      <c r="L48" s="20" t="n">
        <v>1.1686984</v>
      </c>
      <c r="M48" s="18" t="s">
        <v>327</v>
      </c>
      <c r="N48" s="20" t="s">
        <v>327</v>
      </c>
      <c r="O48" s="18" t="n">
        <v>0</v>
      </c>
      <c r="P48" s="20" t="n">
        <v>0</v>
      </c>
      <c r="Q48" s="18" t="n">
        <v>0</v>
      </c>
      <c r="R48" s="20" t="n">
        <v>0</v>
      </c>
      <c r="S48" s="18" t="n">
        <v>2.5939485</v>
      </c>
      <c r="T48" s="20" t="n">
        <v>0.26937659</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(161.0/B52*100)</f>
        <v/>
      </c>
      <c r="D52" s="19" t="n">
        <v>5648</v>
      </c>
      <c r="E52" s="18" t="n">
        <v>11.18219739</v>
      </c>
      <c r="F52" s="20" t="n">
        <v>0.46048191</v>
      </c>
      <c r="G52" s="18" t="n">
        <v>17.8044027</v>
      </c>
      <c r="H52" s="20" t="n">
        <v>0.53866978</v>
      </c>
      <c r="I52" s="18" t="n">
        <v>12.30554612</v>
      </c>
      <c r="J52" s="20" t="n">
        <v>0.49863962</v>
      </c>
      <c r="K52" s="18" t="n">
        <v>51.59901621</v>
      </c>
      <c r="L52" s="20" t="n">
        <v>0.9174565</v>
      </c>
      <c r="M52" s="18" t="s">
        <v>327</v>
      </c>
      <c r="N52" s="20" t="s">
        <v>327</v>
      </c>
      <c r="O52" s="18" t="n">
        <v>0</v>
      </c>
      <c r="P52" s="20" t="n">
        <v>0</v>
      </c>
      <c r="Q52" s="18" t="n">
        <v>0</v>
      </c>
      <c r="R52" s="20" t="n">
        <v>0</v>
      </c>
      <c r="S52" s="18" t="n">
        <v>7.10883758</v>
      </c>
      <c r="T52" s="20" t="n">
        <v>0.4242292</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17.10808317</v>
      </c>
      <c r="F56" s="20" t="n">
        <v>0.61986008</v>
      </c>
      <c r="G56" s="18" t="n">
        <v>28.56701766</v>
      </c>
      <c r="H56" s="20" t="n">
        <v>0.79744449</v>
      </c>
      <c r="I56" s="18" t="n">
        <v>12.27408602</v>
      </c>
      <c r="J56" s="20" t="n">
        <v>0.62513973</v>
      </c>
      <c r="K56" s="18" t="n">
        <v>39.17444647</v>
      </c>
      <c r="L56" s="20" t="n">
        <v>0.9096817</v>
      </c>
      <c r="M56" s="18" t="s">
        <v>327</v>
      </c>
      <c r="N56" s="20" t="s">
        <v>327</v>
      </c>
      <c r="O56" s="18" t="n">
        <v>0</v>
      </c>
      <c r="P56" s="20" t="n">
        <v>0</v>
      </c>
      <c r="Q56" s="18" t="n">
        <v>0</v>
      </c>
      <c r="R56" s="20" t="n">
        <v>0</v>
      </c>
      <c r="S56" s="18" t="n">
        <v>2.87636668</v>
      </c>
      <c r="T56" s="20" t="n">
        <v>0.27795659</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(344.0/B61*100)</f>
        <v/>
      </c>
      <c r="D61" s="19" t="n">
        <v>6181</v>
      </c>
      <c r="E61" s="18" t="n">
        <v>10.26746675</v>
      </c>
      <c r="F61" s="20" t="n">
        <v>0.46116927</v>
      </c>
      <c r="G61" s="18" t="n">
        <v>23.31292457</v>
      </c>
      <c r="H61" s="20" t="n">
        <v>0.76359466</v>
      </c>
      <c r="I61" s="18" t="n">
        <v>8.649982830000001</v>
      </c>
      <c r="J61" s="20" t="n">
        <v>0.47029327</v>
      </c>
      <c r="K61" s="18" t="n">
        <v>48.90917254</v>
      </c>
      <c r="L61" s="20" t="n">
        <v>0.9045550999999999</v>
      </c>
      <c r="M61" s="18" t="s">
        <v>327</v>
      </c>
      <c r="N61" s="20" t="s">
        <v>327</v>
      </c>
      <c r="O61" s="18" t="n">
        <v>0</v>
      </c>
      <c r="P61" s="20" t="n">
        <v>0</v>
      </c>
      <c r="Q61" s="18" t="n">
        <v>0</v>
      </c>
      <c r="R61" s="20" t="n">
        <v>0</v>
      </c>
      <c r="S61" s="18" t="n">
        <v>8.86045331</v>
      </c>
      <c r="T61" s="20" t="n">
        <v>0.5873545999999999</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(390.0/B67*100)</f>
        <v/>
      </c>
      <c r="D67" s="19" t="n">
        <v>6581</v>
      </c>
      <c r="E67" s="18" t="n">
        <v>29.35692485</v>
      </c>
      <c r="F67" s="20" t="n">
        <v>0.74483785</v>
      </c>
      <c r="G67" s="18" t="n">
        <v>18.91855743</v>
      </c>
      <c r="H67" s="20" t="n">
        <v>0.62946788</v>
      </c>
      <c r="I67" s="18" t="n">
        <v>9.18387568</v>
      </c>
      <c r="J67" s="20" t="n">
        <v>0.45345045</v>
      </c>
      <c r="K67" s="18" t="n">
        <v>38.51697879</v>
      </c>
      <c r="L67" s="20" t="n">
        <v>0.99052452</v>
      </c>
      <c r="M67" s="18" t="s">
        <v>327</v>
      </c>
      <c r="N67" s="20" t="s">
        <v>327</v>
      </c>
      <c r="O67" s="18" t="n">
        <v>0</v>
      </c>
      <c r="P67" s="20" t="n">
        <v>0</v>
      </c>
      <c r="Q67" s="18" t="n">
        <v>0</v>
      </c>
      <c r="R67" s="20" t="n">
        <v>0</v>
      </c>
      <c r="S67" s="18" t="n">
        <v>4.02366324</v>
      </c>
      <c r="T67" s="20" t="n">
        <v>0.27045734</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(428.0/B73*100)</f>
        <v/>
      </c>
      <c r="D73" s="19" t="n">
        <v>7821</v>
      </c>
      <c r="E73" s="18" t="n">
        <v>29.27407526</v>
      </c>
      <c r="F73" s="20" t="n">
        <v>0.82296532</v>
      </c>
      <c r="G73" s="18" t="n">
        <v>32.84385664</v>
      </c>
      <c r="H73" s="20" t="n">
        <v>0.70233471</v>
      </c>
      <c r="I73" s="18" t="n">
        <v>11.7349045</v>
      </c>
      <c r="J73" s="20" t="n">
        <v>0.44792846</v>
      </c>
      <c r="K73" s="18" t="n">
        <v>23.23298634</v>
      </c>
      <c r="L73" s="20" t="n">
        <v>1.03704468</v>
      </c>
      <c r="M73" s="18" t="s">
        <v>327</v>
      </c>
      <c r="N73" s="20" t="s">
        <v>327</v>
      </c>
      <c r="O73" s="18" t="n">
        <v>0</v>
      </c>
      <c r="P73" s="20" t="n">
        <v>0</v>
      </c>
      <c r="Q73" s="18" t="n">
        <v>0</v>
      </c>
      <c r="R73" s="20" t="n">
        <v>0</v>
      </c>
      <c r="S73" s="18" t="n">
        <v>2.91417726</v>
      </c>
      <c r="T73" s="20" t="n">
        <v>0.20611168</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507</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11.77608273</v>
      </c>
      <c r="F7" s="20" t="n">
        <v>0.34739855</v>
      </c>
      <c r="G7" s="18" t="n">
        <v>16.52144193</v>
      </c>
      <c r="H7" s="20" t="n">
        <v>0.45935077</v>
      </c>
      <c r="I7" s="18" t="n">
        <v>6.78236656</v>
      </c>
      <c r="J7" s="20" t="n">
        <v>0.34011648</v>
      </c>
      <c r="K7" s="18" t="n">
        <v>52.95473753</v>
      </c>
      <c r="L7" s="20" t="n">
        <v>0.60714712</v>
      </c>
      <c r="M7" s="18" t="s">
        <v>327</v>
      </c>
      <c r="N7" s="20" t="s">
        <v>327</v>
      </c>
      <c r="O7" s="18" t="n">
        <v>0</v>
      </c>
      <c r="P7" s="20" t="n">
        <v>0</v>
      </c>
      <c r="Q7" s="18" t="n">
        <v>0</v>
      </c>
      <c r="R7" s="20" t="n">
        <v>0</v>
      </c>
      <c r="S7" s="18" t="n">
        <v>11.96537125</v>
      </c>
      <c r="T7" s="20" t="n">
        <v>0.40417521</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(8058.0/B9*100)</f>
        <v/>
      </c>
      <c r="D9" s="19" t="n">
        <v>1593</v>
      </c>
      <c r="E9" s="18" t="n">
        <v>13.48279376</v>
      </c>
      <c r="F9" s="20" t="n">
        <v>1.06167133</v>
      </c>
      <c r="G9" s="18" t="n">
        <v>24.60700505</v>
      </c>
      <c r="H9" s="20" t="n">
        <v>1.30368649</v>
      </c>
      <c r="I9" s="18" t="n">
        <v>17.697295</v>
      </c>
      <c r="J9" s="20" t="n">
        <v>1.32235688</v>
      </c>
      <c r="K9" s="18" t="n">
        <v>0</v>
      </c>
      <c r="L9" s="20" t="n">
        <v>0</v>
      </c>
      <c r="M9" s="18" t="s">
        <v>327</v>
      </c>
      <c r="N9" s="20" t="s">
        <v>327</v>
      </c>
      <c r="O9" s="18" t="n">
        <v>15.01553626</v>
      </c>
      <c r="P9" s="20" t="n">
        <v>2.47869412</v>
      </c>
      <c r="Q9" s="18" t="n">
        <v>0</v>
      </c>
      <c r="R9" s="20" t="n">
        <v>0</v>
      </c>
      <c r="S9" s="18" t="n">
        <v>29.19736993</v>
      </c>
      <c r="T9" s="20" t="n">
        <v>1.72227935</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(201.0/B13*100)</f>
        <v/>
      </c>
      <c r="D13" s="19" t="n">
        <v>6960</v>
      </c>
      <c r="E13" s="18" t="n">
        <v>3.16979082</v>
      </c>
      <c r="F13" s="20" t="n">
        <v>0.24864459</v>
      </c>
      <c r="G13" s="18" t="n">
        <v>3.61459702</v>
      </c>
      <c r="H13" s="20" t="n">
        <v>0.28620446</v>
      </c>
      <c r="I13" s="18" t="n">
        <v>2.1617707</v>
      </c>
      <c r="J13" s="20" t="n">
        <v>0.17542136</v>
      </c>
      <c r="K13" s="18" t="n">
        <v>82.61882556</v>
      </c>
      <c r="L13" s="20" t="n">
        <v>0.6883006699999999</v>
      </c>
      <c r="M13" s="18" t="s">
        <v>327</v>
      </c>
      <c r="N13" s="20" t="s">
        <v>327</v>
      </c>
      <c r="O13" s="18" t="n">
        <v>4.12183781</v>
      </c>
      <c r="P13" s="20" t="n">
        <v>0.47300162</v>
      </c>
      <c r="Q13" s="18" t="n">
        <v>0</v>
      </c>
      <c r="R13" s="20" t="n">
        <v>0</v>
      </c>
      <c r="S13" s="18" t="n">
        <v>4.31317809</v>
      </c>
      <c r="T13" s="20" t="n">
        <v>0.28129208</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(60.0/B18*100)</f>
        <v/>
      </c>
      <c r="D18" s="19" t="n">
        <v>5472</v>
      </c>
      <c r="E18" s="18" t="n">
        <v>9.316978600000001</v>
      </c>
      <c r="F18" s="20" t="n">
        <v>0.5189953</v>
      </c>
      <c r="G18" s="18" t="n">
        <v>23.55085368</v>
      </c>
      <c r="H18" s="20" t="n">
        <v>0.71712684</v>
      </c>
      <c r="I18" s="18" t="n">
        <v>28.95693956</v>
      </c>
      <c r="J18" s="20" t="n">
        <v>1.0488935</v>
      </c>
      <c r="K18" s="18" t="n">
        <v>29.65749407</v>
      </c>
      <c r="L18" s="20" t="n">
        <v>0.87883679</v>
      </c>
      <c r="M18" s="18" t="s">
        <v>327</v>
      </c>
      <c r="N18" s="20" t="s">
        <v>327</v>
      </c>
      <c r="O18" s="18" t="n">
        <v>0</v>
      </c>
      <c r="P18" s="20" t="n">
        <v>0</v>
      </c>
      <c r="Q18" s="18" t="n">
        <v>0</v>
      </c>
      <c r="R18" s="20" t="n">
        <v>0</v>
      </c>
      <c r="S18" s="18" t="n">
        <v>8.517734089999999</v>
      </c>
      <c r="T18" s="20" t="n">
        <v>0.49925355</v>
      </c>
    </row>
    <row r="19" spans="1:20">
      <c r="A19" s="15" t="s">
        <v>339</v>
      </c>
      <c r="B19" s="17" t="n">
        <v>5658</v>
      </c>
      <c r="C19" s="18">
        <f>(297.0/B19*100)</f>
        <v/>
      </c>
      <c r="D19" s="19" t="n">
        <v>5361</v>
      </c>
      <c r="E19" s="18" t="n">
        <v>5.36955637</v>
      </c>
      <c r="F19" s="20" t="n">
        <v>0.35793263</v>
      </c>
      <c r="G19" s="18" t="n">
        <v>16.60863673</v>
      </c>
      <c r="H19" s="20" t="n">
        <v>0.69983005</v>
      </c>
      <c r="I19" s="18" t="n">
        <v>12.75661906</v>
      </c>
      <c r="J19" s="20" t="n">
        <v>0.48911554</v>
      </c>
      <c r="K19" s="18" t="n">
        <v>56.99983137</v>
      </c>
      <c r="L19" s="20" t="n">
        <v>1.03184918</v>
      </c>
      <c r="M19" s="18" t="s">
        <v>327</v>
      </c>
      <c r="N19" s="20" t="s">
        <v>327</v>
      </c>
      <c r="O19" s="18" t="n">
        <v>0</v>
      </c>
      <c r="P19" s="20" t="n">
        <v>0</v>
      </c>
      <c r="Q19" s="18" t="n">
        <v>0</v>
      </c>
      <c r="R19" s="20" t="n">
        <v>0</v>
      </c>
      <c r="S19" s="18" t="n">
        <v>8.265356479999999</v>
      </c>
      <c r="T19" s="20" t="n">
        <v>0.47497393</v>
      </c>
    </row>
    <row r="20" spans="1:20">
      <c r="A20" s="15" t="s">
        <v>340</v>
      </c>
      <c r="B20" s="17" t="n">
        <v>3371</v>
      </c>
      <c r="C20" s="18">
        <f>(82.0/B20*100)</f>
        <v/>
      </c>
      <c r="D20" s="19" t="n">
        <v>3289</v>
      </c>
      <c r="E20" s="18" t="n">
        <v>5.75266293</v>
      </c>
      <c r="F20" s="20" t="n">
        <v>0.42551118</v>
      </c>
      <c r="G20" s="18" t="n">
        <v>13.02912764</v>
      </c>
      <c r="H20" s="20" t="n">
        <v>0.58639264</v>
      </c>
      <c r="I20" s="18" t="n">
        <v>5.80582671</v>
      </c>
      <c r="J20" s="20" t="n">
        <v>0.39989029</v>
      </c>
      <c r="K20" s="18" t="n">
        <v>66.55324933</v>
      </c>
      <c r="L20" s="20" t="n">
        <v>0.74837298</v>
      </c>
      <c r="M20" s="18" t="s">
        <v>327</v>
      </c>
      <c r="N20" s="20" t="s">
        <v>327</v>
      </c>
      <c r="O20" s="18" t="n">
        <v>0</v>
      </c>
      <c r="P20" s="20" t="n">
        <v>0</v>
      </c>
      <c r="Q20" s="18" t="n">
        <v>0</v>
      </c>
      <c r="R20" s="20" t="n">
        <v>0</v>
      </c>
      <c r="S20" s="18" t="n">
        <v>8.859133379999999</v>
      </c>
      <c r="T20" s="20" t="n">
        <v>0.52500705</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(701.0/B23*100)</f>
        <v/>
      </c>
      <c r="D23" s="19" t="n">
        <v>10882</v>
      </c>
      <c r="E23" s="18" t="n">
        <v>8.17547508</v>
      </c>
      <c r="F23" s="20" t="n">
        <v>0.47795603</v>
      </c>
      <c r="G23" s="18" t="n">
        <v>14.66201193</v>
      </c>
      <c r="H23" s="20" t="n">
        <v>0.59987921</v>
      </c>
      <c r="I23" s="18" t="n">
        <v>10.3571877</v>
      </c>
      <c r="J23" s="20" t="n">
        <v>0.42968827</v>
      </c>
      <c r="K23" s="18" t="n">
        <v>57.92751154</v>
      </c>
      <c r="L23" s="20" t="n">
        <v>0.97590171</v>
      </c>
      <c r="M23" s="18" t="s">
        <v>327</v>
      </c>
      <c r="N23" s="20" t="s">
        <v>327</v>
      </c>
      <c r="O23" s="18" t="n">
        <v>0</v>
      </c>
      <c r="P23" s="20" t="n">
        <v>0</v>
      </c>
      <c r="Q23" s="18" t="n">
        <v>0</v>
      </c>
      <c r="R23" s="20" t="n">
        <v>0</v>
      </c>
      <c r="S23" s="18" t="n">
        <v>8.87781375</v>
      </c>
      <c r="T23" s="20" t="n">
        <v>0.41076413</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(37.0/B25*100)</f>
        <v/>
      </c>
      <c r="D25" s="19" t="n">
        <v>5544</v>
      </c>
      <c r="E25" s="18" t="n">
        <v>10.15523763</v>
      </c>
      <c r="F25" s="20" t="n">
        <v>0.47560441</v>
      </c>
      <c r="G25" s="18" t="n">
        <v>39.26216979</v>
      </c>
      <c r="H25" s="20" t="n">
        <v>0.92266793</v>
      </c>
      <c r="I25" s="18" t="n">
        <v>24.95107742</v>
      </c>
      <c r="J25" s="20" t="n">
        <v>0.82583017</v>
      </c>
      <c r="K25" s="18" t="n">
        <v>23.13033697</v>
      </c>
      <c r="L25" s="20" t="n">
        <v>0.96844903</v>
      </c>
      <c r="M25" s="18" t="s">
        <v>327</v>
      </c>
      <c r="N25" s="20" t="s">
        <v>327</v>
      </c>
      <c r="O25" s="18" t="n">
        <v>0</v>
      </c>
      <c r="P25" s="20" t="n">
        <v>0</v>
      </c>
      <c r="Q25" s="18" t="n">
        <v>0</v>
      </c>
      <c r="R25" s="20" t="n">
        <v>0</v>
      </c>
      <c r="S25" s="18" t="n">
        <v>2.50117818</v>
      </c>
      <c r="T25" s="20" t="n">
        <v>0.26129846</v>
      </c>
    </row>
    <row r="26" spans="1:20">
      <c r="A26" s="15" t="s">
        <v>346</v>
      </c>
      <c r="B26" s="17" t="n">
        <v>4869</v>
      </c>
      <c r="C26" s="18">
        <f>(198.0/B26*100)</f>
        <v/>
      </c>
      <c r="D26" s="19" t="n">
        <v>4671</v>
      </c>
      <c r="E26" s="18" t="n">
        <v>10.09380008</v>
      </c>
      <c r="F26" s="20" t="n">
        <v>0.45991988</v>
      </c>
      <c r="G26" s="18" t="n">
        <v>30.10325003</v>
      </c>
      <c r="H26" s="20" t="n">
        <v>0.85312042</v>
      </c>
      <c r="I26" s="18" t="n">
        <v>12.20080025</v>
      </c>
      <c r="J26" s="20" t="n">
        <v>0.64661269</v>
      </c>
      <c r="K26" s="18" t="n">
        <v>41.41518593</v>
      </c>
      <c r="L26" s="20" t="n">
        <v>0.91328809</v>
      </c>
      <c r="M26" s="18" t="s">
        <v>327</v>
      </c>
      <c r="N26" s="20" t="s">
        <v>327</v>
      </c>
      <c r="O26" s="18" t="n">
        <v>0</v>
      </c>
      <c r="P26" s="20" t="n">
        <v>0</v>
      </c>
      <c r="Q26" s="18" t="n">
        <v>0</v>
      </c>
      <c r="R26" s="20" t="n">
        <v>0</v>
      </c>
      <c r="S26" s="18" t="n">
        <v>6.18696371</v>
      </c>
      <c r="T26" s="20" t="n">
        <v>0.43150768</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(40.0/B32*100)</f>
        <v/>
      </c>
      <c r="D32" s="19" t="n">
        <v>4438</v>
      </c>
      <c r="E32" s="18" t="n">
        <v>9.53895004</v>
      </c>
      <c r="F32" s="20" t="n">
        <v>0.4389541</v>
      </c>
      <c r="G32" s="18" t="n">
        <v>30.49263048</v>
      </c>
      <c r="H32" s="20" t="n">
        <v>0.92870603</v>
      </c>
      <c r="I32" s="18" t="n">
        <v>15.26738951</v>
      </c>
      <c r="J32" s="20" t="n">
        <v>0.55504563</v>
      </c>
      <c r="K32" s="18" t="n">
        <v>40.1247063</v>
      </c>
      <c r="L32" s="20" t="n">
        <v>1.0533126</v>
      </c>
      <c r="M32" s="18" t="s">
        <v>327</v>
      </c>
      <c r="N32" s="20" t="s">
        <v>327</v>
      </c>
      <c r="O32" s="18" t="n">
        <v>0</v>
      </c>
      <c r="P32" s="20" t="n">
        <v>0</v>
      </c>
      <c r="Q32" s="18" t="n">
        <v>0</v>
      </c>
      <c r="R32" s="20" t="n">
        <v>0</v>
      </c>
      <c r="S32" s="18" t="n">
        <v>4.57632367</v>
      </c>
      <c r="T32" s="20" t="n">
        <v>0.30467083</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(151.0/B34*100)</f>
        <v/>
      </c>
      <c r="D34" s="19" t="n">
        <v>6199</v>
      </c>
      <c r="E34" s="18" t="n">
        <v>10.98575802</v>
      </c>
      <c r="F34" s="20" t="n">
        <v>0.46496198</v>
      </c>
      <c r="G34" s="18" t="n">
        <v>22.28413781</v>
      </c>
      <c r="H34" s="20" t="n">
        <v>0.57504025</v>
      </c>
      <c r="I34" s="18" t="n">
        <v>10.78897176</v>
      </c>
      <c r="J34" s="20" t="n">
        <v>0.55994948</v>
      </c>
      <c r="K34" s="18" t="n">
        <v>42.16892431</v>
      </c>
      <c r="L34" s="20" t="n">
        <v>0.88571984</v>
      </c>
      <c r="M34" s="18" t="s">
        <v>327</v>
      </c>
      <c r="N34" s="20" t="s">
        <v>327</v>
      </c>
      <c r="O34" s="18" t="n">
        <v>2.60765867</v>
      </c>
      <c r="P34" s="20" t="n">
        <v>0.54120147</v>
      </c>
      <c r="Q34" s="18" t="n">
        <v>0</v>
      </c>
      <c r="R34" s="20" t="n">
        <v>0</v>
      </c>
      <c r="S34" s="18" t="n">
        <v>11.16454943</v>
      </c>
      <c r="T34" s="20" t="n">
        <v>0.46091987</v>
      </c>
    </row>
    <row r="35" spans="1:20">
      <c r="A35" s="15" t="s">
        <v>355</v>
      </c>
      <c r="B35" s="17" t="n">
        <v>6406</v>
      </c>
      <c r="C35" s="18">
        <f>(126.0/B35*100)</f>
        <v/>
      </c>
      <c r="D35" s="19" t="n">
        <v>6280</v>
      </c>
      <c r="E35" s="18" t="n">
        <v>10.54982849</v>
      </c>
      <c r="F35" s="20" t="n">
        <v>0.49667</v>
      </c>
      <c r="G35" s="18" t="n">
        <v>25.45950615</v>
      </c>
      <c r="H35" s="20" t="n">
        <v>0.60457984</v>
      </c>
      <c r="I35" s="18" t="n">
        <v>16.78570552</v>
      </c>
      <c r="J35" s="20" t="n">
        <v>0.572068</v>
      </c>
      <c r="K35" s="18" t="n">
        <v>32.16741217</v>
      </c>
      <c r="L35" s="20" t="n">
        <v>0.76866468</v>
      </c>
      <c r="M35" s="18" t="s">
        <v>327</v>
      </c>
      <c r="N35" s="20" t="s">
        <v>327</v>
      </c>
      <c r="O35" s="18" t="n">
        <v>1.0521199</v>
      </c>
      <c r="P35" s="20" t="n">
        <v>0.05745527</v>
      </c>
      <c r="Q35" s="18" t="n">
        <v>0</v>
      </c>
      <c r="R35" s="20" t="n">
        <v>0</v>
      </c>
      <c r="S35" s="18" t="n">
        <v>13.98542776</v>
      </c>
      <c r="T35" s="20" t="n">
        <v>0.47511712</v>
      </c>
    </row>
    <row r="36" spans="1:20">
      <c r="A36" s="15" t="s">
        <v>356</v>
      </c>
      <c r="B36" s="17" t="n">
        <v>6736</v>
      </c>
      <c r="C36" s="18">
        <f>(145.0/B36*100)</f>
        <v/>
      </c>
      <c r="D36" s="19" t="n">
        <v>6591</v>
      </c>
      <c r="E36" s="18" t="n">
        <v>5.67521378</v>
      </c>
      <c r="F36" s="20" t="n">
        <v>0.4123528</v>
      </c>
      <c r="G36" s="18" t="n">
        <v>16.11035865</v>
      </c>
      <c r="H36" s="20" t="n">
        <v>0.55534494</v>
      </c>
      <c r="I36" s="18" t="n">
        <v>15.06756378</v>
      </c>
      <c r="J36" s="20" t="n">
        <v>0.62190752</v>
      </c>
      <c r="K36" s="18" t="n">
        <v>54.76373762</v>
      </c>
      <c r="L36" s="20" t="n">
        <v>0.88503446</v>
      </c>
      <c r="M36" s="18" t="s">
        <v>327</v>
      </c>
      <c r="N36" s="20" t="s">
        <v>327</v>
      </c>
      <c r="O36" s="18" t="n">
        <v>0</v>
      </c>
      <c r="P36" s="20" t="n">
        <v>0</v>
      </c>
      <c r="Q36" s="18" t="n">
        <v>0</v>
      </c>
      <c r="R36" s="20" t="n">
        <v>0</v>
      </c>
      <c r="S36" s="18" t="n">
        <v>8.38312616</v>
      </c>
      <c r="T36" s="20" t="n">
        <v>0.39832926</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(5827.0/B40*100)</f>
        <v/>
      </c>
      <c r="D40" s="19" t="n">
        <v>8330</v>
      </c>
      <c r="E40" s="18" t="n">
        <v>9.386980749999999</v>
      </c>
      <c r="F40" s="20" t="n">
        <v>0.52257815</v>
      </c>
      <c r="G40" s="18" t="n">
        <v>24.54829986</v>
      </c>
      <c r="H40" s="20" t="n">
        <v>0.81424191</v>
      </c>
      <c r="I40" s="18" t="n">
        <v>8.73375409</v>
      </c>
      <c r="J40" s="20" t="n">
        <v>0.44683236</v>
      </c>
      <c r="K40" s="18" t="n">
        <v>39.23157932</v>
      </c>
      <c r="L40" s="20" t="n">
        <v>0.97319963</v>
      </c>
      <c r="M40" s="18" t="s">
        <v>327</v>
      </c>
      <c r="N40" s="20" t="s">
        <v>327</v>
      </c>
      <c r="O40" s="18" t="n">
        <v>9.248558900000001</v>
      </c>
      <c r="P40" s="20" t="n">
        <v>0.21008568</v>
      </c>
      <c r="Q40" s="18" t="n">
        <v>0</v>
      </c>
      <c r="R40" s="20" t="n">
        <v>0</v>
      </c>
      <c r="S40" s="18" t="n">
        <v>8.850827069999999</v>
      </c>
      <c r="T40" s="20" t="n">
        <v>0.49757095</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(291.0/B47*100)</f>
        <v/>
      </c>
      <c r="D47" s="19" t="n">
        <v>5637</v>
      </c>
      <c r="E47" s="18" t="n">
        <v>15.03046367</v>
      </c>
      <c r="F47" s="20" t="n">
        <v>0.56752038</v>
      </c>
      <c r="G47" s="18" t="n">
        <v>22.67171187</v>
      </c>
      <c r="H47" s="20" t="n">
        <v>0.81300074</v>
      </c>
      <c r="I47" s="18" t="n">
        <v>11.80068427</v>
      </c>
      <c r="J47" s="20" t="n">
        <v>0.57399864</v>
      </c>
      <c r="K47" s="18" t="n">
        <v>34.87739609</v>
      </c>
      <c r="L47" s="20" t="n">
        <v>0.99722688</v>
      </c>
      <c r="M47" s="18" t="s">
        <v>327</v>
      </c>
      <c r="N47" s="20" t="s">
        <v>327</v>
      </c>
      <c r="O47" s="18" t="n">
        <v>0</v>
      </c>
      <c r="P47" s="20" t="n">
        <v>0</v>
      </c>
      <c r="Q47" s="18" t="n">
        <v>0</v>
      </c>
      <c r="R47" s="20" t="n">
        <v>0</v>
      </c>
      <c r="S47" s="18" t="n">
        <v>15.61974409</v>
      </c>
      <c r="T47" s="20" t="n">
        <v>0.60245947</v>
      </c>
    </row>
    <row r="48" spans="1:20">
      <c r="A48" s="15" t="s">
        <v>368</v>
      </c>
      <c r="B48" s="17" t="n">
        <v>9841</v>
      </c>
      <c r="C48" s="18">
        <f>(34.0/B48*100)</f>
        <v/>
      </c>
      <c r="D48" s="19" t="n">
        <v>9807</v>
      </c>
      <c r="E48" s="18" t="n">
        <v>25.4959948</v>
      </c>
      <c r="F48" s="20" t="n">
        <v>0.91733869</v>
      </c>
      <c r="G48" s="18" t="n">
        <v>23.87238809</v>
      </c>
      <c r="H48" s="20" t="n">
        <v>0.6420892499999999</v>
      </c>
      <c r="I48" s="18" t="n">
        <v>12.43555323</v>
      </c>
      <c r="J48" s="20" t="n">
        <v>0.71618054</v>
      </c>
      <c r="K48" s="18" t="n">
        <v>35.38652664</v>
      </c>
      <c r="L48" s="20" t="n">
        <v>1.1686984</v>
      </c>
      <c r="M48" s="18" t="s">
        <v>327</v>
      </c>
      <c r="N48" s="20" t="s">
        <v>327</v>
      </c>
      <c r="O48" s="18" t="n">
        <v>0</v>
      </c>
      <c r="P48" s="20" t="n">
        <v>0</v>
      </c>
      <c r="Q48" s="18" t="n">
        <v>0</v>
      </c>
      <c r="R48" s="20" t="n">
        <v>0</v>
      </c>
      <c r="S48" s="18" t="n">
        <v>2.80953725</v>
      </c>
      <c r="T48" s="20" t="n">
        <v>0.29229836</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(161.0/B52*100)</f>
        <v/>
      </c>
      <c r="D52" s="19" t="n">
        <v>5648</v>
      </c>
      <c r="E52" s="18" t="n">
        <v>9.176522889999999</v>
      </c>
      <c r="F52" s="20" t="n">
        <v>0.44609414</v>
      </c>
      <c r="G52" s="18" t="n">
        <v>19.36262576</v>
      </c>
      <c r="H52" s="20" t="n">
        <v>0.5524614</v>
      </c>
      <c r="I52" s="18" t="n">
        <v>12.46418026</v>
      </c>
      <c r="J52" s="20" t="n">
        <v>0.48695844</v>
      </c>
      <c r="K52" s="18" t="n">
        <v>51.59901621</v>
      </c>
      <c r="L52" s="20" t="n">
        <v>0.9174565</v>
      </c>
      <c r="M52" s="18" t="s">
        <v>327</v>
      </c>
      <c r="N52" s="20" t="s">
        <v>327</v>
      </c>
      <c r="O52" s="18" t="n">
        <v>0</v>
      </c>
      <c r="P52" s="20" t="n">
        <v>0</v>
      </c>
      <c r="Q52" s="18" t="n">
        <v>0</v>
      </c>
      <c r="R52" s="20" t="n">
        <v>0</v>
      </c>
      <c r="S52" s="18" t="n">
        <v>7.39765488</v>
      </c>
      <c r="T52" s="20" t="n">
        <v>0.42385001</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15.45389798</v>
      </c>
      <c r="F56" s="20" t="n">
        <v>0.62509276</v>
      </c>
      <c r="G56" s="18" t="n">
        <v>27.94422684</v>
      </c>
      <c r="H56" s="20" t="n">
        <v>0.74255981</v>
      </c>
      <c r="I56" s="18" t="n">
        <v>14.35632357</v>
      </c>
      <c r="J56" s="20" t="n">
        <v>0.714746</v>
      </c>
      <c r="K56" s="18" t="n">
        <v>39.17444647</v>
      </c>
      <c r="L56" s="20" t="n">
        <v>0.9096817</v>
      </c>
      <c r="M56" s="18" t="s">
        <v>327</v>
      </c>
      <c r="N56" s="20" t="s">
        <v>327</v>
      </c>
      <c r="O56" s="18" t="n">
        <v>0</v>
      </c>
      <c r="P56" s="20" t="n">
        <v>0</v>
      </c>
      <c r="Q56" s="18" t="n">
        <v>0</v>
      </c>
      <c r="R56" s="20" t="n">
        <v>0</v>
      </c>
      <c r="S56" s="18" t="n">
        <v>3.07110514</v>
      </c>
      <c r="T56" s="20" t="n">
        <v>0.28483041</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(344.0/B61*100)</f>
        <v/>
      </c>
      <c r="D61" s="19" t="n">
        <v>6181</v>
      </c>
      <c r="E61" s="18" t="n">
        <v>10.78819323</v>
      </c>
      <c r="F61" s="20" t="n">
        <v>0.49653781</v>
      </c>
      <c r="G61" s="18" t="n">
        <v>21.23322524</v>
      </c>
      <c r="H61" s="20" t="n">
        <v>0.6779507</v>
      </c>
      <c r="I61" s="18" t="n">
        <v>9.94788191</v>
      </c>
      <c r="J61" s="20" t="n">
        <v>0.46520456</v>
      </c>
      <c r="K61" s="18" t="n">
        <v>48.90917254</v>
      </c>
      <c r="L61" s="20" t="n">
        <v>0.9045550999999999</v>
      </c>
      <c r="M61" s="18" t="s">
        <v>327</v>
      </c>
      <c r="N61" s="20" t="s">
        <v>327</v>
      </c>
      <c r="O61" s="18" t="n">
        <v>0</v>
      </c>
      <c r="P61" s="20" t="n">
        <v>0</v>
      </c>
      <c r="Q61" s="18" t="n">
        <v>0</v>
      </c>
      <c r="R61" s="20" t="n">
        <v>0</v>
      </c>
      <c r="S61" s="18" t="n">
        <v>9.12152708</v>
      </c>
      <c r="T61" s="20" t="n">
        <v>0.57199648</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(390.0/B67*100)</f>
        <v/>
      </c>
      <c r="D67" s="19" t="n">
        <v>6581</v>
      </c>
      <c r="E67" s="18" t="n">
        <v>30.20862195</v>
      </c>
      <c r="F67" s="20" t="n">
        <v>0.84265598</v>
      </c>
      <c r="G67" s="18" t="n">
        <v>18.47265772</v>
      </c>
      <c r="H67" s="20" t="n">
        <v>0.73967581</v>
      </c>
      <c r="I67" s="18" t="n">
        <v>8.732235340000001</v>
      </c>
      <c r="J67" s="20" t="n">
        <v>0.46323526</v>
      </c>
      <c r="K67" s="18" t="n">
        <v>38.51697879</v>
      </c>
      <c r="L67" s="20" t="n">
        <v>0.99052452</v>
      </c>
      <c r="M67" s="18" t="s">
        <v>327</v>
      </c>
      <c r="N67" s="20" t="s">
        <v>327</v>
      </c>
      <c r="O67" s="18" t="n">
        <v>0</v>
      </c>
      <c r="P67" s="20" t="n">
        <v>0</v>
      </c>
      <c r="Q67" s="18" t="n">
        <v>0</v>
      </c>
      <c r="R67" s="20" t="n">
        <v>0</v>
      </c>
      <c r="S67" s="18" t="n">
        <v>4.0695062</v>
      </c>
      <c r="T67" s="20" t="n">
        <v>0.24752476</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(428.0/B73*100)</f>
        <v/>
      </c>
      <c r="D73" s="19" t="n">
        <v>7821</v>
      </c>
      <c r="E73" s="18" t="n">
        <v>27.74029232</v>
      </c>
      <c r="F73" s="20" t="n">
        <v>0.77203621</v>
      </c>
      <c r="G73" s="18" t="n">
        <v>33.28912408</v>
      </c>
      <c r="H73" s="20" t="n">
        <v>0.72127529</v>
      </c>
      <c r="I73" s="18" t="n">
        <v>12.7932724</v>
      </c>
      <c r="J73" s="20" t="n">
        <v>0.52803128</v>
      </c>
      <c r="K73" s="18" t="n">
        <v>23.23298634</v>
      </c>
      <c r="L73" s="20" t="n">
        <v>1.03704468</v>
      </c>
      <c r="M73" s="18" t="s">
        <v>327</v>
      </c>
      <c r="N73" s="20" t="s">
        <v>327</v>
      </c>
      <c r="O73" s="18" t="n">
        <v>0</v>
      </c>
      <c r="P73" s="20" t="n">
        <v>0</v>
      </c>
      <c r="Q73" s="18" t="n">
        <v>0</v>
      </c>
      <c r="R73" s="20" t="n">
        <v>0</v>
      </c>
      <c r="S73" s="18" t="n">
        <v>2.94432486</v>
      </c>
      <c r="T73" s="20" t="n">
        <v>0.2274639</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508</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10.41173582</v>
      </c>
      <c r="F7" s="20" t="n">
        <v>0.33043862</v>
      </c>
      <c r="G7" s="18" t="n">
        <v>22.86777478</v>
      </c>
      <c r="H7" s="20" t="n">
        <v>0.58237973</v>
      </c>
      <c r="I7" s="18" t="n">
        <v>2.02709268</v>
      </c>
      <c r="J7" s="20" t="n">
        <v>0.14945185</v>
      </c>
      <c r="K7" s="18" t="n">
        <v>53.07319261</v>
      </c>
      <c r="L7" s="20" t="n">
        <v>0.61164619</v>
      </c>
      <c r="M7" s="18" t="s">
        <v>327</v>
      </c>
      <c r="N7" s="20" t="s">
        <v>327</v>
      </c>
      <c r="O7" s="18" t="n">
        <v>0</v>
      </c>
      <c r="P7" s="20" t="n">
        <v>0</v>
      </c>
      <c r="Q7" s="18" t="n">
        <v>0</v>
      </c>
      <c r="R7" s="20" t="n">
        <v>0</v>
      </c>
      <c r="S7" s="18" t="n">
        <v>11.62020411</v>
      </c>
      <c r="T7" s="20" t="n">
        <v>0.41748001</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(8065.0/B9*100)</f>
        <v/>
      </c>
      <c r="D9" s="19" t="n">
        <v>1586</v>
      </c>
      <c r="E9" s="18" t="n">
        <v>17.78222531</v>
      </c>
      <c r="F9" s="20" t="n">
        <v>1.06114759</v>
      </c>
      <c r="G9" s="18" t="n">
        <v>32.74359972</v>
      </c>
      <c r="H9" s="20" t="n">
        <v>1.48392467</v>
      </c>
      <c r="I9" s="18" t="n">
        <v>4.49844403</v>
      </c>
      <c r="J9" s="20" t="n">
        <v>0.47280438</v>
      </c>
      <c r="K9" s="18" t="n">
        <v>0</v>
      </c>
      <c r="L9" s="20" t="n">
        <v>0</v>
      </c>
      <c r="M9" s="18" t="s">
        <v>327</v>
      </c>
      <c r="N9" s="20" t="s">
        <v>327</v>
      </c>
      <c r="O9" s="18" t="n">
        <v>15.09210792</v>
      </c>
      <c r="P9" s="20" t="n">
        <v>2.48876421</v>
      </c>
      <c r="Q9" s="18" t="n">
        <v>0</v>
      </c>
      <c r="R9" s="20" t="n">
        <v>0</v>
      </c>
      <c r="S9" s="18" t="n">
        <v>29.88362302</v>
      </c>
      <c r="T9" s="20" t="n">
        <v>1.5469397</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(203.0/B13*100)</f>
        <v/>
      </c>
      <c r="D13" s="19" t="n">
        <v>6958</v>
      </c>
      <c r="E13" s="18" t="n">
        <v>3.4741497</v>
      </c>
      <c r="F13" s="20" t="n">
        <v>0.24067642</v>
      </c>
      <c r="G13" s="18" t="n">
        <v>4.8947625</v>
      </c>
      <c r="H13" s="20" t="n">
        <v>0.33981849</v>
      </c>
      <c r="I13" s="18" t="n">
        <v>0.47006226</v>
      </c>
      <c r="J13" s="20" t="n">
        <v>0.08721784</v>
      </c>
      <c r="K13" s="18" t="n">
        <v>82.64467870999999</v>
      </c>
      <c r="L13" s="20" t="n">
        <v>0.68591442</v>
      </c>
      <c r="M13" s="18" t="s">
        <v>327</v>
      </c>
      <c r="N13" s="20" t="s">
        <v>327</v>
      </c>
      <c r="O13" s="18" t="n">
        <v>4.12312762</v>
      </c>
      <c r="P13" s="20" t="n">
        <v>0.47326125</v>
      </c>
      <c r="Q13" s="18" t="n">
        <v>0</v>
      </c>
      <c r="R13" s="20" t="n">
        <v>0</v>
      </c>
      <c r="S13" s="18" t="n">
        <v>4.39321921</v>
      </c>
      <c r="T13" s="20" t="n">
        <v>0.28687491</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(61.0/B18*100)</f>
        <v/>
      </c>
      <c r="D18" s="19" t="n">
        <v>5471</v>
      </c>
      <c r="E18" s="18" t="n">
        <v>22.32557021</v>
      </c>
      <c r="F18" s="20" t="n">
        <v>0.61085637</v>
      </c>
      <c r="G18" s="18" t="n">
        <v>30.03707661</v>
      </c>
      <c r="H18" s="20" t="n">
        <v>0.76237096</v>
      </c>
      <c r="I18" s="18" t="n">
        <v>9.460135640000001</v>
      </c>
      <c r="J18" s="20" t="n">
        <v>0.51603127</v>
      </c>
      <c r="K18" s="18" t="n">
        <v>29.66209005</v>
      </c>
      <c r="L18" s="20" t="n">
        <v>0.87909384</v>
      </c>
      <c r="M18" s="18" t="s">
        <v>327</v>
      </c>
      <c r="N18" s="20" t="s">
        <v>327</v>
      </c>
      <c r="O18" s="18" t="n">
        <v>0</v>
      </c>
      <c r="P18" s="20" t="n">
        <v>0</v>
      </c>
      <c r="Q18" s="18" t="n">
        <v>0</v>
      </c>
      <c r="R18" s="20" t="n">
        <v>0</v>
      </c>
      <c r="S18" s="18" t="n">
        <v>8.5151275</v>
      </c>
      <c r="T18" s="20" t="n">
        <v>0.55495184</v>
      </c>
    </row>
    <row r="19" spans="1:20">
      <c r="A19" s="15" t="s">
        <v>339</v>
      </c>
      <c r="B19" s="17" t="n">
        <v>5658</v>
      </c>
      <c r="C19" s="18">
        <f>(303.0/B19*100)</f>
        <v/>
      </c>
      <c r="D19" s="19" t="n">
        <v>5355</v>
      </c>
      <c r="E19" s="18" t="n">
        <v>11.34979344</v>
      </c>
      <c r="F19" s="20" t="n">
        <v>0.50603484</v>
      </c>
      <c r="G19" s="18" t="n">
        <v>20.53461294</v>
      </c>
      <c r="H19" s="20" t="n">
        <v>0.68138548</v>
      </c>
      <c r="I19" s="18" t="n">
        <v>2.76094968</v>
      </c>
      <c r="J19" s="20" t="n">
        <v>0.25630769</v>
      </c>
      <c r="K19" s="18" t="n">
        <v>57.07267173</v>
      </c>
      <c r="L19" s="20" t="n">
        <v>1.03571236</v>
      </c>
      <c r="M19" s="18" t="s">
        <v>327</v>
      </c>
      <c r="N19" s="20" t="s">
        <v>327</v>
      </c>
      <c r="O19" s="18" t="n">
        <v>0</v>
      </c>
      <c r="P19" s="20" t="n">
        <v>0</v>
      </c>
      <c r="Q19" s="18" t="n">
        <v>0</v>
      </c>
      <c r="R19" s="20" t="n">
        <v>0</v>
      </c>
      <c r="S19" s="18" t="n">
        <v>8.281972209999999</v>
      </c>
      <c r="T19" s="20" t="n">
        <v>0.44209261</v>
      </c>
    </row>
    <row r="20" spans="1:20">
      <c r="A20" s="15" t="s">
        <v>340</v>
      </c>
      <c r="B20" s="17" t="n">
        <v>3371</v>
      </c>
      <c r="C20" s="18">
        <f>(82.0/B20*100)</f>
        <v/>
      </c>
      <c r="D20" s="19" t="n">
        <v>3289</v>
      </c>
      <c r="E20" s="18" t="n">
        <v>7.45498577</v>
      </c>
      <c r="F20" s="20" t="n">
        <v>0.43764089</v>
      </c>
      <c r="G20" s="18" t="n">
        <v>16.06759409</v>
      </c>
      <c r="H20" s="20" t="n">
        <v>0.62737398</v>
      </c>
      <c r="I20" s="18" t="n">
        <v>1.09051725</v>
      </c>
      <c r="J20" s="20" t="n">
        <v>0.16162299</v>
      </c>
      <c r="K20" s="18" t="n">
        <v>66.55324933</v>
      </c>
      <c r="L20" s="20" t="n">
        <v>0.74837298</v>
      </c>
      <c r="M20" s="18" t="s">
        <v>327</v>
      </c>
      <c r="N20" s="20" t="s">
        <v>327</v>
      </c>
      <c r="O20" s="18" t="n">
        <v>0</v>
      </c>
      <c r="P20" s="20" t="n">
        <v>0</v>
      </c>
      <c r="Q20" s="18" t="n">
        <v>0</v>
      </c>
      <c r="R20" s="20" t="n">
        <v>0</v>
      </c>
      <c r="S20" s="18" t="n">
        <v>8.83365356</v>
      </c>
      <c r="T20" s="20" t="n">
        <v>0.5443874</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(705.0/B23*100)</f>
        <v/>
      </c>
      <c r="D23" s="19" t="n">
        <v>10878</v>
      </c>
      <c r="E23" s="18" t="n">
        <v>13.0206543</v>
      </c>
      <c r="F23" s="20" t="n">
        <v>0.54250728</v>
      </c>
      <c r="G23" s="18" t="n">
        <v>17.36745464</v>
      </c>
      <c r="H23" s="20" t="n">
        <v>0.6847140900000001</v>
      </c>
      <c r="I23" s="18" t="n">
        <v>3.0055151</v>
      </c>
      <c r="J23" s="20" t="n">
        <v>0.25137095</v>
      </c>
      <c r="K23" s="18" t="n">
        <v>57.96061372</v>
      </c>
      <c r="L23" s="20" t="n">
        <v>0.9735484599999999</v>
      </c>
      <c r="M23" s="18" t="s">
        <v>327</v>
      </c>
      <c r="N23" s="20" t="s">
        <v>327</v>
      </c>
      <c r="O23" s="18" t="n">
        <v>0</v>
      </c>
      <c r="P23" s="20" t="n">
        <v>0</v>
      </c>
      <c r="Q23" s="18" t="n">
        <v>0</v>
      </c>
      <c r="R23" s="20" t="n">
        <v>0</v>
      </c>
      <c r="S23" s="18" t="n">
        <v>8.64576224</v>
      </c>
      <c r="T23" s="20" t="n">
        <v>0.50270725</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(37.0/B25*100)</f>
        <v/>
      </c>
      <c r="D25" s="19" t="n">
        <v>5544</v>
      </c>
      <c r="E25" s="18" t="n">
        <v>9.50055849</v>
      </c>
      <c r="F25" s="20" t="n">
        <v>0.45422708</v>
      </c>
      <c r="G25" s="18" t="n">
        <v>55.54686255</v>
      </c>
      <c r="H25" s="20" t="n">
        <v>1.00541908</v>
      </c>
      <c r="I25" s="18" t="n">
        <v>9.513242330000001</v>
      </c>
      <c r="J25" s="20" t="n">
        <v>0.46859704</v>
      </c>
      <c r="K25" s="18" t="n">
        <v>23.13033697</v>
      </c>
      <c r="L25" s="20" t="n">
        <v>0.96844903</v>
      </c>
      <c r="M25" s="18" t="s">
        <v>327</v>
      </c>
      <c r="N25" s="20" t="s">
        <v>327</v>
      </c>
      <c r="O25" s="18" t="n">
        <v>0</v>
      </c>
      <c r="P25" s="20" t="n">
        <v>0</v>
      </c>
      <c r="Q25" s="18" t="n">
        <v>0</v>
      </c>
      <c r="R25" s="20" t="n">
        <v>0</v>
      </c>
      <c r="S25" s="18" t="n">
        <v>2.30899966</v>
      </c>
      <c r="T25" s="20" t="n">
        <v>0.23155836</v>
      </c>
    </row>
    <row r="26" spans="1:20">
      <c r="A26" s="15" t="s">
        <v>346</v>
      </c>
      <c r="B26" s="17" t="n">
        <v>4869</v>
      </c>
      <c r="C26" s="18">
        <f>(202.0/B26*100)</f>
        <v/>
      </c>
      <c r="D26" s="19" t="n">
        <v>4667</v>
      </c>
      <c r="E26" s="18" t="n">
        <v>14.7320351</v>
      </c>
      <c r="F26" s="20" t="n">
        <v>0.50060143</v>
      </c>
      <c r="G26" s="18" t="n">
        <v>33.55176333</v>
      </c>
      <c r="H26" s="20" t="n">
        <v>0.7448140599999999</v>
      </c>
      <c r="I26" s="18" t="n">
        <v>4.17083587</v>
      </c>
      <c r="J26" s="20" t="n">
        <v>0.30753189</v>
      </c>
      <c r="K26" s="18" t="n">
        <v>41.44454734</v>
      </c>
      <c r="L26" s="20" t="n">
        <v>0.91743374</v>
      </c>
      <c r="M26" s="18" t="s">
        <v>327</v>
      </c>
      <c r="N26" s="20" t="s">
        <v>327</v>
      </c>
      <c r="O26" s="18" t="n">
        <v>0</v>
      </c>
      <c r="P26" s="20" t="n">
        <v>0</v>
      </c>
      <c r="Q26" s="18" t="n">
        <v>0</v>
      </c>
      <c r="R26" s="20" t="n">
        <v>0</v>
      </c>
      <c r="S26" s="18" t="n">
        <v>6.10081835</v>
      </c>
      <c r="T26" s="20" t="n">
        <v>0.40154031</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(43.0/B32*100)</f>
        <v/>
      </c>
      <c r="D32" s="19" t="n">
        <v>4435</v>
      </c>
      <c r="E32" s="18" t="n">
        <v>14.75245369</v>
      </c>
      <c r="F32" s="20" t="n">
        <v>0.6022689</v>
      </c>
      <c r="G32" s="18" t="n">
        <v>35.71740899</v>
      </c>
      <c r="H32" s="20" t="n">
        <v>1.04909549</v>
      </c>
      <c r="I32" s="18" t="n">
        <v>4.96200731</v>
      </c>
      <c r="J32" s="20" t="n">
        <v>0.37436799</v>
      </c>
      <c r="K32" s="18" t="n">
        <v>40.15103292</v>
      </c>
      <c r="L32" s="20" t="n">
        <v>1.05433568</v>
      </c>
      <c r="M32" s="18" t="s">
        <v>327</v>
      </c>
      <c r="N32" s="20" t="s">
        <v>327</v>
      </c>
      <c r="O32" s="18" t="n">
        <v>0</v>
      </c>
      <c r="P32" s="20" t="n">
        <v>0</v>
      </c>
      <c r="Q32" s="18" t="n">
        <v>0</v>
      </c>
      <c r="R32" s="20" t="n">
        <v>0</v>
      </c>
      <c r="S32" s="18" t="n">
        <v>4.41709709</v>
      </c>
      <c r="T32" s="20" t="n">
        <v>0.33600818</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(153.0/B34*100)</f>
        <v/>
      </c>
      <c r="D34" s="19" t="n">
        <v>6197</v>
      </c>
      <c r="E34" s="18" t="n">
        <v>15.52436119</v>
      </c>
      <c r="F34" s="20" t="n">
        <v>0.48932317</v>
      </c>
      <c r="G34" s="18" t="n">
        <v>25.32104048</v>
      </c>
      <c r="H34" s="20" t="n">
        <v>0.74454129</v>
      </c>
      <c r="I34" s="18" t="n">
        <v>3.82134512</v>
      </c>
      <c r="J34" s="20" t="n">
        <v>0.26014282</v>
      </c>
      <c r="K34" s="18" t="n">
        <v>42.1865219</v>
      </c>
      <c r="L34" s="20" t="n">
        <v>0.88552536</v>
      </c>
      <c r="M34" s="18" t="s">
        <v>327</v>
      </c>
      <c r="N34" s="20" t="s">
        <v>327</v>
      </c>
      <c r="O34" s="18" t="n">
        <v>2.60874688</v>
      </c>
      <c r="P34" s="20" t="n">
        <v>0.54132713</v>
      </c>
      <c r="Q34" s="18" t="n">
        <v>0</v>
      </c>
      <c r="R34" s="20" t="n">
        <v>0</v>
      </c>
      <c r="S34" s="18" t="n">
        <v>10.53798443</v>
      </c>
      <c r="T34" s="20" t="n">
        <v>0.46598219</v>
      </c>
    </row>
    <row r="35" spans="1:20">
      <c r="A35" s="15" t="s">
        <v>355</v>
      </c>
      <c r="B35" s="17" t="n">
        <v>6406</v>
      </c>
      <c r="C35" s="18">
        <f>(132.0/B35*100)</f>
        <v/>
      </c>
      <c r="D35" s="19" t="n">
        <v>6274</v>
      </c>
      <c r="E35" s="18" t="n">
        <v>16.18801694</v>
      </c>
      <c r="F35" s="20" t="n">
        <v>0.61121089</v>
      </c>
      <c r="G35" s="18" t="n">
        <v>28.67964633</v>
      </c>
      <c r="H35" s="20" t="n">
        <v>0.84073711</v>
      </c>
      <c r="I35" s="18" t="n">
        <v>7.79233173</v>
      </c>
      <c r="J35" s="20" t="n">
        <v>0.48272614</v>
      </c>
      <c r="K35" s="18" t="n">
        <v>32.20592376</v>
      </c>
      <c r="L35" s="20" t="n">
        <v>0.77183851</v>
      </c>
      <c r="M35" s="18" t="s">
        <v>327</v>
      </c>
      <c r="N35" s="20" t="s">
        <v>327</v>
      </c>
      <c r="O35" s="18" t="n">
        <v>1.05337952</v>
      </c>
      <c r="P35" s="20" t="n">
        <v>0.05751675</v>
      </c>
      <c r="Q35" s="18" t="n">
        <v>0</v>
      </c>
      <c r="R35" s="20" t="n">
        <v>0</v>
      </c>
      <c r="S35" s="18" t="n">
        <v>14.08070172</v>
      </c>
      <c r="T35" s="20" t="n">
        <v>0.51130731</v>
      </c>
    </row>
    <row r="36" spans="1:20">
      <c r="A36" s="15" t="s">
        <v>356</v>
      </c>
      <c r="B36" s="17" t="n">
        <v>6736</v>
      </c>
      <c r="C36" s="18">
        <f>(147.0/B36*100)</f>
        <v/>
      </c>
      <c r="D36" s="19" t="n">
        <v>6589</v>
      </c>
      <c r="E36" s="18" t="n">
        <v>10.58361466</v>
      </c>
      <c r="F36" s="20" t="n">
        <v>0.43848284</v>
      </c>
      <c r="G36" s="18" t="n">
        <v>22.61198242</v>
      </c>
      <c r="H36" s="20" t="n">
        <v>0.70478058</v>
      </c>
      <c r="I36" s="18" t="n">
        <v>3.3476134</v>
      </c>
      <c r="J36" s="20" t="n">
        <v>0.22450458</v>
      </c>
      <c r="K36" s="18" t="n">
        <v>54.78170904</v>
      </c>
      <c r="L36" s="20" t="n">
        <v>0.8844727</v>
      </c>
      <c r="M36" s="18" t="s">
        <v>327</v>
      </c>
      <c r="N36" s="20" t="s">
        <v>327</v>
      </c>
      <c r="O36" s="18" t="n">
        <v>0</v>
      </c>
      <c r="P36" s="20" t="n">
        <v>0</v>
      </c>
      <c r="Q36" s="18" t="n">
        <v>0</v>
      </c>
      <c r="R36" s="20" t="n">
        <v>0</v>
      </c>
      <c r="S36" s="18" t="n">
        <v>8.675080489999999</v>
      </c>
      <c r="T36" s="20" t="n">
        <v>0.43647283</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(5830.0/B40*100)</f>
        <v/>
      </c>
      <c r="D40" s="19" t="n">
        <v>8327</v>
      </c>
      <c r="E40" s="18" t="n">
        <v>11.99176485</v>
      </c>
      <c r="F40" s="20" t="n">
        <v>0.51725123</v>
      </c>
      <c r="G40" s="18" t="n">
        <v>28.51893711</v>
      </c>
      <c r="H40" s="20" t="n">
        <v>0.8843069</v>
      </c>
      <c r="I40" s="18" t="n">
        <v>2.56127406</v>
      </c>
      <c r="J40" s="20" t="n">
        <v>0.20152037</v>
      </c>
      <c r="K40" s="18" t="n">
        <v>39.25514637</v>
      </c>
      <c r="L40" s="20" t="n">
        <v>0.97097519</v>
      </c>
      <c r="M40" s="18" t="s">
        <v>327</v>
      </c>
      <c r="N40" s="20" t="s">
        <v>327</v>
      </c>
      <c r="O40" s="18" t="n">
        <v>9.25411467</v>
      </c>
      <c r="P40" s="20" t="n">
        <v>0.2104228</v>
      </c>
      <c r="Q40" s="18" t="n">
        <v>0</v>
      </c>
      <c r="R40" s="20" t="n">
        <v>0</v>
      </c>
      <c r="S40" s="18" t="n">
        <v>8.418762940000001</v>
      </c>
      <c r="T40" s="20" t="n">
        <v>0.50691724</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(296.0/B47*100)</f>
        <v/>
      </c>
      <c r="D47" s="19" t="n">
        <v>5632</v>
      </c>
      <c r="E47" s="18" t="n">
        <v>19.68983637</v>
      </c>
      <c r="F47" s="20" t="n">
        <v>0.57144869</v>
      </c>
      <c r="G47" s="18" t="n">
        <v>24.9008464</v>
      </c>
      <c r="H47" s="20" t="n">
        <v>0.93287654</v>
      </c>
      <c r="I47" s="18" t="n">
        <v>5.20046571</v>
      </c>
      <c r="J47" s="20" t="n">
        <v>0.32351038</v>
      </c>
      <c r="K47" s="18" t="n">
        <v>34.90570899</v>
      </c>
      <c r="L47" s="20" t="n">
        <v>0.99757373</v>
      </c>
      <c r="M47" s="18" t="s">
        <v>327</v>
      </c>
      <c r="N47" s="20" t="s">
        <v>327</v>
      </c>
      <c r="O47" s="18" t="n">
        <v>0</v>
      </c>
      <c r="P47" s="20" t="n">
        <v>0</v>
      </c>
      <c r="Q47" s="18" t="n">
        <v>0</v>
      </c>
      <c r="R47" s="20" t="n">
        <v>0</v>
      </c>
      <c r="S47" s="18" t="n">
        <v>15.30314253</v>
      </c>
      <c r="T47" s="20" t="n">
        <v>0.56681182</v>
      </c>
    </row>
    <row r="48" spans="1:20">
      <c r="A48" s="15" t="s">
        <v>368</v>
      </c>
      <c r="B48" s="17" t="n">
        <v>9841</v>
      </c>
      <c r="C48" s="18">
        <f>(35.0/B48*100)</f>
        <v/>
      </c>
      <c r="D48" s="19" t="n">
        <v>9806</v>
      </c>
      <c r="E48" s="18" t="n">
        <v>28.16230798</v>
      </c>
      <c r="F48" s="20" t="n">
        <v>0.75290971</v>
      </c>
      <c r="G48" s="18" t="n">
        <v>26.16221685</v>
      </c>
      <c r="H48" s="20" t="n">
        <v>0.87655862</v>
      </c>
      <c r="I48" s="18" t="n">
        <v>8.12022391</v>
      </c>
      <c r="J48" s="20" t="n">
        <v>0.35799451</v>
      </c>
      <c r="K48" s="18" t="n">
        <v>35.38681539</v>
      </c>
      <c r="L48" s="20" t="n">
        <v>1.16865536</v>
      </c>
      <c r="M48" s="18" t="s">
        <v>327</v>
      </c>
      <c r="N48" s="20" t="s">
        <v>327</v>
      </c>
      <c r="O48" s="18" t="n">
        <v>0</v>
      </c>
      <c r="P48" s="20" t="n">
        <v>0</v>
      </c>
      <c r="Q48" s="18" t="n">
        <v>0</v>
      </c>
      <c r="R48" s="20" t="n">
        <v>0</v>
      </c>
      <c r="S48" s="18" t="n">
        <v>2.16843587</v>
      </c>
      <c r="T48" s="20" t="n">
        <v>0.20051863</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(165.0/B52*100)</f>
        <v/>
      </c>
      <c r="D52" s="19" t="n">
        <v>5644</v>
      </c>
      <c r="E52" s="18" t="n">
        <v>13.38098174</v>
      </c>
      <c r="F52" s="20" t="n">
        <v>0.58801968</v>
      </c>
      <c r="G52" s="18" t="n">
        <v>25.4618436</v>
      </c>
      <c r="H52" s="20" t="n">
        <v>0.65377817</v>
      </c>
      <c r="I52" s="18" t="n">
        <v>2.86054774</v>
      </c>
      <c r="J52" s="20" t="n">
        <v>0.2575884</v>
      </c>
      <c r="K52" s="18" t="n">
        <v>51.63489759</v>
      </c>
      <c r="L52" s="20" t="n">
        <v>0.91804299</v>
      </c>
      <c r="M52" s="18" t="s">
        <v>327</v>
      </c>
      <c r="N52" s="20" t="s">
        <v>327</v>
      </c>
      <c r="O52" s="18" t="n">
        <v>0</v>
      </c>
      <c r="P52" s="20" t="n">
        <v>0</v>
      </c>
      <c r="Q52" s="18" t="n">
        <v>0</v>
      </c>
      <c r="R52" s="20" t="n">
        <v>0</v>
      </c>
      <c r="S52" s="18" t="n">
        <v>6.66172933</v>
      </c>
      <c r="T52" s="20" t="n">
        <v>0.43671465</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14.5656689</v>
      </c>
      <c r="F56" s="20" t="n">
        <v>0.56207831</v>
      </c>
      <c r="G56" s="18" t="n">
        <v>39.69686664</v>
      </c>
      <c r="H56" s="20" t="n">
        <v>0.81233467</v>
      </c>
      <c r="I56" s="18" t="n">
        <v>4.20803184</v>
      </c>
      <c r="J56" s="20" t="n">
        <v>0.26760981</v>
      </c>
      <c r="K56" s="18" t="n">
        <v>39.17444647</v>
      </c>
      <c r="L56" s="20" t="n">
        <v>0.9096817</v>
      </c>
      <c r="M56" s="18" t="s">
        <v>327</v>
      </c>
      <c r="N56" s="20" t="s">
        <v>327</v>
      </c>
      <c r="O56" s="18" t="n">
        <v>0</v>
      </c>
      <c r="P56" s="20" t="n">
        <v>0</v>
      </c>
      <c r="Q56" s="18" t="n">
        <v>0</v>
      </c>
      <c r="R56" s="20" t="n">
        <v>0</v>
      </c>
      <c r="S56" s="18" t="n">
        <v>2.35498615</v>
      </c>
      <c r="T56" s="20" t="n">
        <v>0.26063725</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(345.0/B61*100)</f>
        <v/>
      </c>
      <c r="D61" s="19" t="n">
        <v>6180</v>
      </c>
      <c r="E61" s="18" t="n">
        <v>14.54256639</v>
      </c>
      <c r="F61" s="20" t="n">
        <v>0.50855143</v>
      </c>
      <c r="G61" s="18" t="n">
        <v>24.83113302</v>
      </c>
      <c r="H61" s="20" t="n">
        <v>0.80575182</v>
      </c>
      <c r="I61" s="18" t="n">
        <v>3.06041185</v>
      </c>
      <c r="J61" s="20" t="n">
        <v>0.24368694</v>
      </c>
      <c r="K61" s="18" t="n">
        <v>48.91099559</v>
      </c>
      <c r="L61" s="20" t="n">
        <v>0.90426484</v>
      </c>
      <c r="M61" s="18" t="s">
        <v>327</v>
      </c>
      <c r="N61" s="20" t="s">
        <v>327</v>
      </c>
      <c r="O61" s="18" t="n">
        <v>0</v>
      </c>
      <c r="P61" s="20" t="n">
        <v>0</v>
      </c>
      <c r="Q61" s="18" t="n">
        <v>0</v>
      </c>
      <c r="R61" s="20" t="n">
        <v>0</v>
      </c>
      <c r="S61" s="18" t="n">
        <v>8.654893149999999</v>
      </c>
      <c r="T61" s="20" t="n">
        <v>0.52951129</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(449.0/B67*100)</f>
        <v/>
      </c>
      <c r="D67" s="19" t="n">
        <v>6522</v>
      </c>
      <c r="E67" s="18" t="n">
        <v>24.17877046</v>
      </c>
      <c r="F67" s="20" t="n">
        <v>0.75929909</v>
      </c>
      <c r="G67" s="18" t="n">
        <v>27.36946565</v>
      </c>
      <c r="H67" s="20" t="n">
        <v>0.69420496</v>
      </c>
      <c r="I67" s="18" t="n">
        <v>5.95406521</v>
      </c>
      <c r="J67" s="20" t="n">
        <v>0.33490474</v>
      </c>
      <c r="K67" s="18" t="n">
        <v>38.86519589</v>
      </c>
      <c r="L67" s="20" t="n">
        <v>0.99945515</v>
      </c>
      <c r="M67" s="18" t="s">
        <v>327</v>
      </c>
      <c r="N67" s="20" t="s">
        <v>327</v>
      </c>
      <c r="O67" s="18" t="n">
        <v>0</v>
      </c>
      <c r="P67" s="20" t="n">
        <v>0</v>
      </c>
      <c r="Q67" s="18" t="n">
        <v>0</v>
      </c>
      <c r="R67" s="20" t="n">
        <v>0</v>
      </c>
      <c r="S67" s="18" t="n">
        <v>3.63250279</v>
      </c>
      <c r="T67" s="20" t="n">
        <v>0.26850427</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(432.0/B73*100)</f>
        <v/>
      </c>
      <c r="D73" s="19" t="n">
        <v>7817</v>
      </c>
      <c r="E73" s="18" t="n">
        <v>29.39916132</v>
      </c>
      <c r="F73" s="20" t="n">
        <v>0.95044121</v>
      </c>
      <c r="G73" s="18" t="n">
        <v>37.0989058</v>
      </c>
      <c r="H73" s="20" t="n">
        <v>0.69204645</v>
      </c>
      <c r="I73" s="18" t="n">
        <v>7.79981816</v>
      </c>
      <c r="J73" s="20" t="n">
        <v>0.40415651</v>
      </c>
      <c r="K73" s="18" t="n">
        <v>23.25083124</v>
      </c>
      <c r="L73" s="20" t="n">
        <v>1.0386213</v>
      </c>
      <c r="M73" s="18" t="s">
        <v>327</v>
      </c>
      <c r="N73" s="20" t="s">
        <v>327</v>
      </c>
      <c r="O73" s="18" t="n">
        <v>0</v>
      </c>
      <c r="P73" s="20" t="n">
        <v>0</v>
      </c>
      <c r="Q73" s="18" t="n">
        <v>0</v>
      </c>
      <c r="R73" s="20" t="n">
        <v>0</v>
      </c>
      <c r="S73" s="18" t="n">
        <v>2.45128349</v>
      </c>
      <c r="T73" s="20" t="n">
        <v>0.20541999</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10.5545596</v>
      </c>
      <c r="F7" s="20" t="n">
        <v>0.3246519</v>
      </c>
      <c r="G7" s="18" t="n">
        <v>21.05564681</v>
      </c>
      <c r="H7" s="20" t="n">
        <v>0.56348113</v>
      </c>
      <c r="I7" s="18" t="n">
        <v>3.09819842</v>
      </c>
      <c r="J7" s="20" t="n">
        <v>0.2075863</v>
      </c>
      <c r="K7" s="18" t="n">
        <v>53.07319261</v>
      </c>
      <c r="L7" s="20" t="n">
        <v>0.61164619</v>
      </c>
      <c r="M7" s="18" t="s">
        <v>327</v>
      </c>
      <c r="N7" s="20" t="s">
        <v>327</v>
      </c>
      <c r="O7" s="18" t="n">
        <v>0</v>
      </c>
      <c r="P7" s="20" t="n">
        <v>0</v>
      </c>
      <c r="Q7" s="18" t="n">
        <v>0</v>
      </c>
      <c r="R7" s="20" t="n">
        <v>0</v>
      </c>
      <c r="S7" s="18" t="n">
        <v>12.21840256</v>
      </c>
      <c r="T7" s="20" t="n">
        <v>0.42175819</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(8065.0/B9*100)</f>
        <v/>
      </c>
      <c r="D9" s="19" t="n">
        <v>1586</v>
      </c>
      <c r="E9" s="18" t="n">
        <v>14.93100102</v>
      </c>
      <c r="F9" s="20" t="n">
        <v>0.99862822</v>
      </c>
      <c r="G9" s="18" t="n">
        <v>32.24884795</v>
      </c>
      <c r="H9" s="20" t="n">
        <v>1.5407098</v>
      </c>
      <c r="I9" s="18" t="n">
        <v>6.72064213</v>
      </c>
      <c r="J9" s="20" t="n">
        <v>0.73778378</v>
      </c>
      <c r="K9" s="18" t="n">
        <v>0</v>
      </c>
      <c r="L9" s="20" t="n">
        <v>0</v>
      </c>
      <c r="M9" s="18" t="s">
        <v>327</v>
      </c>
      <c r="N9" s="20" t="s">
        <v>327</v>
      </c>
      <c r="O9" s="18" t="n">
        <v>15.09210792</v>
      </c>
      <c r="P9" s="20" t="n">
        <v>2.48876421</v>
      </c>
      <c r="Q9" s="18" t="n">
        <v>0</v>
      </c>
      <c r="R9" s="20" t="n">
        <v>0</v>
      </c>
      <c r="S9" s="18" t="n">
        <v>31.00740098</v>
      </c>
      <c r="T9" s="20" t="n">
        <v>1.60431395</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(203.0/B13*100)</f>
        <v/>
      </c>
      <c r="D13" s="19" t="n">
        <v>6958</v>
      </c>
      <c r="E13" s="18" t="n">
        <v>3.12139378</v>
      </c>
      <c r="F13" s="20" t="n">
        <v>0.25444191</v>
      </c>
      <c r="G13" s="18" t="n">
        <v>4.69147086</v>
      </c>
      <c r="H13" s="20" t="n">
        <v>0.34687965</v>
      </c>
      <c r="I13" s="18" t="n">
        <v>1.00860986</v>
      </c>
      <c r="J13" s="20" t="n">
        <v>0.13334739</v>
      </c>
      <c r="K13" s="18" t="n">
        <v>82.64467870999999</v>
      </c>
      <c r="L13" s="20" t="n">
        <v>0.68591442</v>
      </c>
      <c r="M13" s="18" t="s">
        <v>327</v>
      </c>
      <c r="N13" s="20" t="s">
        <v>327</v>
      </c>
      <c r="O13" s="18" t="n">
        <v>4.12312762</v>
      </c>
      <c r="P13" s="20" t="n">
        <v>0.47326125</v>
      </c>
      <c r="Q13" s="18" t="n">
        <v>0</v>
      </c>
      <c r="R13" s="20" t="n">
        <v>0</v>
      </c>
      <c r="S13" s="18" t="n">
        <v>4.41071918</v>
      </c>
      <c r="T13" s="20" t="n">
        <v>0.29287132</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(61.0/B18*100)</f>
        <v/>
      </c>
      <c r="D18" s="19" t="n">
        <v>5471</v>
      </c>
      <c r="E18" s="18" t="n">
        <v>18.04206312</v>
      </c>
      <c r="F18" s="20" t="n">
        <v>0.6576727</v>
      </c>
      <c r="G18" s="18" t="n">
        <v>29.73422386</v>
      </c>
      <c r="H18" s="20" t="n">
        <v>0.72232573</v>
      </c>
      <c r="I18" s="18" t="n">
        <v>13.11653165</v>
      </c>
      <c r="J18" s="20" t="n">
        <v>0.5095658199999999</v>
      </c>
      <c r="K18" s="18" t="n">
        <v>29.66209005</v>
      </c>
      <c r="L18" s="20" t="n">
        <v>0.87909384</v>
      </c>
      <c r="M18" s="18" t="s">
        <v>327</v>
      </c>
      <c r="N18" s="20" t="s">
        <v>327</v>
      </c>
      <c r="O18" s="18" t="n">
        <v>0</v>
      </c>
      <c r="P18" s="20" t="n">
        <v>0</v>
      </c>
      <c r="Q18" s="18" t="n">
        <v>0</v>
      </c>
      <c r="R18" s="20" t="n">
        <v>0</v>
      </c>
      <c r="S18" s="18" t="n">
        <v>9.44509133</v>
      </c>
      <c r="T18" s="20" t="n">
        <v>0.54233784</v>
      </c>
    </row>
    <row r="19" spans="1:20">
      <c r="A19" s="15" t="s">
        <v>339</v>
      </c>
      <c r="B19" s="17" t="n">
        <v>5658</v>
      </c>
      <c r="C19" s="18">
        <f>(303.0/B19*100)</f>
        <v/>
      </c>
      <c r="D19" s="19" t="n">
        <v>5355</v>
      </c>
      <c r="E19" s="18" t="n">
        <v>8.10049768</v>
      </c>
      <c r="F19" s="20" t="n">
        <v>0.45722632</v>
      </c>
      <c r="G19" s="18" t="n">
        <v>21.1831062</v>
      </c>
      <c r="H19" s="20" t="n">
        <v>0.6854203</v>
      </c>
      <c r="I19" s="18" t="n">
        <v>4.63037931</v>
      </c>
      <c r="J19" s="20" t="n">
        <v>0.32296796</v>
      </c>
      <c r="K19" s="18" t="n">
        <v>57.07267173</v>
      </c>
      <c r="L19" s="20" t="n">
        <v>1.03571236</v>
      </c>
      <c r="M19" s="18" t="s">
        <v>327</v>
      </c>
      <c r="N19" s="20" t="s">
        <v>327</v>
      </c>
      <c r="O19" s="18" t="n">
        <v>0</v>
      </c>
      <c r="P19" s="20" t="n">
        <v>0</v>
      </c>
      <c r="Q19" s="18" t="n">
        <v>0</v>
      </c>
      <c r="R19" s="20" t="n">
        <v>0</v>
      </c>
      <c r="S19" s="18" t="n">
        <v>9.01334507</v>
      </c>
      <c r="T19" s="20" t="n">
        <v>0.48007925</v>
      </c>
    </row>
    <row r="20" spans="1:20">
      <c r="A20" s="15" t="s">
        <v>340</v>
      </c>
      <c r="B20" s="17" t="n">
        <v>3371</v>
      </c>
      <c r="C20" s="18">
        <f>(82.0/B20*100)</f>
        <v/>
      </c>
      <c r="D20" s="19" t="n">
        <v>3289</v>
      </c>
      <c r="E20" s="18" t="n">
        <v>7.29949649</v>
      </c>
      <c r="F20" s="20" t="n">
        <v>0.41563606</v>
      </c>
      <c r="G20" s="18" t="n">
        <v>14.50057631</v>
      </c>
      <c r="H20" s="20" t="n">
        <v>0.60418555</v>
      </c>
      <c r="I20" s="18" t="n">
        <v>2.06635694</v>
      </c>
      <c r="J20" s="20" t="n">
        <v>0.26066248</v>
      </c>
      <c r="K20" s="18" t="n">
        <v>66.55324933</v>
      </c>
      <c r="L20" s="20" t="n">
        <v>0.74837298</v>
      </c>
      <c r="M20" s="18" t="s">
        <v>327</v>
      </c>
      <c r="N20" s="20" t="s">
        <v>327</v>
      </c>
      <c r="O20" s="18" t="n">
        <v>0</v>
      </c>
      <c r="P20" s="20" t="n">
        <v>0</v>
      </c>
      <c r="Q20" s="18" t="n">
        <v>0</v>
      </c>
      <c r="R20" s="20" t="n">
        <v>0</v>
      </c>
      <c r="S20" s="18" t="n">
        <v>9.580320929999999</v>
      </c>
      <c r="T20" s="20" t="n">
        <v>0.51431603</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(705.0/B23*100)</f>
        <v/>
      </c>
      <c r="D23" s="19" t="n">
        <v>10878</v>
      </c>
      <c r="E23" s="18" t="n">
        <v>9.04174538</v>
      </c>
      <c r="F23" s="20" t="n">
        <v>0.490601</v>
      </c>
      <c r="G23" s="18" t="n">
        <v>18.85686185</v>
      </c>
      <c r="H23" s="20" t="n">
        <v>0.6085707299999999</v>
      </c>
      <c r="I23" s="18" t="n">
        <v>5.38774252</v>
      </c>
      <c r="J23" s="20" t="n">
        <v>0.31294184</v>
      </c>
      <c r="K23" s="18" t="n">
        <v>57.96061372</v>
      </c>
      <c r="L23" s="20" t="n">
        <v>0.9735484599999999</v>
      </c>
      <c r="M23" s="18" t="s">
        <v>327</v>
      </c>
      <c r="N23" s="20" t="s">
        <v>327</v>
      </c>
      <c r="O23" s="18" t="n">
        <v>0</v>
      </c>
      <c r="P23" s="20" t="n">
        <v>0</v>
      </c>
      <c r="Q23" s="18" t="n">
        <v>0</v>
      </c>
      <c r="R23" s="20" t="n">
        <v>0</v>
      </c>
      <c r="S23" s="18" t="n">
        <v>8.75303654</v>
      </c>
      <c r="T23" s="20" t="n">
        <v>0.51135687</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(37.0/B25*100)</f>
        <v/>
      </c>
      <c r="D25" s="19" t="n">
        <v>5544</v>
      </c>
      <c r="E25" s="18" t="n">
        <v>9.12381448</v>
      </c>
      <c r="F25" s="20" t="n">
        <v>0.43792899</v>
      </c>
      <c r="G25" s="18" t="n">
        <v>53.4874677</v>
      </c>
      <c r="H25" s="20" t="n">
        <v>0.9370123</v>
      </c>
      <c r="I25" s="18" t="n">
        <v>11.72128181</v>
      </c>
      <c r="J25" s="20" t="n">
        <v>0.47240646</v>
      </c>
      <c r="K25" s="18" t="n">
        <v>23.13033697</v>
      </c>
      <c r="L25" s="20" t="n">
        <v>0.96844903</v>
      </c>
      <c r="M25" s="18" t="s">
        <v>327</v>
      </c>
      <c r="N25" s="20" t="s">
        <v>327</v>
      </c>
      <c r="O25" s="18" t="n">
        <v>0</v>
      </c>
      <c r="P25" s="20" t="n">
        <v>0</v>
      </c>
      <c r="Q25" s="18" t="n">
        <v>0</v>
      </c>
      <c r="R25" s="20" t="n">
        <v>0</v>
      </c>
      <c r="S25" s="18" t="n">
        <v>2.53709904</v>
      </c>
      <c r="T25" s="20" t="n">
        <v>0.25259114</v>
      </c>
    </row>
    <row r="26" spans="1:20">
      <c r="A26" s="15" t="s">
        <v>346</v>
      </c>
      <c r="B26" s="17" t="n">
        <v>4869</v>
      </c>
      <c r="C26" s="18">
        <f>(202.0/B26*100)</f>
        <v/>
      </c>
      <c r="D26" s="19" t="n">
        <v>4667</v>
      </c>
      <c r="E26" s="18" t="n">
        <v>12.6262553</v>
      </c>
      <c r="F26" s="20" t="n">
        <v>0.44036228</v>
      </c>
      <c r="G26" s="18" t="n">
        <v>30.95715781</v>
      </c>
      <c r="H26" s="20" t="n">
        <v>0.82097245</v>
      </c>
      <c r="I26" s="18" t="n">
        <v>8.066407809999999</v>
      </c>
      <c r="J26" s="20" t="n">
        <v>0.42391718</v>
      </c>
      <c r="K26" s="18" t="n">
        <v>41.44454734</v>
      </c>
      <c r="L26" s="20" t="n">
        <v>0.91743374</v>
      </c>
      <c r="M26" s="18" t="s">
        <v>327</v>
      </c>
      <c r="N26" s="20" t="s">
        <v>327</v>
      </c>
      <c r="O26" s="18" t="n">
        <v>0</v>
      </c>
      <c r="P26" s="20" t="n">
        <v>0</v>
      </c>
      <c r="Q26" s="18" t="n">
        <v>0</v>
      </c>
      <c r="R26" s="20" t="n">
        <v>0</v>
      </c>
      <c r="S26" s="18" t="n">
        <v>6.90563173</v>
      </c>
      <c r="T26" s="20" t="n">
        <v>0.44802333</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(43.0/B32*100)</f>
        <v/>
      </c>
      <c r="D32" s="19" t="n">
        <v>4435</v>
      </c>
      <c r="E32" s="18" t="n">
        <v>11.01203315</v>
      </c>
      <c r="F32" s="20" t="n">
        <v>0.48049665</v>
      </c>
      <c r="G32" s="18" t="n">
        <v>34.08667825</v>
      </c>
      <c r="H32" s="20" t="n">
        <v>0.83351345</v>
      </c>
      <c r="I32" s="18" t="n">
        <v>9.91229886</v>
      </c>
      <c r="J32" s="20" t="n">
        <v>0.53088079</v>
      </c>
      <c r="K32" s="18" t="n">
        <v>40.15103292</v>
      </c>
      <c r="L32" s="20" t="n">
        <v>1.05433568</v>
      </c>
      <c r="M32" s="18" t="s">
        <v>327</v>
      </c>
      <c r="N32" s="20" t="s">
        <v>327</v>
      </c>
      <c r="O32" s="18" t="n">
        <v>0</v>
      </c>
      <c r="P32" s="20" t="n">
        <v>0</v>
      </c>
      <c r="Q32" s="18" t="n">
        <v>0</v>
      </c>
      <c r="R32" s="20" t="n">
        <v>0</v>
      </c>
      <c r="S32" s="18" t="n">
        <v>4.83795682</v>
      </c>
      <c r="T32" s="20" t="n">
        <v>0.34443337</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(153.0/B34*100)</f>
        <v/>
      </c>
      <c r="D34" s="19" t="n">
        <v>6197</v>
      </c>
      <c r="E34" s="18" t="n">
        <v>10.48520813</v>
      </c>
      <c r="F34" s="20" t="n">
        <v>0.47584732</v>
      </c>
      <c r="G34" s="18" t="n">
        <v>27.08295484</v>
      </c>
      <c r="H34" s="20" t="n">
        <v>0.67902504</v>
      </c>
      <c r="I34" s="18" t="n">
        <v>5.94170254</v>
      </c>
      <c r="J34" s="20" t="n">
        <v>0.3387902</v>
      </c>
      <c r="K34" s="18" t="n">
        <v>42.1865219</v>
      </c>
      <c r="L34" s="20" t="n">
        <v>0.88552536</v>
      </c>
      <c r="M34" s="18" t="s">
        <v>327</v>
      </c>
      <c r="N34" s="20" t="s">
        <v>327</v>
      </c>
      <c r="O34" s="18" t="n">
        <v>2.60874688</v>
      </c>
      <c r="P34" s="20" t="n">
        <v>0.54132713</v>
      </c>
      <c r="Q34" s="18" t="n">
        <v>0</v>
      </c>
      <c r="R34" s="20" t="n">
        <v>0</v>
      </c>
      <c r="S34" s="18" t="n">
        <v>11.69486571</v>
      </c>
      <c r="T34" s="20" t="n">
        <v>0.52105812</v>
      </c>
    </row>
    <row r="35" spans="1:20">
      <c r="A35" s="15" t="s">
        <v>355</v>
      </c>
      <c r="B35" s="17" t="n">
        <v>6406</v>
      </c>
      <c r="C35" s="18">
        <f>(132.0/B35*100)</f>
        <v/>
      </c>
      <c r="D35" s="19" t="n">
        <v>6274</v>
      </c>
      <c r="E35" s="18" t="n">
        <v>13.61445391</v>
      </c>
      <c r="F35" s="20" t="n">
        <v>0.54817603</v>
      </c>
      <c r="G35" s="18" t="n">
        <v>28.28083552</v>
      </c>
      <c r="H35" s="20" t="n">
        <v>0.79424683</v>
      </c>
      <c r="I35" s="18" t="n">
        <v>9.922059000000001</v>
      </c>
      <c r="J35" s="20" t="n">
        <v>0.49309564</v>
      </c>
      <c r="K35" s="18" t="n">
        <v>32.20592376</v>
      </c>
      <c r="L35" s="20" t="n">
        <v>0.77183851</v>
      </c>
      <c r="M35" s="18" t="s">
        <v>327</v>
      </c>
      <c r="N35" s="20" t="s">
        <v>327</v>
      </c>
      <c r="O35" s="18" t="n">
        <v>1.05337952</v>
      </c>
      <c r="P35" s="20" t="n">
        <v>0.05751675</v>
      </c>
      <c r="Q35" s="18" t="n">
        <v>0</v>
      </c>
      <c r="R35" s="20" t="n">
        <v>0</v>
      </c>
      <c r="S35" s="18" t="n">
        <v>14.92334828</v>
      </c>
      <c r="T35" s="20" t="n">
        <v>0.5524772100000001</v>
      </c>
    </row>
    <row r="36" spans="1:20">
      <c r="A36" s="15" t="s">
        <v>356</v>
      </c>
      <c r="B36" s="17" t="n">
        <v>6736</v>
      </c>
      <c r="C36" s="18">
        <f>(147.0/B36*100)</f>
        <v/>
      </c>
      <c r="D36" s="19" t="n">
        <v>6589</v>
      </c>
      <c r="E36" s="18" t="n">
        <v>9.14705451</v>
      </c>
      <c r="F36" s="20" t="n">
        <v>0.38283695</v>
      </c>
      <c r="G36" s="18" t="n">
        <v>20.58267864</v>
      </c>
      <c r="H36" s="20" t="n">
        <v>0.5922330099999999</v>
      </c>
      <c r="I36" s="18" t="n">
        <v>6.5218264</v>
      </c>
      <c r="J36" s="20" t="n">
        <v>0.38096243</v>
      </c>
      <c r="K36" s="18" t="n">
        <v>54.78170904</v>
      </c>
      <c r="L36" s="20" t="n">
        <v>0.8844727</v>
      </c>
      <c r="M36" s="18" t="s">
        <v>327</v>
      </c>
      <c r="N36" s="20" t="s">
        <v>327</v>
      </c>
      <c r="O36" s="18" t="n">
        <v>0</v>
      </c>
      <c r="P36" s="20" t="n">
        <v>0</v>
      </c>
      <c r="Q36" s="18" t="n">
        <v>0</v>
      </c>
      <c r="R36" s="20" t="n">
        <v>0</v>
      </c>
      <c r="S36" s="18" t="n">
        <v>8.96673141</v>
      </c>
      <c r="T36" s="20" t="n">
        <v>0.4416222</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(5830.0/B40*100)</f>
        <v/>
      </c>
      <c r="D40" s="19" t="n">
        <v>8327</v>
      </c>
      <c r="E40" s="18" t="n">
        <v>10.80699788</v>
      </c>
      <c r="F40" s="20" t="n">
        <v>0.47752566</v>
      </c>
      <c r="G40" s="18" t="n">
        <v>27.45227536</v>
      </c>
      <c r="H40" s="20" t="n">
        <v>0.83105025</v>
      </c>
      <c r="I40" s="18" t="n">
        <v>4.10667624</v>
      </c>
      <c r="J40" s="20" t="n">
        <v>0.33363102</v>
      </c>
      <c r="K40" s="18" t="n">
        <v>39.25514637</v>
      </c>
      <c r="L40" s="20" t="n">
        <v>0.97097519</v>
      </c>
      <c r="M40" s="18" t="s">
        <v>327</v>
      </c>
      <c r="N40" s="20" t="s">
        <v>327</v>
      </c>
      <c r="O40" s="18" t="n">
        <v>9.25411467</v>
      </c>
      <c r="P40" s="20" t="n">
        <v>0.2104228</v>
      </c>
      <c r="Q40" s="18" t="n">
        <v>0</v>
      </c>
      <c r="R40" s="20" t="n">
        <v>0</v>
      </c>
      <c r="S40" s="18" t="n">
        <v>9.12478948</v>
      </c>
      <c r="T40" s="20" t="n">
        <v>0.5621513</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(296.0/B47*100)</f>
        <v/>
      </c>
      <c r="D47" s="19" t="n">
        <v>5632</v>
      </c>
      <c r="E47" s="18" t="n">
        <v>14.41194637</v>
      </c>
      <c r="F47" s="20" t="n">
        <v>0.44052881</v>
      </c>
      <c r="G47" s="18" t="n">
        <v>26.85740478</v>
      </c>
      <c r="H47" s="20" t="n">
        <v>0.97309781</v>
      </c>
      <c r="I47" s="18" t="n">
        <v>7.13852956</v>
      </c>
      <c r="J47" s="20" t="n">
        <v>0.3879524</v>
      </c>
      <c r="K47" s="18" t="n">
        <v>34.90570899</v>
      </c>
      <c r="L47" s="20" t="n">
        <v>0.99757373</v>
      </c>
      <c r="M47" s="18" t="s">
        <v>327</v>
      </c>
      <c r="N47" s="20" t="s">
        <v>327</v>
      </c>
      <c r="O47" s="18" t="n">
        <v>0</v>
      </c>
      <c r="P47" s="20" t="n">
        <v>0</v>
      </c>
      <c r="Q47" s="18" t="n">
        <v>0</v>
      </c>
      <c r="R47" s="20" t="n">
        <v>0</v>
      </c>
      <c r="S47" s="18" t="n">
        <v>16.68641031</v>
      </c>
      <c r="T47" s="20" t="n">
        <v>0.56038508</v>
      </c>
    </row>
    <row r="48" spans="1:20">
      <c r="A48" s="15" t="s">
        <v>368</v>
      </c>
      <c r="B48" s="17" t="n">
        <v>9841</v>
      </c>
      <c r="C48" s="18">
        <f>(35.0/B48*100)</f>
        <v/>
      </c>
      <c r="D48" s="19" t="n">
        <v>9806</v>
      </c>
      <c r="E48" s="18" t="n">
        <v>19.49947521</v>
      </c>
      <c r="F48" s="20" t="n">
        <v>0.70581528</v>
      </c>
      <c r="G48" s="18" t="n">
        <v>28.58051582</v>
      </c>
      <c r="H48" s="20" t="n">
        <v>0.81971371</v>
      </c>
      <c r="I48" s="18" t="n">
        <v>13.96945473</v>
      </c>
      <c r="J48" s="20" t="n">
        <v>0.53239959</v>
      </c>
      <c r="K48" s="18" t="n">
        <v>35.38681539</v>
      </c>
      <c r="L48" s="20" t="n">
        <v>1.16865536</v>
      </c>
      <c r="M48" s="18" t="s">
        <v>327</v>
      </c>
      <c r="N48" s="20" t="s">
        <v>327</v>
      </c>
      <c r="O48" s="18" t="n">
        <v>0</v>
      </c>
      <c r="P48" s="20" t="n">
        <v>0</v>
      </c>
      <c r="Q48" s="18" t="n">
        <v>0</v>
      </c>
      <c r="R48" s="20" t="n">
        <v>0</v>
      </c>
      <c r="S48" s="18" t="n">
        <v>2.56373885</v>
      </c>
      <c r="T48" s="20" t="n">
        <v>0.23296783</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(165.0/B52*100)</f>
        <v/>
      </c>
      <c r="D52" s="19" t="n">
        <v>5644</v>
      </c>
      <c r="E52" s="18" t="n">
        <v>10.93077725</v>
      </c>
      <c r="F52" s="20" t="n">
        <v>0.49037481</v>
      </c>
      <c r="G52" s="18" t="n">
        <v>23.60646214</v>
      </c>
      <c r="H52" s="20" t="n">
        <v>0.69896995</v>
      </c>
      <c r="I52" s="18" t="n">
        <v>6.2777686</v>
      </c>
      <c r="J52" s="20" t="n">
        <v>0.33816769</v>
      </c>
      <c r="K52" s="18" t="n">
        <v>51.63489759</v>
      </c>
      <c r="L52" s="20" t="n">
        <v>0.91804299</v>
      </c>
      <c r="M52" s="18" t="s">
        <v>327</v>
      </c>
      <c r="N52" s="20" t="s">
        <v>327</v>
      </c>
      <c r="O52" s="18" t="n">
        <v>0</v>
      </c>
      <c r="P52" s="20" t="n">
        <v>0</v>
      </c>
      <c r="Q52" s="18" t="n">
        <v>0</v>
      </c>
      <c r="R52" s="20" t="n">
        <v>0</v>
      </c>
      <c r="S52" s="18" t="n">
        <v>7.55009442</v>
      </c>
      <c r="T52" s="20" t="n">
        <v>0.45669506</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15.3002514</v>
      </c>
      <c r="F56" s="20" t="n">
        <v>0.59018461</v>
      </c>
      <c r="G56" s="18" t="n">
        <v>35.64922753</v>
      </c>
      <c r="H56" s="20" t="n">
        <v>0.76121481</v>
      </c>
      <c r="I56" s="18" t="n">
        <v>7.35653788</v>
      </c>
      <c r="J56" s="20" t="n">
        <v>0.43214136</v>
      </c>
      <c r="K56" s="18" t="n">
        <v>39.17444647</v>
      </c>
      <c r="L56" s="20" t="n">
        <v>0.9096817</v>
      </c>
      <c r="M56" s="18" t="s">
        <v>327</v>
      </c>
      <c r="N56" s="20" t="s">
        <v>327</v>
      </c>
      <c r="O56" s="18" t="n">
        <v>0</v>
      </c>
      <c r="P56" s="20" t="n">
        <v>0</v>
      </c>
      <c r="Q56" s="18" t="n">
        <v>0</v>
      </c>
      <c r="R56" s="20" t="n">
        <v>0</v>
      </c>
      <c r="S56" s="18" t="n">
        <v>2.51953673</v>
      </c>
      <c r="T56" s="20" t="n">
        <v>0.27502322</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(345.0/B61*100)</f>
        <v/>
      </c>
      <c r="D61" s="19" t="n">
        <v>6180</v>
      </c>
      <c r="E61" s="18" t="n">
        <v>11.51988973</v>
      </c>
      <c r="F61" s="20" t="n">
        <v>0.44954946</v>
      </c>
      <c r="G61" s="18" t="n">
        <v>25.52280666</v>
      </c>
      <c r="H61" s="20" t="n">
        <v>0.78199464</v>
      </c>
      <c r="I61" s="18" t="n">
        <v>4.90057005</v>
      </c>
      <c r="J61" s="20" t="n">
        <v>0.32329682</v>
      </c>
      <c r="K61" s="18" t="n">
        <v>48.91099559</v>
      </c>
      <c r="L61" s="20" t="n">
        <v>0.90426484</v>
      </c>
      <c r="M61" s="18" t="s">
        <v>327</v>
      </c>
      <c r="N61" s="20" t="s">
        <v>327</v>
      </c>
      <c r="O61" s="18" t="n">
        <v>0</v>
      </c>
      <c r="P61" s="20" t="n">
        <v>0</v>
      </c>
      <c r="Q61" s="18" t="n">
        <v>0</v>
      </c>
      <c r="R61" s="20" t="n">
        <v>0</v>
      </c>
      <c r="S61" s="18" t="n">
        <v>9.145737970000001</v>
      </c>
      <c r="T61" s="20" t="n">
        <v>0.52005397</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(449.0/B67*100)</f>
        <v/>
      </c>
      <c r="D67" s="19" t="n">
        <v>6522</v>
      </c>
      <c r="E67" s="18" t="n">
        <v>20.14009058</v>
      </c>
      <c r="F67" s="20" t="n">
        <v>0.6401368</v>
      </c>
      <c r="G67" s="18" t="n">
        <v>27.59474368</v>
      </c>
      <c r="H67" s="20" t="n">
        <v>0.74451863</v>
      </c>
      <c r="I67" s="18" t="n">
        <v>8.699693330000001</v>
      </c>
      <c r="J67" s="20" t="n">
        <v>0.4266174</v>
      </c>
      <c r="K67" s="18" t="n">
        <v>38.86519589</v>
      </c>
      <c r="L67" s="20" t="n">
        <v>0.99945515</v>
      </c>
      <c r="M67" s="18" t="s">
        <v>327</v>
      </c>
      <c r="N67" s="20" t="s">
        <v>327</v>
      </c>
      <c r="O67" s="18" t="n">
        <v>0</v>
      </c>
      <c r="P67" s="20" t="n">
        <v>0</v>
      </c>
      <c r="Q67" s="18" t="n">
        <v>0</v>
      </c>
      <c r="R67" s="20" t="n">
        <v>0</v>
      </c>
      <c r="S67" s="18" t="n">
        <v>4.70027652</v>
      </c>
      <c r="T67" s="20" t="n">
        <v>0.28206118</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(432.0/B73*100)</f>
        <v/>
      </c>
      <c r="D73" s="19" t="n">
        <v>7817</v>
      </c>
      <c r="E73" s="18" t="n">
        <v>27.47070949</v>
      </c>
      <c r="F73" s="20" t="n">
        <v>0.88473792</v>
      </c>
      <c r="G73" s="18" t="n">
        <v>36.82072646</v>
      </c>
      <c r="H73" s="20" t="n">
        <v>0.74385415</v>
      </c>
      <c r="I73" s="18" t="n">
        <v>9.48294083</v>
      </c>
      <c r="J73" s="20" t="n">
        <v>0.44019397</v>
      </c>
      <c r="K73" s="18" t="n">
        <v>23.25083124</v>
      </c>
      <c r="L73" s="20" t="n">
        <v>1.0386213</v>
      </c>
      <c r="M73" s="18" t="s">
        <v>327</v>
      </c>
      <c r="N73" s="20" t="s">
        <v>327</v>
      </c>
      <c r="O73" s="18" t="n">
        <v>0</v>
      </c>
      <c r="P73" s="20" t="n">
        <v>0</v>
      </c>
      <c r="Q73" s="18" t="n">
        <v>0</v>
      </c>
      <c r="R73" s="20" t="n">
        <v>0</v>
      </c>
      <c r="S73" s="18" t="n">
        <v>2.97479199</v>
      </c>
      <c r="T73" s="20" t="n">
        <v>0.24722876</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510</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10.40814641</v>
      </c>
      <c r="F7" s="20" t="n">
        <v>0.31373826</v>
      </c>
      <c r="G7" s="18" t="n">
        <v>20.45615106</v>
      </c>
      <c r="H7" s="20" t="n">
        <v>0.52753088</v>
      </c>
      <c r="I7" s="18" t="n">
        <v>3.81783066</v>
      </c>
      <c r="J7" s="20" t="n">
        <v>0.26558654</v>
      </c>
      <c r="K7" s="18" t="n">
        <v>53.07319261</v>
      </c>
      <c r="L7" s="20" t="n">
        <v>0.61164619</v>
      </c>
      <c r="M7" s="18" t="s">
        <v>327</v>
      </c>
      <c r="N7" s="20" t="s">
        <v>327</v>
      </c>
      <c r="O7" s="18" t="n">
        <v>0</v>
      </c>
      <c r="P7" s="20" t="n">
        <v>0</v>
      </c>
      <c r="Q7" s="18" t="n">
        <v>0</v>
      </c>
      <c r="R7" s="20" t="n">
        <v>0</v>
      </c>
      <c r="S7" s="18" t="n">
        <v>12.24467926</v>
      </c>
      <c r="T7" s="20" t="n">
        <v>0.41226766</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(8065.0/B9*100)</f>
        <v/>
      </c>
      <c r="D9" s="19" t="n">
        <v>1586</v>
      </c>
      <c r="E9" s="18" t="n">
        <v>13.47389709</v>
      </c>
      <c r="F9" s="20" t="n">
        <v>0.96134214</v>
      </c>
      <c r="G9" s="18" t="n">
        <v>29.24238618</v>
      </c>
      <c r="H9" s="20" t="n">
        <v>1.44030333</v>
      </c>
      <c r="I9" s="18" t="n">
        <v>11.47292385</v>
      </c>
      <c r="J9" s="20" t="n">
        <v>1.02316285</v>
      </c>
      <c r="K9" s="18" t="n">
        <v>0</v>
      </c>
      <c r="L9" s="20" t="n">
        <v>0</v>
      </c>
      <c r="M9" s="18" t="s">
        <v>327</v>
      </c>
      <c r="N9" s="20" t="s">
        <v>327</v>
      </c>
      <c r="O9" s="18" t="n">
        <v>15.09210792</v>
      </c>
      <c r="P9" s="20" t="n">
        <v>2.48876421</v>
      </c>
      <c r="Q9" s="18" t="n">
        <v>0</v>
      </c>
      <c r="R9" s="20" t="n">
        <v>0</v>
      </c>
      <c r="S9" s="18" t="n">
        <v>30.71868496</v>
      </c>
      <c r="T9" s="20" t="n">
        <v>1.49489627</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(203.0/B13*100)</f>
        <v/>
      </c>
      <c r="D13" s="19" t="n">
        <v>6958</v>
      </c>
      <c r="E13" s="18" t="n">
        <v>2.93567427</v>
      </c>
      <c r="F13" s="20" t="n">
        <v>0.23244274</v>
      </c>
      <c r="G13" s="18" t="n">
        <v>4.82069214</v>
      </c>
      <c r="H13" s="20" t="n">
        <v>0.33808079</v>
      </c>
      <c r="I13" s="18" t="n">
        <v>0.95910577</v>
      </c>
      <c r="J13" s="20" t="n">
        <v>0.14831536</v>
      </c>
      <c r="K13" s="18" t="n">
        <v>82.64467870999999</v>
      </c>
      <c r="L13" s="20" t="n">
        <v>0.68591442</v>
      </c>
      <c r="M13" s="18" t="s">
        <v>327</v>
      </c>
      <c r="N13" s="20" t="s">
        <v>327</v>
      </c>
      <c r="O13" s="18" t="n">
        <v>4.12312762</v>
      </c>
      <c r="P13" s="20" t="n">
        <v>0.47326125</v>
      </c>
      <c r="Q13" s="18" t="n">
        <v>0</v>
      </c>
      <c r="R13" s="20" t="n">
        <v>0</v>
      </c>
      <c r="S13" s="18" t="n">
        <v>4.51672149</v>
      </c>
      <c r="T13" s="20" t="n">
        <v>0.29024326</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(61.0/B18*100)</f>
        <v/>
      </c>
      <c r="D18" s="19" t="n">
        <v>5471</v>
      </c>
      <c r="E18" s="18" t="n">
        <v>11.92368482</v>
      </c>
      <c r="F18" s="20" t="n">
        <v>0.46938176</v>
      </c>
      <c r="G18" s="18" t="n">
        <v>29.53983044</v>
      </c>
      <c r="H18" s="20" t="n">
        <v>0.78660813</v>
      </c>
      <c r="I18" s="18" t="n">
        <v>19.36101363</v>
      </c>
      <c r="J18" s="20" t="n">
        <v>0.74548156</v>
      </c>
      <c r="K18" s="18" t="n">
        <v>29.66209005</v>
      </c>
      <c r="L18" s="20" t="n">
        <v>0.87909384</v>
      </c>
      <c r="M18" s="18" t="s">
        <v>327</v>
      </c>
      <c r="N18" s="20" t="s">
        <v>327</v>
      </c>
      <c r="O18" s="18" t="n">
        <v>0</v>
      </c>
      <c r="P18" s="20" t="n">
        <v>0</v>
      </c>
      <c r="Q18" s="18" t="n">
        <v>0</v>
      </c>
      <c r="R18" s="20" t="n">
        <v>0</v>
      </c>
      <c r="S18" s="18" t="n">
        <v>9.51338106</v>
      </c>
      <c r="T18" s="20" t="n">
        <v>0.59870755</v>
      </c>
    </row>
    <row r="19" spans="1:20">
      <c r="A19" s="15" t="s">
        <v>339</v>
      </c>
      <c r="B19" s="17" t="n">
        <v>5658</v>
      </c>
      <c r="C19" s="18">
        <f>(303.0/B19*100)</f>
        <v/>
      </c>
      <c r="D19" s="19" t="n">
        <v>5355</v>
      </c>
      <c r="E19" s="18" t="n">
        <v>7.31455635</v>
      </c>
      <c r="F19" s="20" t="n">
        <v>0.37753866</v>
      </c>
      <c r="G19" s="18" t="n">
        <v>19.16156128</v>
      </c>
      <c r="H19" s="20" t="n">
        <v>0.73408233</v>
      </c>
      <c r="I19" s="18" t="n">
        <v>7.65212741</v>
      </c>
      <c r="J19" s="20" t="n">
        <v>0.44769186</v>
      </c>
      <c r="K19" s="18" t="n">
        <v>57.07267173</v>
      </c>
      <c r="L19" s="20" t="n">
        <v>1.03571236</v>
      </c>
      <c r="M19" s="18" t="s">
        <v>327</v>
      </c>
      <c r="N19" s="20" t="s">
        <v>327</v>
      </c>
      <c r="O19" s="18" t="n">
        <v>0</v>
      </c>
      <c r="P19" s="20" t="n">
        <v>0</v>
      </c>
      <c r="Q19" s="18" t="n">
        <v>0</v>
      </c>
      <c r="R19" s="20" t="n">
        <v>0</v>
      </c>
      <c r="S19" s="18" t="n">
        <v>8.799083230000001</v>
      </c>
      <c r="T19" s="20" t="n">
        <v>0.5091242499999999</v>
      </c>
    </row>
    <row r="20" spans="1:20">
      <c r="A20" s="15" t="s">
        <v>340</v>
      </c>
      <c r="B20" s="17" t="n">
        <v>3371</v>
      </c>
      <c r="C20" s="18">
        <f>(82.0/B20*100)</f>
        <v/>
      </c>
      <c r="D20" s="19" t="n">
        <v>3289</v>
      </c>
      <c r="E20" s="18" t="n">
        <v>5.03723313</v>
      </c>
      <c r="F20" s="20" t="n">
        <v>0.34726546</v>
      </c>
      <c r="G20" s="18" t="n">
        <v>14.98597316</v>
      </c>
      <c r="H20" s="20" t="n">
        <v>0.5987588700000001</v>
      </c>
      <c r="I20" s="18" t="n">
        <v>3.90118181</v>
      </c>
      <c r="J20" s="20" t="n">
        <v>0.32236395</v>
      </c>
      <c r="K20" s="18" t="n">
        <v>66.55324933</v>
      </c>
      <c r="L20" s="20" t="n">
        <v>0.74837298</v>
      </c>
      <c r="M20" s="18" t="s">
        <v>327</v>
      </c>
      <c r="N20" s="20" t="s">
        <v>327</v>
      </c>
      <c r="O20" s="18" t="n">
        <v>0</v>
      </c>
      <c r="P20" s="20" t="n">
        <v>0</v>
      </c>
      <c r="Q20" s="18" t="n">
        <v>0</v>
      </c>
      <c r="R20" s="20" t="n">
        <v>0</v>
      </c>
      <c r="S20" s="18" t="n">
        <v>9.52236257</v>
      </c>
      <c r="T20" s="20" t="n">
        <v>0.54707308</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(705.0/B23*100)</f>
        <v/>
      </c>
      <c r="D23" s="19" t="n">
        <v>10878</v>
      </c>
      <c r="E23" s="18" t="n">
        <v>9.273086259999999</v>
      </c>
      <c r="F23" s="20" t="n">
        <v>0.5449874</v>
      </c>
      <c r="G23" s="18" t="n">
        <v>16.54598167</v>
      </c>
      <c r="H23" s="20" t="n">
        <v>0.69529942</v>
      </c>
      <c r="I23" s="18" t="n">
        <v>7.23149552</v>
      </c>
      <c r="J23" s="20" t="n">
        <v>0.35441795</v>
      </c>
      <c r="K23" s="18" t="n">
        <v>57.96061372</v>
      </c>
      <c r="L23" s="20" t="n">
        <v>0.9735484599999999</v>
      </c>
      <c r="M23" s="18" t="s">
        <v>327</v>
      </c>
      <c r="N23" s="20" t="s">
        <v>327</v>
      </c>
      <c r="O23" s="18" t="n">
        <v>0</v>
      </c>
      <c r="P23" s="20" t="n">
        <v>0</v>
      </c>
      <c r="Q23" s="18" t="n">
        <v>0</v>
      </c>
      <c r="R23" s="20" t="n">
        <v>0</v>
      </c>
      <c r="S23" s="18" t="n">
        <v>8.988822839999999</v>
      </c>
      <c r="T23" s="20" t="n">
        <v>0.51203923</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(37.0/B25*100)</f>
        <v/>
      </c>
      <c r="D25" s="19" t="n">
        <v>5544</v>
      </c>
      <c r="E25" s="18" t="n">
        <v>12.55096774</v>
      </c>
      <c r="F25" s="20" t="n">
        <v>0.51778416</v>
      </c>
      <c r="G25" s="18" t="n">
        <v>48.32944396</v>
      </c>
      <c r="H25" s="20" t="n">
        <v>0.96096457</v>
      </c>
      <c r="I25" s="18" t="n">
        <v>13.52125026</v>
      </c>
      <c r="J25" s="20" t="n">
        <v>0.5622116</v>
      </c>
      <c r="K25" s="18" t="n">
        <v>23.13033697</v>
      </c>
      <c r="L25" s="20" t="n">
        <v>0.96844903</v>
      </c>
      <c r="M25" s="18" t="s">
        <v>327</v>
      </c>
      <c r="N25" s="20" t="s">
        <v>327</v>
      </c>
      <c r="O25" s="18" t="n">
        <v>0</v>
      </c>
      <c r="P25" s="20" t="n">
        <v>0</v>
      </c>
      <c r="Q25" s="18" t="n">
        <v>0</v>
      </c>
      <c r="R25" s="20" t="n">
        <v>0</v>
      </c>
      <c r="S25" s="18" t="n">
        <v>2.46800107</v>
      </c>
      <c r="T25" s="20" t="n">
        <v>0.25104365</v>
      </c>
    </row>
    <row r="26" spans="1:20">
      <c r="A26" s="15" t="s">
        <v>346</v>
      </c>
      <c r="B26" s="17" t="n">
        <v>4869</v>
      </c>
      <c r="C26" s="18">
        <f>(202.0/B26*100)</f>
        <v/>
      </c>
      <c r="D26" s="19" t="n">
        <v>4667</v>
      </c>
      <c r="E26" s="18" t="n">
        <v>12.62400358</v>
      </c>
      <c r="F26" s="20" t="n">
        <v>0.61973077</v>
      </c>
      <c r="G26" s="18" t="n">
        <v>32.02822378</v>
      </c>
      <c r="H26" s="20" t="n">
        <v>0.81764654</v>
      </c>
      <c r="I26" s="18" t="n">
        <v>7.53824989</v>
      </c>
      <c r="J26" s="20" t="n">
        <v>0.40075952</v>
      </c>
      <c r="K26" s="18" t="n">
        <v>41.44454734</v>
      </c>
      <c r="L26" s="20" t="n">
        <v>0.91743374</v>
      </c>
      <c r="M26" s="18" t="s">
        <v>327</v>
      </c>
      <c r="N26" s="20" t="s">
        <v>327</v>
      </c>
      <c r="O26" s="18" t="n">
        <v>0</v>
      </c>
      <c r="P26" s="20" t="n">
        <v>0</v>
      </c>
      <c r="Q26" s="18" t="n">
        <v>0</v>
      </c>
      <c r="R26" s="20" t="n">
        <v>0</v>
      </c>
      <c r="S26" s="18" t="n">
        <v>6.36497541</v>
      </c>
      <c r="T26" s="20" t="n">
        <v>0.42306099</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(43.0/B32*100)</f>
        <v/>
      </c>
      <c r="D32" s="19" t="n">
        <v>4435</v>
      </c>
      <c r="E32" s="18" t="n">
        <v>14.55329626</v>
      </c>
      <c r="F32" s="20" t="n">
        <v>0.5789194</v>
      </c>
      <c r="G32" s="18" t="n">
        <v>32.45521166</v>
      </c>
      <c r="H32" s="20" t="n">
        <v>0.86792395</v>
      </c>
      <c r="I32" s="18" t="n">
        <v>7.92995714</v>
      </c>
      <c r="J32" s="20" t="n">
        <v>0.40340047</v>
      </c>
      <c r="K32" s="18" t="n">
        <v>40.15103292</v>
      </c>
      <c r="L32" s="20" t="n">
        <v>1.05433568</v>
      </c>
      <c r="M32" s="18" t="s">
        <v>327</v>
      </c>
      <c r="N32" s="20" t="s">
        <v>327</v>
      </c>
      <c r="O32" s="18" t="n">
        <v>0</v>
      </c>
      <c r="P32" s="20" t="n">
        <v>0</v>
      </c>
      <c r="Q32" s="18" t="n">
        <v>0</v>
      </c>
      <c r="R32" s="20" t="n">
        <v>0</v>
      </c>
      <c r="S32" s="18" t="n">
        <v>4.91050202</v>
      </c>
      <c r="T32" s="20" t="n">
        <v>0.35359584</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(153.0/B34*100)</f>
        <v/>
      </c>
      <c r="D34" s="19" t="n">
        <v>6197</v>
      </c>
      <c r="E34" s="18" t="n">
        <v>14.76764235</v>
      </c>
      <c r="F34" s="20" t="n">
        <v>0.4944623</v>
      </c>
      <c r="G34" s="18" t="n">
        <v>23.30644138</v>
      </c>
      <c r="H34" s="20" t="n">
        <v>0.5886626700000001</v>
      </c>
      <c r="I34" s="18" t="n">
        <v>5.98741202</v>
      </c>
      <c r="J34" s="20" t="n">
        <v>0.35788101</v>
      </c>
      <c r="K34" s="18" t="n">
        <v>42.1865219</v>
      </c>
      <c r="L34" s="20" t="n">
        <v>0.88552536</v>
      </c>
      <c r="M34" s="18" t="s">
        <v>327</v>
      </c>
      <c r="N34" s="20" t="s">
        <v>327</v>
      </c>
      <c r="O34" s="18" t="n">
        <v>2.60874688</v>
      </c>
      <c r="P34" s="20" t="n">
        <v>0.54132713</v>
      </c>
      <c r="Q34" s="18" t="n">
        <v>0</v>
      </c>
      <c r="R34" s="20" t="n">
        <v>0</v>
      </c>
      <c r="S34" s="18" t="n">
        <v>11.14323547</v>
      </c>
      <c r="T34" s="20" t="n">
        <v>0.48667658</v>
      </c>
    </row>
    <row r="35" spans="1:20">
      <c r="A35" s="15" t="s">
        <v>355</v>
      </c>
      <c r="B35" s="17" t="n">
        <v>6406</v>
      </c>
      <c r="C35" s="18">
        <f>(132.0/B35*100)</f>
        <v/>
      </c>
      <c r="D35" s="19" t="n">
        <v>6274</v>
      </c>
      <c r="E35" s="18" t="n">
        <v>17.23064487</v>
      </c>
      <c r="F35" s="20" t="n">
        <v>0.56555371</v>
      </c>
      <c r="G35" s="18" t="n">
        <v>26.97429824</v>
      </c>
      <c r="H35" s="20" t="n">
        <v>0.75338741</v>
      </c>
      <c r="I35" s="18" t="n">
        <v>8.34777379</v>
      </c>
      <c r="J35" s="20" t="n">
        <v>0.4438325</v>
      </c>
      <c r="K35" s="18" t="n">
        <v>32.20592376</v>
      </c>
      <c r="L35" s="20" t="n">
        <v>0.77183851</v>
      </c>
      <c r="M35" s="18" t="s">
        <v>327</v>
      </c>
      <c r="N35" s="20" t="s">
        <v>327</v>
      </c>
      <c r="O35" s="18" t="n">
        <v>1.05337952</v>
      </c>
      <c r="P35" s="20" t="n">
        <v>0.05751675</v>
      </c>
      <c r="Q35" s="18" t="n">
        <v>0</v>
      </c>
      <c r="R35" s="20" t="n">
        <v>0</v>
      </c>
      <c r="S35" s="18" t="n">
        <v>14.18797982</v>
      </c>
      <c r="T35" s="20" t="n">
        <v>0.51601939</v>
      </c>
    </row>
    <row r="36" spans="1:20">
      <c r="A36" s="15" t="s">
        <v>356</v>
      </c>
      <c r="B36" s="17" t="n">
        <v>6736</v>
      </c>
      <c r="C36" s="18">
        <f>(147.0/B36*100)</f>
        <v/>
      </c>
      <c r="D36" s="19" t="n">
        <v>6589</v>
      </c>
      <c r="E36" s="18" t="n">
        <v>8.16594927</v>
      </c>
      <c r="F36" s="20" t="n">
        <v>0.39806971</v>
      </c>
      <c r="G36" s="18" t="n">
        <v>19.44833422</v>
      </c>
      <c r="H36" s="20" t="n">
        <v>0.59377849</v>
      </c>
      <c r="I36" s="18" t="n">
        <v>8.55813491</v>
      </c>
      <c r="J36" s="20" t="n">
        <v>0.4478227</v>
      </c>
      <c r="K36" s="18" t="n">
        <v>54.78170904</v>
      </c>
      <c r="L36" s="20" t="n">
        <v>0.8844727</v>
      </c>
      <c r="M36" s="18" t="s">
        <v>327</v>
      </c>
      <c r="N36" s="20" t="s">
        <v>327</v>
      </c>
      <c r="O36" s="18" t="n">
        <v>0</v>
      </c>
      <c r="P36" s="20" t="n">
        <v>0</v>
      </c>
      <c r="Q36" s="18" t="n">
        <v>0</v>
      </c>
      <c r="R36" s="20" t="n">
        <v>0</v>
      </c>
      <c r="S36" s="18" t="n">
        <v>9.045872559999999</v>
      </c>
      <c r="T36" s="20" t="n">
        <v>0.42688058</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(5830.0/B40*100)</f>
        <v/>
      </c>
      <c r="D40" s="19" t="n">
        <v>8327</v>
      </c>
      <c r="E40" s="18" t="n">
        <v>10.70013406</v>
      </c>
      <c r="F40" s="20" t="n">
        <v>0.48943329</v>
      </c>
      <c r="G40" s="18" t="n">
        <v>27.992025</v>
      </c>
      <c r="H40" s="20" t="n">
        <v>0.85821548</v>
      </c>
      <c r="I40" s="18" t="n">
        <v>3.74217865</v>
      </c>
      <c r="J40" s="20" t="n">
        <v>0.27646109</v>
      </c>
      <c r="K40" s="18" t="n">
        <v>39.25514637</v>
      </c>
      <c r="L40" s="20" t="n">
        <v>0.97097519</v>
      </c>
      <c r="M40" s="18" t="s">
        <v>327</v>
      </c>
      <c r="N40" s="20" t="s">
        <v>327</v>
      </c>
      <c r="O40" s="18" t="n">
        <v>9.25411467</v>
      </c>
      <c r="P40" s="20" t="n">
        <v>0.2104228</v>
      </c>
      <c r="Q40" s="18" t="n">
        <v>0</v>
      </c>
      <c r="R40" s="20" t="n">
        <v>0</v>
      </c>
      <c r="S40" s="18" t="n">
        <v>9.05640124</v>
      </c>
      <c r="T40" s="20" t="n">
        <v>0.57218861</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(296.0/B47*100)</f>
        <v/>
      </c>
      <c r="D47" s="19" t="n">
        <v>5632</v>
      </c>
      <c r="E47" s="18" t="n">
        <v>16.23939205</v>
      </c>
      <c r="F47" s="20" t="n">
        <v>0.5582794800000001</v>
      </c>
      <c r="G47" s="18" t="n">
        <v>24.62484443</v>
      </c>
      <c r="H47" s="20" t="n">
        <v>0.91170309</v>
      </c>
      <c r="I47" s="18" t="n">
        <v>8.262626640000001</v>
      </c>
      <c r="J47" s="20" t="n">
        <v>0.43691022</v>
      </c>
      <c r="K47" s="18" t="n">
        <v>34.90570899</v>
      </c>
      <c r="L47" s="20" t="n">
        <v>0.99757373</v>
      </c>
      <c r="M47" s="18" t="s">
        <v>327</v>
      </c>
      <c r="N47" s="20" t="s">
        <v>327</v>
      </c>
      <c r="O47" s="18" t="n">
        <v>0</v>
      </c>
      <c r="P47" s="20" t="n">
        <v>0</v>
      </c>
      <c r="Q47" s="18" t="n">
        <v>0</v>
      </c>
      <c r="R47" s="20" t="n">
        <v>0</v>
      </c>
      <c r="S47" s="18" t="n">
        <v>15.9674279</v>
      </c>
      <c r="T47" s="20" t="n">
        <v>0.60453096</v>
      </c>
    </row>
    <row r="48" spans="1:20">
      <c r="A48" s="15" t="s">
        <v>368</v>
      </c>
      <c r="B48" s="17" t="n">
        <v>9841</v>
      </c>
      <c r="C48" s="18">
        <f>(35.0/B48*100)</f>
        <v/>
      </c>
      <c r="D48" s="19" t="n">
        <v>9806</v>
      </c>
      <c r="E48" s="18" t="n">
        <v>26.09218324</v>
      </c>
      <c r="F48" s="20" t="n">
        <v>0.99753115</v>
      </c>
      <c r="G48" s="18" t="n">
        <v>26.05379751</v>
      </c>
      <c r="H48" s="20" t="n">
        <v>0.8132754</v>
      </c>
      <c r="I48" s="18" t="n">
        <v>9.66432232</v>
      </c>
      <c r="J48" s="20" t="n">
        <v>0.61245087</v>
      </c>
      <c r="K48" s="18" t="n">
        <v>35.38681539</v>
      </c>
      <c r="L48" s="20" t="n">
        <v>1.16865536</v>
      </c>
      <c r="M48" s="18" t="s">
        <v>327</v>
      </c>
      <c r="N48" s="20" t="s">
        <v>327</v>
      </c>
      <c r="O48" s="18" t="n">
        <v>0</v>
      </c>
      <c r="P48" s="20" t="n">
        <v>0</v>
      </c>
      <c r="Q48" s="18" t="n">
        <v>0</v>
      </c>
      <c r="R48" s="20" t="n">
        <v>0</v>
      </c>
      <c r="S48" s="18" t="n">
        <v>2.80288154</v>
      </c>
      <c r="T48" s="20" t="n">
        <v>0.2515356</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(165.0/B52*100)</f>
        <v/>
      </c>
      <c r="D52" s="19" t="n">
        <v>5644</v>
      </c>
      <c r="E52" s="18" t="n">
        <v>10.70534871</v>
      </c>
      <c r="F52" s="20" t="n">
        <v>0.47505164</v>
      </c>
      <c r="G52" s="18" t="n">
        <v>22.73923306</v>
      </c>
      <c r="H52" s="20" t="n">
        <v>0.65348781</v>
      </c>
      <c r="I52" s="18" t="n">
        <v>7.4153044</v>
      </c>
      <c r="J52" s="20" t="n">
        <v>0.38995598</v>
      </c>
      <c r="K52" s="18" t="n">
        <v>51.63489759</v>
      </c>
      <c r="L52" s="20" t="n">
        <v>0.91804299</v>
      </c>
      <c r="M52" s="18" t="s">
        <v>327</v>
      </c>
      <c r="N52" s="20" t="s">
        <v>327</v>
      </c>
      <c r="O52" s="18" t="n">
        <v>0</v>
      </c>
      <c r="P52" s="20" t="n">
        <v>0</v>
      </c>
      <c r="Q52" s="18" t="n">
        <v>0</v>
      </c>
      <c r="R52" s="20" t="n">
        <v>0</v>
      </c>
      <c r="S52" s="18" t="n">
        <v>7.50521624</v>
      </c>
      <c r="T52" s="20" t="n">
        <v>0.46484366</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18.33175825</v>
      </c>
      <c r="F56" s="20" t="n">
        <v>0.6238478200000001</v>
      </c>
      <c r="G56" s="18" t="n">
        <v>33.83418293</v>
      </c>
      <c r="H56" s="20" t="n">
        <v>0.77839413</v>
      </c>
      <c r="I56" s="18" t="n">
        <v>6.15866061</v>
      </c>
      <c r="J56" s="20" t="n">
        <v>0.35523176</v>
      </c>
      <c r="K56" s="18" t="n">
        <v>39.17444647</v>
      </c>
      <c r="L56" s="20" t="n">
        <v>0.9096817</v>
      </c>
      <c r="M56" s="18" t="s">
        <v>327</v>
      </c>
      <c r="N56" s="20" t="s">
        <v>327</v>
      </c>
      <c r="O56" s="18" t="n">
        <v>0</v>
      </c>
      <c r="P56" s="20" t="n">
        <v>0</v>
      </c>
      <c r="Q56" s="18" t="n">
        <v>0</v>
      </c>
      <c r="R56" s="20" t="n">
        <v>0</v>
      </c>
      <c r="S56" s="18" t="n">
        <v>2.50095174</v>
      </c>
      <c r="T56" s="20" t="n">
        <v>0.27078709</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(345.0/B61*100)</f>
        <v/>
      </c>
      <c r="D61" s="19" t="n">
        <v>6180</v>
      </c>
      <c r="E61" s="18" t="n">
        <v>15.13079323</v>
      </c>
      <c r="F61" s="20" t="n">
        <v>0.57933215</v>
      </c>
      <c r="G61" s="18" t="n">
        <v>22.53939287</v>
      </c>
      <c r="H61" s="20" t="n">
        <v>0.73442582</v>
      </c>
      <c r="I61" s="18" t="n">
        <v>4.41115266</v>
      </c>
      <c r="J61" s="20" t="n">
        <v>0.3281617</v>
      </c>
      <c r="K61" s="18" t="n">
        <v>48.91099559</v>
      </c>
      <c r="L61" s="20" t="n">
        <v>0.90426484</v>
      </c>
      <c r="M61" s="18" t="s">
        <v>327</v>
      </c>
      <c r="N61" s="20" t="s">
        <v>327</v>
      </c>
      <c r="O61" s="18" t="n">
        <v>0</v>
      </c>
      <c r="P61" s="20" t="n">
        <v>0</v>
      </c>
      <c r="Q61" s="18" t="n">
        <v>0</v>
      </c>
      <c r="R61" s="20" t="n">
        <v>0</v>
      </c>
      <c r="S61" s="18" t="n">
        <v>9.00766565</v>
      </c>
      <c r="T61" s="20" t="n">
        <v>0.52393484</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(449.0/B67*100)</f>
        <v/>
      </c>
      <c r="D67" s="19" t="n">
        <v>6522</v>
      </c>
      <c r="E67" s="18" t="n">
        <v>32.05363142</v>
      </c>
      <c r="F67" s="20" t="n">
        <v>0.8982939599999999</v>
      </c>
      <c r="G67" s="18" t="n">
        <v>18.581994</v>
      </c>
      <c r="H67" s="20" t="n">
        <v>0.71538586</v>
      </c>
      <c r="I67" s="18" t="n">
        <v>6.39203548</v>
      </c>
      <c r="J67" s="20" t="n">
        <v>0.36788911</v>
      </c>
      <c r="K67" s="18" t="n">
        <v>38.86519589</v>
      </c>
      <c r="L67" s="20" t="n">
        <v>0.99945515</v>
      </c>
      <c r="M67" s="18" t="s">
        <v>327</v>
      </c>
      <c r="N67" s="20" t="s">
        <v>327</v>
      </c>
      <c r="O67" s="18" t="n">
        <v>0</v>
      </c>
      <c r="P67" s="20" t="n">
        <v>0</v>
      </c>
      <c r="Q67" s="18" t="n">
        <v>0</v>
      </c>
      <c r="R67" s="20" t="n">
        <v>0</v>
      </c>
      <c r="S67" s="18" t="n">
        <v>4.10714322</v>
      </c>
      <c r="T67" s="20" t="n">
        <v>0.24247352</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(432.0/B73*100)</f>
        <v/>
      </c>
      <c r="D73" s="19" t="n">
        <v>7817</v>
      </c>
      <c r="E73" s="18" t="n">
        <v>29.69005996</v>
      </c>
      <c r="F73" s="20" t="n">
        <v>0.9323412599999999</v>
      </c>
      <c r="G73" s="18" t="n">
        <v>33.93176385</v>
      </c>
      <c r="H73" s="20" t="n">
        <v>0.70528483</v>
      </c>
      <c r="I73" s="18" t="n">
        <v>10.10847883</v>
      </c>
      <c r="J73" s="20" t="n">
        <v>0.49393834</v>
      </c>
      <c r="K73" s="18" t="n">
        <v>23.25083124</v>
      </c>
      <c r="L73" s="20" t="n">
        <v>1.0386213</v>
      </c>
      <c r="M73" s="18" t="s">
        <v>327</v>
      </c>
      <c r="N73" s="20" t="s">
        <v>327</v>
      </c>
      <c r="O73" s="18" t="n">
        <v>0</v>
      </c>
      <c r="P73" s="20" t="n">
        <v>0</v>
      </c>
      <c r="Q73" s="18" t="n">
        <v>0</v>
      </c>
      <c r="R73" s="20" t="n">
        <v>0</v>
      </c>
      <c r="S73" s="18" t="n">
        <v>3.01886612</v>
      </c>
      <c r="T73" s="20" t="n">
        <v>0.25391189</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511</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10.77538835</v>
      </c>
      <c r="F7" s="20" t="n">
        <v>0.35520483</v>
      </c>
      <c r="G7" s="18" t="n">
        <v>19.48506286</v>
      </c>
      <c r="H7" s="20" t="n">
        <v>0.52775785</v>
      </c>
      <c r="I7" s="18" t="n">
        <v>4.34369229</v>
      </c>
      <c r="J7" s="20" t="n">
        <v>0.25402943</v>
      </c>
      <c r="K7" s="18" t="n">
        <v>53.07319261</v>
      </c>
      <c r="L7" s="20" t="n">
        <v>0.61164619</v>
      </c>
      <c r="M7" s="18" t="s">
        <v>327</v>
      </c>
      <c r="N7" s="20" t="s">
        <v>327</v>
      </c>
      <c r="O7" s="18" t="n">
        <v>0</v>
      </c>
      <c r="P7" s="20" t="n">
        <v>0</v>
      </c>
      <c r="Q7" s="18" t="n">
        <v>0</v>
      </c>
      <c r="R7" s="20" t="n">
        <v>0</v>
      </c>
      <c r="S7" s="18" t="n">
        <v>12.3226639</v>
      </c>
      <c r="T7" s="20" t="n">
        <v>0.41655244</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(8065.0/B9*100)</f>
        <v/>
      </c>
      <c r="D9" s="19" t="n">
        <v>1586</v>
      </c>
      <c r="E9" s="18" t="n">
        <v>15.14365838</v>
      </c>
      <c r="F9" s="20" t="n">
        <v>1.1544029</v>
      </c>
      <c r="G9" s="18" t="n">
        <v>28.87241059</v>
      </c>
      <c r="H9" s="20" t="n">
        <v>1.49221181</v>
      </c>
      <c r="I9" s="18" t="n">
        <v>9.73877313</v>
      </c>
      <c r="J9" s="20" t="n">
        <v>1.04130548</v>
      </c>
      <c r="K9" s="18" t="n">
        <v>0</v>
      </c>
      <c r="L9" s="20" t="n">
        <v>0</v>
      </c>
      <c r="M9" s="18" t="s">
        <v>327</v>
      </c>
      <c r="N9" s="20" t="s">
        <v>327</v>
      </c>
      <c r="O9" s="18" t="n">
        <v>15.09210792</v>
      </c>
      <c r="P9" s="20" t="n">
        <v>2.48876421</v>
      </c>
      <c r="Q9" s="18" t="n">
        <v>0</v>
      </c>
      <c r="R9" s="20" t="n">
        <v>0</v>
      </c>
      <c r="S9" s="18" t="n">
        <v>31.15304999</v>
      </c>
      <c r="T9" s="20" t="n">
        <v>1.50475003</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(203.0/B13*100)</f>
        <v/>
      </c>
      <c r="D13" s="19" t="n">
        <v>6958</v>
      </c>
      <c r="E13" s="18" t="n">
        <v>3.14763932</v>
      </c>
      <c r="F13" s="20" t="n">
        <v>0.26170638</v>
      </c>
      <c r="G13" s="18" t="n">
        <v>4.427391</v>
      </c>
      <c r="H13" s="20" t="n">
        <v>0.33405188</v>
      </c>
      <c r="I13" s="18" t="n">
        <v>1.09674367</v>
      </c>
      <c r="J13" s="20" t="n">
        <v>0.12966129</v>
      </c>
      <c r="K13" s="18" t="n">
        <v>82.64467870999999</v>
      </c>
      <c r="L13" s="20" t="n">
        <v>0.68591442</v>
      </c>
      <c r="M13" s="18" t="s">
        <v>327</v>
      </c>
      <c r="N13" s="20" t="s">
        <v>327</v>
      </c>
      <c r="O13" s="18" t="n">
        <v>4.12312762</v>
      </c>
      <c r="P13" s="20" t="n">
        <v>0.47326125</v>
      </c>
      <c r="Q13" s="18" t="n">
        <v>0</v>
      </c>
      <c r="R13" s="20" t="n">
        <v>0</v>
      </c>
      <c r="S13" s="18" t="n">
        <v>4.56041968</v>
      </c>
      <c r="T13" s="20" t="n">
        <v>0.29600115</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(61.0/B18*100)</f>
        <v/>
      </c>
      <c r="D18" s="19" t="n">
        <v>5471</v>
      </c>
      <c r="E18" s="18" t="n">
        <v>10.38713888</v>
      </c>
      <c r="F18" s="20" t="n">
        <v>0.46432309</v>
      </c>
      <c r="G18" s="18" t="n">
        <v>29.66450069</v>
      </c>
      <c r="H18" s="20" t="n">
        <v>0.65157699</v>
      </c>
      <c r="I18" s="18" t="n">
        <v>21.1747734</v>
      </c>
      <c r="J18" s="20" t="n">
        <v>0.86312848</v>
      </c>
      <c r="K18" s="18" t="n">
        <v>29.66209005</v>
      </c>
      <c r="L18" s="20" t="n">
        <v>0.87909384</v>
      </c>
      <c r="M18" s="18" t="s">
        <v>327</v>
      </c>
      <c r="N18" s="20" t="s">
        <v>327</v>
      </c>
      <c r="O18" s="18" t="n">
        <v>0</v>
      </c>
      <c r="P18" s="20" t="n">
        <v>0</v>
      </c>
      <c r="Q18" s="18" t="n">
        <v>0</v>
      </c>
      <c r="R18" s="20" t="n">
        <v>0</v>
      </c>
      <c r="S18" s="18" t="n">
        <v>9.111496989999999</v>
      </c>
      <c r="T18" s="20" t="n">
        <v>0.60146164</v>
      </c>
    </row>
    <row r="19" spans="1:20">
      <c r="A19" s="15" t="s">
        <v>339</v>
      </c>
      <c r="B19" s="17" t="n">
        <v>5658</v>
      </c>
      <c r="C19" s="18">
        <f>(303.0/B19*100)</f>
        <v/>
      </c>
      <c r="D19" s="19" t="n">
        <v>5355</v>
      </c>
      <c r="E19" s="18" t="n">
        <v>6.18733799</v>
      </c>
      <c r="F19" s="20" t="n">
        <v>0.45041905</v>
      </c>
      <c r="G19" s="18" t="n">
        <v>19.22687798</v>
      </c>
      <c r="H19" s="20" t="n">
        <v>0.69034928</v>
      </c>
      <c r="I19" s="18" t="n">
        <v>8.416658780000001</v>
      </c>
      <c r="J19" s="20" t="n">
        <v>0.43956864</v>
      </c>
      <c r="K19" s="18" t="n">
        <v>57.07267173</v>
      </c>
      <c r="L19" s="20" t="n">
        <v>1.03571236</v>
      </c>
      <c r="M19" s="18" t="s">
        <v>327</v>
      </c>
      <c r="N19" s="20" t="s">
        <v>327</v>
      </c>
      <c r="O19" s="18" t="n">
        <v>0</v>
      </c>
      <c r="P19" s="20" t="n">
        <v>0</v>
      </c>
      <c r="Q19" s="18" t="n">
        <v>0</v>
      </c>
      <c r="R19" s="20" t="n">
        <v>0</v>
      </c>
      <c r="S19" s="18" t="n">
        <v>9.096453520000001</v>
      </c>
      <c r="T19" s="20" t="n">
        <v>0.48877737</v>
      </c>
    </row>
    <row r="20" spans="1:20">
      <c r="A20" s="15" t="s">
        <v>340</v>
      </c>
      <c r="B20" s="17" t="n">
        <v>3371</v>
      </c>
      <c r="C20" s="18">
        <f>(82.0/B20*100)</f>
        <v/>
      </c>
      <c r="D20" s="19" t="n">
        <v>3289</v>
      </c>
      <c r="E20" s="18" t="n">
        <v>5.38878184</v>
      </c>
      <c r="F20" s="20" t="n">
        <v>0.34405889</v>
      </c>
      <c r="G20" s="18" t="n">
        <v>14.13775495</v>
      </c>
      <c r="H20" s="20" t="n">
        <v>0.63876535</v>
      </c>
      <c r="I20" s="18" t="n">
        <v>4.26157299</v>
      </c>
      <c r="J20" s="20" t="n">
        <v>0.37497125</v>
      </c>
      <c r="K20" s="18" t="n">
        <v>66.55324933</v>
      </c>
      <c r="L20" s="20" t="n">
        <v>0.74837298</v>
      </c>
      <c r="M20" s="18" t="s">
        <v>327</v>
      </c>
      <c r="N20" s="20" t="s">
        <v>327</v>
      </c>
      <c r="O20" s="18" t="n">
        <v>0</v>
      </c>
      <c r="P20" s="20" t="n">
        <v>0</v>
      </c>
      <c r="Q20" s="18" t="n">
        <v>0</v>
      </c>
      <c r="R20" s="20" t="n">
        <v>0</v>
      </c>
      <c r="S20" s="18" t="n">
        <v>9.65864088</v>
      </c>
      <c r="T20" s="20" t="n">
        <v>0.50394639</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(705.0/B23*100)</f>
        <v/>
      </c>
      <c r="D23" s="19" t="n">
        <v>10878</v>
      </c>
      <c r="E23" s="18" t="n">
        <v>9.03322715</v>
      </c>
      <c r="F23" s="20" t="n">
        <v>0.48665418</v>
      </c>
      <c r="G23" s="18" t="n">
        <v>17.23329376</v>
      </c>
      <c r="H23" s="20" t="n">
        <v>0.57326358</v>
      </c>
      <c r="I23" s="18" t="n">
        <v>6.50744495</v>
      </c>
      <c r="J23" s="20" t="n">
        <v>0.40128515</v>
      </c>
      <c r="K23" s="18" t="n">
        <v>57.96061372</v>
      </c>
      <c r="L23" s="20" t="n">
        <v>0.9735484599999999</v>
      </c>
      <c r="M23" s="18" t="s">
        <v>327</v>
      </c>
      <c r="N23" s="20" t="s">
        <v>327</v>
      </c>
      <c r="O23" s="18" t="n">
        <v>0</v>
      </c>
      <c r="P23" s="20" t="n">
        <v>0</v>
      </c>
      <c r="Q23" s="18" t="n">
        <v>0</v>
      </c>
      <c r="R23" s="20" t="n">
        <v>0</v>
      </c>
      <c r="S23" s="18" t="n">
        <v>9.265420410000001</v>
      </c>
      <c r="T23" s="20" t="n">
        <v>0.49007145</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(37.0/B25*100)</f>
        <v/>
      </c>
      <c r="D25" s="19" t="n">
        <v>5544</v>
      </c>
      <c r="E25" s="18" t="n">
        <v>11.46208845</v>
      </c>
      <c r="F25" s="20" t="n">
        <v>0.50580705</v>
      </c>
      <c r="G25" s="18" t="n">
        <v>45.47497515</v>
      </c>
      <c r="H25" s="20" t="n">
        <v>0.96562711</v>
      </c>
      <c r="I25" s="18" t="n">
        <v>17.43902712</v>
      </c>
      <c r="J25" s="20" t="n">
        <v>0.68588967</v>
      </c>
      <c r="K25" s="18" t="n">
        <v>23.13033697</v>
      </c>
      <c r="L25" s="20" t="n">
        <v>0.96844903</v>
      </c>
      <c r="M25" s="18" t="s">
        <v>327</v>
      </c>
      <c r="N25" s="20" t="s">
        <v>327</v>
      </c>
      <c r="O25" s="18" t="n">
        <v>0</v>
      </c>
      <c r="P25" s="20" t="n">
        <v>0</v>
      </c>
      <c r="Q25" s="18" t="n">
        <v>0</v>
      </c>
      <c r="R25" s="20" t="n">
        <v>0</v>
      </c>
      <c r="S25" s="18" t="n">
        <v>2.49357232</v>
      </c>
      <c r="T25" s="20" t="n">
        <v>0.23875262</v>
      </c>
    </row>
    <row r="26" spans="1:20">
      <c r="A26" s="15" t="s">
        <v>346</v>
      </c>
      <c r="B26" s="17" t="n">
        <v>4869</v>
      </c>
      <c r="C26" s="18">
        <f>(202.0/B26*100)</f>
        <v/>
      </c>
      <c r="D26" s="19" t="n">
        <v>4667</v>
      </c>
      <c r="E26" s="18" t="n">
        <v>11.96644793</v>
      </c>
      <c r="F26" s="20" t="n">
        <v>0.5733927</v>
      </c>
      <c r="G26" s="18" t="n">
        <v>31.82906018</v>
      </c>
      <c r="H26" s="20" t="n">
        <v>0.85629132</v>
      </c>
      <c r="I26" s="18" t="n">
        <v>7.88987688</v>
      </c>
      <c r="J26" s="20" t="n">
        <v>0.47793573</v>
      </c>
      <c r="K26" s="18" t="n">
        <v>41.44454734</v>
      </c>
      <c r="L26" s="20" t="n">
        <v>0.91743374</v>
      </c>
      <c r="M26" s="18" t="s">
        <v>327</v>
      </c>
      <c r="N26" s="20" t="s">
        <v>327</v>
      </c>
      <c r="O26" s="18" t="n">
        <v>0</v>
      </c>
      <c r="P26" s="20" t="n">
        <v>0</v>
      </c>
      <c r="Q26" s="18" t="n">
        <v>0</v>
      </c>
      <c r="R26" s="20" t="n">
        <v>0</v>
      </c>
      <c r="S26" s="18" t="n">
        <v>6.87006767</v>
      </c>
      <c r="T26" s="20" t="n">
        <v>0.43268234</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(43.0/B32*100)</f>
        <v/>
      </c>
      <c r="D32" s="19" t="n">
        <v>4435</v>
      </c>
      <c r="E32" s="18" t="n">
        <v>14.41505694</v>
      </c>
      <c r="F32" s="20" t="n">
        <v>0.62353496</v>
      </c>
      <c r="G32" s="18" t="n">
        <v>33.06188102</v>
      </c>
      <c r="H32" s="20" t="n">
        <v>0.8395110099999999</v>
      </c>
      <c r="I32" s="18" t="n">
        <v>7.56346792</v>
      </c>
      <c r="J32" s="20" t="n">
        <v>0.34478255</v>
      </c>
      <c r="K32" s="18" t="n">
        <v>40.15103292</v>
      </c>
      <c r="L32" s="20" t="n">
        <v>1.05433568</v>
      </c>
      <c r="M32" s="18" t="s">
        <v>327</v>
      </c>
      <c r="N32" s="20" t="s">
        <v>327</v>
      </c>
      <c r="O32" s="18" t="n">
        <v>0</v>
      </c>
      <c r="P32" s="20" t="n">
        <v>0</v>
      </c>
      <c r="Q32" s="18" t="n">
        <v>0</v>
      </c>
      <c r="R32" s="20" t="n">
        <v>0</v>
      </c>
      <c r="S32" s="18" t="n">
        <v>4.80856121</v>
      </c>
      <c r="T32" s="20" t="n">
        <v>0.36879755</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(153.0/B34*100)</f>
        <v/>
      </c>
      <c r="D34" s="19" t="n">
        <v>6197</v>
      </c>
      <c r="E34" s="18" t="n">
        <v>11.61361117</v>
      </c>
      <c r="F34" s="20" t="n">
        <v>0.46027414</v>
      </c>
      <c r="G34" s="18" t="n">
        <v>25.42883104</v>
      </c>
      <c r="H34" s="20" t="n">
        <v>0.63832705</v>
      </c>
      <c r="I34" s="18" t="n">
        <v>6.04790757</v>
      </c>
      <c r="J34" s="20" t="n">
        <v>0.38214078</v>
      </c>
      <c r="K34" s="18" t="n">
        <v>42.1865219</v>
      </c>
      <c r="L34" s="20" t="n">
        <v>0.88552536</v>
      </c>
      <c r="M34" s="18" t="s">
        <v>327</v>
      </c>
      <c r="N34" s="20" t="s">
        <v>327</v>
      </c>
      <c r="O34" s="18" t="n">
        <v>2.60874688</v>
      </c>
      <c r="P34" s="20" t="n">
        <v>0.54132713</v>
      </c>
      <c r="Q34" s="18" t="n">
        <v>0</v>
      </c>
      <c r="R34" s="20" t="n">
        <v>0</v>
      </c>
      <c r="S34" s="18" t="n">
        <v>12.11438144</v>
      </c>
      <c r="T34" s="20" t="n">
        <v>0.5025620200000001</v>
      </c>
    </row>
    <row r="35" spans="1:20">
      <c r="A35" s="15" t="s">
        <v>355</v>
      </c>
      <c r="B35" s="17" t="n">
        <v>6406</v>
      </c>
      <c r="C35" s="18">
        <f>(132.0/B35*100)</f>
        <v/>
      </c>
      <c r="D35" s="19" t="n">
        <v>6274</v>
      </c>
      <c r="E35" s="18" t="n">
        <v>16.8323345</v>
      </c>
      <c r="F35" s="20" t="n">
        <v>0.58755745</v>
      </c>
      <c r="G35" s="18" t="n">
        <v>27.25533956</v>
      </c>
      <c r="H35" s="20" t="n">
        <v>0.7262318</v>
      </c>
      <c r="I35" s="18" t="n">
        <v>7.59816906</v>
      </c>
      <c r="J35" s="20" t="n">
        <v>0.41994019</v>
      </c>
      <c r="K35" s="18" t="n">
        <v>32.20592376</v>
      </c>
      <c r="L35" s="20" t="n">
        <v>0.77183851</v>
      </c>
      <c r="M35" s="18" t="s">
        <v>327</v>
      </c>
      <c r="N35" s="20" t="s">
        <v>327</v>
      </c>
      <c r="O35" s="18" t="n">
        <v>1.05337952</v>
      </c>
      <c r="P35" s="20" t="n">
        <v>0.05751675</v>
      </c>
      <c r="Q35" s="18" t="n">
        <v>0</v>
      </c>
      <c r="R35" s="20" t="n">
        <v>0</v>
      </c>
      <c r="S35" s="18" t="n">
        <v>15.0548536</v>
      </c>
      <c r="T35" s="20" t="n">
        <v>0.5383225</v>
      </c>
    </row>
    <row r="36" spans="1:20">
      <c r="A36" s="15" t="s">
        <v>356</v>
      </c>
      <c r="B36" s="17" t="n">
        <v>6736</v>
      </c>
      <c r="C36" s="18">
        <f>(147.0/B36*100)</f>
        <v/>
      </c>
      <c r="D36" s="19" t="n">
        <v>6589</v>
      </c>
      <c r="E36" s="18" t="n">
        <v>8.51558416</v>
      </c>
      <c r="F36" s="20" t="n">
        <v>0.4094382</v>
      </c>
      <c r="G36" s="18" t="n">
        <v>17.80753296</v>
      </c>
      <c r="H36" s="20" t="n">
        <v>0.53212786</v>
      </c>
      <c r="I36" s="18" t="n">
        <v>9.953539839999999</v>
      </c>
      <c r="J36" s="20" t="n">
        <v>0.47493415</v>
      </c>
      <c r="K36" s="18" t="n">
        <v>54.78170904</v>
      </c>
      <c r="L36" s="20" t="n">
        <v>0.8844727</v>
      </c>
      <c r="M36" s="18" t="s">
        <v>327</v>
      </c>
      <c r="N36" s="20" t="s">
        <v>327</v>
      </c>
      <c r="O36" s="18" t="n">
        <v>0</v>
      </c>
      <c r="P36" s="20" t="n">
        <v>0</v>
      </c>
      <c r="Q36" s="18" t="n">
        <v>0</v>
      </c>
      <c r="R36" s="20" t="n">
        <v>0</v>
      </c>
      <c r="S36" s="18" t="n">
        <v>8.941634000000001</v>
      </c>
      <c r="T36" s="20" t="n">
        <v>0.41381142</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(5830.0/B40*100)</f>
        <v/>
      </c>
      <c r="D40" s="19" t="n">
        <v>8327</v>
      </c>
      <c r="E40" s="18" t="n">
        <v>10.76617314</v>
      </c>
      <c r="F40" s="20" t="n">
        <v>0.52898302</v>
      </c>
      <c r="G40" s="18" t="n">
        <v>26.87947258</v>
      </c>
      <c r="H40" s="20" t="n">
        <v>0.8057028899999999</v>
      </c>
      <c r="I40" s="18" t="n">
        <v>4.32648838</v>
      </c>
      <c r="J40" s="20" t="n">
        <v>0.22864992</v>
      </c>
      <c r="K40" s="18" t="n">
        <v>39.25514637</v>
      </c>
      <c r="L40" s="20" t="n">
        <v>0.97097519</v>
      </c>
      <c r="M40" s="18" t="s">
        <v>327</v>
      </c>
      <c r="N40" s="20" t="s">
        <v>327</v>
      </c>
      <c r="O40" s="18" t="n">
        <v>9.25411467</v>
      </c>
      <c r="P40" s="20" t="n">
        <v>0.2104228</v>
      </c>
      <c r="Q40" s="18" t="n">
        <v>0</v>
      </c>
      <c r="R40" s="20" t="n">
        <v>0</v>
      </c>
      <c r="S40" s="18" t="n">
        <v>9.51860486</v>
      </c>
      <c r="T40" s="20" t="n">
        <v>0.58752105</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(296.0/B47*100)</f>
        <v/>
      </c>
      <c r="D47" s="19" t="n">
        <v>5632</v>
      </c>
      <c r="E47" s="18" t="n">
        <v>15.45819821</v>
      </c>
      <c r="F47" s="20" t="n">
        <v>0.5215389</v>
      </c>
      <c r="G47" s="18" t="n">
        <v>25.09632942</v>
      </c>
      <c r="H47" s="20" t="n">
        <v>0.83922439</v>
      </c>
      <c r="I47" s="18" t="n">
        <v>8.139969990000001</v>
      </c>
      <c r="J47" s="20" t="n">
        <v>0.46370985</v>
      </c>
      <c r="K47" s="18" t="n">
        <v>34.90570899</v>
      </c>
      <c r="L47" s="20" t="n">
        <v>0.99757373</v>
      </c>
      <c r="M47" s="18" t="s">
        <v>327</v>
      </c>
      <c r="N47" s="20" t="s">
        <v>327</v>
      </c>
      <c r="O47" s="18" t="n">
        <v>0</v>
      </c>
      <c r="P47" s="20" t="n">
        <v>0</v>
      </c>
      <c r="Q47" s="18" t="n">
        <v>0</v>
      </c>
      <c r="R47" s="20" t="n">
        <v>0</v>
      </c>
      <c r="S47" s="18" t="n">
        <v>16.3997934</v>
      </c>
      <c r="T47" s="20" t="n">
        <v>0.60988023</v>
      </c>
    </row>
    <row r="48" spans="1:20">
      <c r="A48" s="15" t="s">
        <v>368</v>
      </c>
      <c r="B48" s="17" t="n">
        <v>9841</v>
      </c>
      <c r="C48" s="18">
        <f>(35.0/B48*100)</f>
        <v/>
      </c>
      <c r="D48" s="19" t="n">
        <v>9806</v>
      </c>
      <c r="E48" s="18" t="n">
        <v>29.62882479</v>
      </c>
      <c r="F48" s="20" t="n">
        <v>0.84675428</v>
      </c>
      <c r="G48" s="18" t="n">
        <v>23.69021104</v>
      </c>
      <c r="H48" s="20" t="n">
        <v>0.75017933</v>
      </c>
      <c r="I48" s="18" t="n">
        <v>8.37089521</v>
      </c>
      <c r="J48" s="20" t="n">
        <v>0.48434996</v>
      </c>
      <c r="K48" s="18" t="n">
        <v>35.38681539</v>
      </c>
      <c r="L48" s="20" t="n">
        <v>1.16865536</v>
      </c>
      <c r="M48" s="18" t="s">
        <v>327</v>
      </c>
      <c r="N48" s="20" t="s">
        <v>327</v>
      </c>
      <c r="O48" s="18" t="n">
        <v>0</v>
      </c>
      <c r="P48" s="20" t="n">
        <v>0</v>
      </c>
      <c r="Q48" s="18" t="n">
        <v>0</v>
      </c>
      <c r="R48" s="20" t="n">
        <v>0</v>
      </c>
      <c r="S48" s="18" t="n">
        <v>2.92325356</v>
      </c>
      <c r="T48" s="20" t="n">
        <v>0.27671397</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(165.0/B52*100)</f>
        <v/>
      </c>
      <c r="D52" s="19" t="n">
        <v>5644</v>
      </c>
      <c r="E52" s="18" t="n">
        <v>12.07783602</v>
      </c>
      <c r="F52" s="20" t="n">
        <v>0.48179014</v>
      </c>
      <c r="G52" s="18" t="n">
        <v>20.82522621</v>
      </c>
      <c r="H52" s="20" t="n">
        <v>0.60309952</v>
      </c>
      <c r="I52" s="18" t="n">
        <v>7.82240606</v>
      </c>
      <c r="J52" s="20" t="n">
        <v>0.3961562</v>
      </c>
      <c r="K52" s="18" t="n">
        <v>51.63489759</v>
      </c>
      <c r="L52" s="20" t="n">
        <v>0.91804299</v>
      </c>
      <c r="M52" s="18" t="s">
        <v>327</v>
      </c>
      <c r="N52" s="20" t="s">
        <v>327</v>
      </c>
      <c r="O52" s="18" t="n">
        <v>0</v>
      </c>
      <c r="P52" s="20" t="n">
        <v>0</v>
      </c>
      <c r="Q52" s="18" t="n">
        <v>0</v>
      </c>
      <c r="R52" s="20" t="n">
        <v>0</v>
      </c>
      <c r="S52" s="18" t="n">
        <v>7.63963413</v>
      </c>
      <c r="T52" s="20" t="n">
        <v>0.42655751</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17.78821894</v>
      </c>
      <c r="F56" s="20" t="n">
        <v>0.6377767</v>
      </c>
      <c r="G56" s="18" t="n">
        <v>31.71740578</v>
      </c>
      <c r="H56" s="20" t="n">
        <v>0.79123869</v>
      </c>
      <c r="I56" s="18" t="n">
        <v>8.76815693</v>
      </c>
      <c r="J56" s="20" t="n">
        <v>0.51792443</v>
      </c>
      <c r="K56" s="18" t="n">
        <v>39.17444647</v>
      </c>
      <c r="L56" s="20" t="n">
        <v>0.9096817</v>
      </c>
      <c r="M56" s="18" t="s">
        <v>327</v>
      </c>
      <c r="N56" s="20" t="s">
        <v>327</v>
      </c>
      <c r="O56" s="18" t="n">
        <v>0</v>
      </c>
      <c r="P56" s="20" t="n">
        <v>0</v>
      </c>
      <c r="Q56" s="18" t="n">
        <v>0</v>
      </c>
      <c r="R56" s="20" t="n">
        <v>0</v>
      </c>
      <c r="S56" s="18" t="n">
        <v>2.55177188</v>
      </c>
      <c r="T56" s="20" t="n">
        <v>0.27638326</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(345.0/B61*100)</f>
        <v/>
      </c>
      <c r="D61" s="19" t="n">
        <v>6180</v>
      </c>
      <c r="E61" s="18" t="n">
        <v>14.42148974</v>
      </c>
      <c r="F61" s="20" t="n">
        <v>0.54054228</v>
      </c>
      <c r="G61" s="18" t="n">
        <v>22.21939904</v>
      </c>
      <c r="H61" s="20" t="n">
        <v>0.73919427</v>
      </c>
      <c r="I61" s="18" t="n">
        <v>5.62762411</v>
      </c>
      <c r="J61" s="20" t="n">
        <v>0.36731002</v>
      </c>
      <c r="K61" s="18" t="n">
        <v>48.91099559</v>
      </c>
      <c r="L61" s="20" t="n">
        <v>0.90426484</v>
      </c>
      <c r="M61" s="18" t="s">
        <v>327</v>
      </c>
      <c r="N61" s="20" t="s">
        <v>327</v>
      </c>
      <c r="O61" s="18" t="n">
        <v>0</v>
      </c>
      <c r="P61" s="20" t="n">
        <v>0</v>
      </c>
      <c r="Q61" s="18" t="n">
        <v>0</v>
      </c>
      <c r="R61" s="20" t="n">
        <v>0</v>
      </c>
      <c r="S61" s="18" t="n">
        <v>8.820491519999999</v>
      </c>
      <c r="T61" s="20" t="n">
        <v>0.5527176499999999</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(449.0/B67*100)</f>
        <v/>
      </c>
      <c r="D67" s="19" t="n">
        <v>6522</v>
      </c>
      <c r="E67" s="18" t="n">
        <v>33.91386752</v>
      </c>
      <c r="F67" s="20" t="n">
        <v>0.95774877</v>
      </c>
      <c r="G67" s="18" t="n">
        <v>16.20662787</v>
      </c>
      <c r="H67" s="20" t="n">
        <v>0.6488585100000001</v>
      </c>
      <c r="I67" s="18" t="n">
        <v>6.96552013</v>
      </c>
      <c r="J67" s="20" t="n">
        <v>0.34205285</v>
      </c>
      <c r="K67" s="18" t="n">
        <v>38.86519589</v>
      </c>
      <c r="L67" s="20" t="n">
        <v>0.99945515</v>
      </c>
      <c r="M67" s="18" t="s">
        <v>327</v>
      </c>
      <c r="N67" s="20" t="s">
        <v>327</v>
      </c>
      <c r="O67" s="18" t="n">
        <v>0</v>
      </c>
      <c r="P67" s="20" t="n">
        <v>0</v>
      </c>
      <c r="Q67" s="18" t="n">
        <v>0</v>
      </c>
      <c r="R67" s="20" t="n">
        <v>0</v>
      </c>
      <c r="S67" s="18" t="n">
        <v>4.04878859</v>
      </c>
      <c r="T67" s="20" t="n">
        <v>0.27210332</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(432.0/B73*100)</f>
        <v/>
      </c>
      <c r="D73" s="19" t="n">
        <v>7817</v>
      </c>
      <c r="E73" s="18" t="n">
        <v>28.1873412</v>
      </c>
      <c r="F73" s="20" t="n">
        <v>0.87016318</v>
      </c>
      <c r="G73" s="18" t="n">
        <v>34.59944151</v>
      </c>
      <c r="H73" s="20" t="n">
        <v>0.66563993</v>
      </c>
      <c r="I73" s="18" t="n">
        <v>10.64347185</v>
      </c>
      <c r="J73" s="20" t="n">
        <v>0.5312834400000001</v>
      </c>
      <c r="K73" s="18" t="n">
        <v>23.25083124</v>
      </c>
      <c r="L73" s="20" t="n">
        <v>1.0386213</v>
      </c>
      <c r="M73" s="18" t="s">
        <v>327</v>
      </c>
      <c r="N73" s="20" t="s">
        <v>327</v>
      </c>
      <c r="O73" s="18" t="n">
        <v>0</v>
      </c>
      <c r="P73" s="20" t="n">
        <v>0</v>
      </c>
      <c r="Q73" s="18" t="n">
        <v>0</v>
      </c>
      <c r="R73" s="20" t="n">
        <v>0</v>
      </c>
      <c r="S73" s="18" t="n">
        <v>3.3189142</v>
      </c>
      <c r="T73" s="20" t="n">
        <v>0.25963321</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512</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10.74620654</v>
      </c>
      <c r="F7" s="20" t="n">
        <v>0.3684571</v>
      </c>
      <c r="G7" s="18" t="n">
        <v>21.29287401</v>
      </c>
      <c r="H7" s="20" t="n">
        <v>0.5484331099999999</v>
      </c>
      <c r="I7" s="18" t="n">
        <v>2.56917146</v>
      </c>
      <c r="J7" s="20" t="n">
        <v>0.1763916</v>
      </c>
      <c r="K7" s="18" t="n">
        <v>53.07319261</v>
      </c>
      <c r="L7" s="20" t="n">
        <v>0.61164619</v>
      </c>
      <c r="M7" s="18" t="s">
        <v>327</v>
      </c>
      <c r="N7" s="20" t="s">
        <v>327</v>
      </c>
      <c r="O7" s="18" t="n">
        <v>0</v>
      </c>
      <c r="P7" s="20" t="n">
        <v>0</v>
      </c>
      <c r="Q7" s="18" t="n">
        <v>0</v>
      </c>
      <c r="R7" s="20" t="n">
        <v>0</v>
      </c>
      <c r="S7" s="18" t="n">
        <v>12.31855537</v>
      </c>
      <c r="T7" s="20" t="n">
        <v>0.40479641</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(8065.0/B9*100)</f>
        <v/>
      </c>
      <c r="D9" s="19" t="n">
        <v>1586</v>
      </c>
      <c r="E9" s="18" t="n">
        <v>20.05059766</v>
      </c>
      <c r="F9" s="20" t="n">
        <v>1.11725746</v>
      </c>
      <c r="G9" s="18" t="n">
        <v>28.63294259</v>
      </c>
      <c r="H9" s="20" t="n">
        <v>1.56620486</v>
      </c>
      <c r="I9" s="18" t="n">
        <v>5.10935611</v>
      </c>
      <c r="J9" s="20" t="n">
        <v>0.63745241</v>
      </c>
      <c r="K9" s="18" t="n">
        <v>0</v>
      </c>
      <c r="L9" s="20" t="n">
        <v>0</v>
      </c>
      <c r="M9" s="18" t="s">
        <v>327</v>
      </c>
      <c r="N9" s="20" t="s">
        <v>327</v>
      </c>
      <c r="O9" s="18" t="n">
        <v>15.09210792</v>
      </c>
      <c r="P9" s="20" t="n">
        <v>2.48876421</v>
      </c>
      <c r="Q9" s="18" t="n">
        <v>0</v>
      </c>
      <c r="R9" s="20" t="n">
        <v>0</v>
      </c>
      <c r="S9" s="18" t="n">
        <v>31.11499573</v>
      </c>
      <c r="T9" s="20" t="n">
        <v>1.65371983</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(203.0/B13*100)</f>
        <v/>
      </c>
      <c r="D13" s="19" t="n">
        <v>6958</v>
      </c>
      <c r="E13" s="18" t="n">
        <v>3.46289157</v>
      </c>
      <c r="F13" s="20" t="n">
        <v>0.27686211</v>
      </c>
      <c r="G13" s="18" t="n">
        <v>4.52782738</v>
      </c>
      <c r="H13" s="20" t="n">
        <v>0.33711876</v>
      </c>
      <c r="I13" s="18" t="n">
        <v>0.67109577</v>
      </c>
      <c r="J13" s="20" t="n">
        <v>0.11544369</v>
      </c>
      <c r="K13" s="18" t="n">
        <v>82.64467870999999</v>
      </c>
      <c r="L13" s="20" t="n">
        <v>0.68591442</v>
      </c>
      <c r="M13" s="18" t="s">
        <v>327</v>
      </c>
      <c r="N13" s="20" t="s">
        <v>327</v>
      </c>
      <c r="O13" s="18" t="n">
        <v>4.12312762</v>
      </c>
      <c r="P13" s="20" t="n">
        <v>0.47326125</v>
      </c>
      <c r="Q13" s="18" t="n">
        <v>0</v>
      </c>
      <c r="R13" s="20" t="n">
        <v>0</v>
      </c>
      <c r="S13" s="18" t="n">
        <v>4.57037896</v>
      </c>
      <c r="T13" s="20" t="n">
        <v>0.29080804</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(61.0/B18*100)</f>
        <v/>
      </c>
      <c r="D18" s="19" t="n">
        <v>5471</v>
      </c>
      <c r="E18" s="18" t="n">
        <v>26.19419331</v>
      </c>
      <c r="F18" s="20" t="n">
        <v>0.95447449</v>
      </c>
      <c r="G18" s="18" t="n">
        <v>25.96773779</v>
      </c>
      <c r="H18" s="20" t="n">
        <v>0.73645153</v>
      </c>
      <c r="I18" s="18" t="n">
        <v>8.25803415</v>
      </c>
      <c r="J18" s="20" t="n">
        <v>0.39630574</v>
      </c>
      <c r="K18" s="18" t="n">
        <v>29.66209005</v>
      </c>
      <c r="L18" s="20" t="n">
        <v>0.87909384</v>
      </c>
      <c r="M18" s="18" t="s">
        <v>327</v>
      </c>
      <c r="N18" s="20" t="s">
        <v>327</v>
      </c>
      <c r="O18" s="18" t="n">
        <v>0</v>
      </c>
      <c r="P18" s="20" t="n">
        <v>0</v>
      </c>
      <c r="Q18" s="18" t="n">
        <v>0</v>
      </c>
      <c r="R18" s="20" t="n">
        <v>0</v>
      </c>
      <c r="S18" s="18" t="n">
        <v>9.91794471</v>
      </c>
      <c r="T18" s="20" t="n">
        <v>0.5989857200000001</v>
      </c>
    </row>
    <row r="19" spans="1:20">
      <c r="A19" s="15" t="s">
        <v>339</v>
      </c>
      <c r="B19" s="17" t="n">
        <v>5658</v>
      </c>
      <c r="C19" s="18">
        <f>(303.0/B19*100)</f>
        <v/>
      </c>
      <c r="D19" s="19" t="n">
        <v>5355</v>
      </c>
      <c r="E19" s="18" t="n">
        <v>12.66350801</v>
      </c>
      <c r="F19" s="20" t="n">
        <v>0.55615061</v>
      </c>
      <c r="G19" s="18" t="n">
        <v>18.05127061</v>
      </c>
      <c r="H19" s="20" t="n">
        <v>0.70362034</v>
      </c>
      <c r="I19" s="18" t="n">
        <v>3.1485887</v>
      </c>
      <c r="J19" s="20" t="n">
        <v>0.28931016</v>
      </c>
      <c r="K19" s="18" t="n">
        <v>57.07267173</v>
      </c>
      <c r="L19" s="20" t="n">
        <v>1.03571236</v>
      </c>
      <c r="M19" s="18" t="s">
        <v>327</v>
      </c>
      <c r="N19" s="20" t="s">
        <v>327</v>
      </c>
      <c r="O19" s="18" t="n">
        <v>0</v>
      </c>
      <c r="P19" s="20" t="n">
        <v>0</v>
      </c>
      <c r="Q19" s="18" t="n">
        <v>0</v>
      </c>
      <c r="R19" s="20" t="n">
        <v>0</v>
      </c>
      <c r="S19" s="18" t="n">
        <v>9.06396095</v>
      </c>
      <c r="T19" s="20" t="n">
        <v>0.4994247</v>
      </c>
    </row>
    <row r="20" spans="1:20">
      <c r="A20" s="15" t="s">
        <v>340</v>
      </c>
      <c r="B20" s="17" t="n">
        <v>3371</v>
      </c>
      <c r="C20" s="18">
        <f>(82.0/B20*100)</f>
        <v/>
      </c>
      <c r="D20" s="19" t="n">
        <v>3289</v>
      </c>
      <c r="E20" s="18" t="n">
        <v>8.0156875</v>
      </c>
      <c r="F20" s="20" t="n">
        <v>0.40735828</v>
      </c>
      <c r="G20" s="18" t="n">
        <v>13.96450411</v>
      </c>
      <c r="H20" s="20" t="n">
        <v>0.58295031</v>
      </c>
      <c r="I20" s="18" t="n">
        <v>1.83683457</v>
      </c>
      <c r="J20" s="20" t="n">
        <v>0.22905661</v>
      </c>
      <c r="K20" s="18" t="n">
        <v>66.55324933</v>
      </c>
      <c r="L20" s="20" t="n">
        <v>0.74837298</v>
      </c>
      <c r="M20" s="18" t="s">
        <v>327</v>
      </c>
      <c r="N20" s="20" t="s">
        <v>327</v>
      </c>
      <c r="O20" s="18" t="n">
        <v>0</v>
      </c>
      <c r="P20" s="20" t="n">
        <v>0</v>
      </c>
      <c r="Q20" s="18" t="n">
        <v>0</v>
      </c>
      <c r="R20" s="20" t="n">
        <v>0</v>
      </c>
      <c r="S20" s="18" t="n">
        <v>9.629724489999999</v>
      </c>
      <c r="T20" s="20" t="n">
        <v>0.51048835</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(705.0/B23*100)</f>
        <v/>
      </c>
      <c r="D23" s="19" t="n">
        <v>10878</v>
      </c>
      <c r="E23" s="18" t="n">
        <v>12.19444413</v>
      </c>
      <c r="F23" s="20" t="n">
        <v>0.5187396</v>
      </c>
      <c r="G23" s="18" t="n">
        <v>17.06648068</v>
      </c>
      <c r="H23" s="20" t="n">
        <v>0.66110857</v>
      </c>
      <c r="I23" s="18" t="n">
        <v>3.70261656</v>
      </c>
      <c r="J23" s="20" t="n">
        <v>0.28263544</v>
      </c>
      <c r="K23" s="18" t="n">
        <v>57.96061372</v>
      </c>
      <c r="L23" s="20" t="n">
        <v>0.9735484599999999</v>
      </c>
      <c r="M23" s="18" t="s">
        <v>327</v>
      </c>
      <c r="N23" s="20" t="s">
        <v>327</v>
      </c>
      <c r="O23" s="18" t="n">
        <v>0</v>
      </c>
      <c r="P23" s="20" t="n">
        <v>0</v>
      </c>
      <c r="Q23" s="18" t="n">
        <v>0</v>
      </c>
      <c r="R23" s="20" t="n">
        <v>0</v>
      </c>
      <c r="S23" s="18" t="n">
        <v>9.07584492</v>
      </c>
      <c r="T23" s="20" t="n">
        <v>0.48144254</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(37.0/B25*100)</f>
        <v/>
      </c>
      <c r="D25" s="19" t="n">
        <v>5544</v>
      </c>
      <c r="E25" s="18" t="n">
        <v>18.61541663</v>
      </c>
      <c r="F25" s="20" t="n">
        <v>0.60875162</v>
      </c>
      <c r="G25" s="18" t="n">
        <v>50.01052018</v>
      </c>
      <c r="H25" s="20" t="n">
        <v>0.9772012</v>
      </c>
      <c r="I25" s="18" t="n">
        <v>5.81173254</v>
      </c>
      <c r="J25" s="20" t="n">
        <v>0.30672448</v>
      </c>
      <c r="K25" s="18" t="n">
        <v>23.13033697</v>
      </c>
      <c r="L25" s="20" t="n">
        <v>0.96844903</v>
      </c>
      <c r="M25" s="18" t="s">
        <v>327</v>
      </c>
      <c r="N25" s="20" t="s">
        <v>327</v>
      </c>
      <c r="O25" s="18" t="n">
        <v>0</v>
      </c>
      <c r="P25" s="20" t="n">
        <v>0</v>
      </c>
      <c r="Q25" s="18" t="n">
        <v>0</v>
      </c>
      <c r="R25" s="20" t="n">
        <v>0</v>
      </c>
      <c r="S25" s="18" t="n">
        <v>2.43199367</v>
      </c>
      <c r="T25" s="20" t="n">
        <v>0.25486257</v>
      </c>
    </row>
    <row r="26" spans="1:20">
      <c r="A26" s="15" t="s">
        <v>346</v>
      </c>
      <c r="B26" s="17" t="n">
        <v>4869</v>
      </c>
      <c r="C26" s="18">
        <f>(202.0/B26*100)</f>
        <v/>
      </c>
      <c r="D26" s="19" t="n">
        <v>4667</v>
      </c>
      <c r="E26" s="18" t="n">
        <v>17.13886266</v>
      </c>
      <c r="F26" s="20" t="n">
        <v>0.5932162600000001</v>
      </c>
      <c r="G26" s="18" t="n">
        <v>29.16944311</v>
      </c>
      <c r="H26" s="20" t="n">
        <v>0.78086825</v>
      </c>
      <c r="I26" s="18" t="n">
        <v>4.96153651</v>
      </c>
      <c r="J26" s="20" t="n">
        <v>0.30521679</v>
      </c>
      <c r="K26" s="18" t="n">
        <v>41.44454734</v>
      </c>
      <c r="L26" s="20" t="n">
        <v>0.91743374</v>
      </c>
      <c r="M26" s="18" t="s">
        <v>327</v>
      </c>
      <c r="N26" s="20" t="s">
        <v>327</v>
      </c>
      <c r="O26" s="18" t="n">
        <v>0</v>
      </c>
      <c r="P26" s="20" t="n">
        <v>0</v>
      </c>
      <c r="Q26" s="18" t="n">
        <v>0</v>
      </c>
      <c r="R26" s="20" t="n">
        <v>0</v>
      </c>
      <c r="S26" s="18" t="n">
        <v>7.28561037</v>
      </c>
      <c r="T26" s="20" t="n">
        <v>0.46132083</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(43.0/B32*100)</f>
        <v/>
      </c>
      <c r="D32" s="19" t="n">
        <v>4435</v>
      </c>
      <c r="E32" s="18" t="n">
        <v>16.83598372</v>
      </c>
      <c r="F32" s="20" t="n">
        <v>0.58129651</v>
      </c>
      <c r="G32" s="18" t="n">
        <v>31.92544094</v>
      </c>
      <c r="H32" s="20" t="n">
        <v>0.91792987</v>
      </c>
      <c r="I32" s="18" t="n">
        <v>5.85125251</v>
      </c>
      <c r="J32" s="20" t="n">
        <v>0.42816481</v>
      </c>
      <c r="K32" s="18" t="n">
        <v>40.15103292</v>
      </c>
      <c r="L32" s="20" t="n">
        <v>1.05433568</v>
      </c>
      <c r="M32" s="18" t="s">
        <v>327</v>
      </c>
      <c r="N32" s="20" t="s">
        <v>327</v>
      </c>
      <c r="O32" s="18" t="n">
        <v>0</v>
      </c>
      <c r="P32" s="20" t="n">
        <v>0</v>
      </c>
      <c r="Q32" s="18" t="n">
        <v>0</v>
      </c>
      <c r="R32" s="20" t="n">
        <v>0</v>
      </c>
      <c r="S32" s="18" t="n">
        <v>5.23628991</v>
      </c>
      <c r="T32" s="20" t="n">
        <v>0.32331591</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(153.0/B34*100)</f>
        <v/>
      </c>
      <c r="D34" s="19" t="n">
        <v>6197</v>
      </c>
      <c r="E34" s="18" t="n">
        <v>14.59994342</v>
      </c>
      <c r="F34" s="20" t="n">
        <v>0.56033978</v>
      </c>
      <c r="G34" s="18" t="n">
        <v>23.96874191</v>
      </c>
      <c r="H34" s="20" t="n">
        <v>0.66071108</v>
      </c>
      <c r="I34" s="18" t="n">
        <v>4.73350617</v>
      </c>
      <c r="J34" s="20" t="n">
        <v>0.29813718</v>
      </c>
      <c r="K34" s="18" t="n">
        <v>42.1865219</v>
      </c>
      <c r="L34" s="20" t="n">
        <v>0.88552536</v>
      </c>
      <c r="M34" s="18" t="s">
        <v>327</v>
      </c>
      <c r="N34" s="20" t="s">
        <v>327</v>
      </c>
      <c r="O34" s="18" t="n">
        <v>2.60874688</v>
      </c>
      <c r="P34" s="20" t="n">
        <v>0.54132713</v>
      </c>
      <c r="Q34" s="18" t="n">
        <v>0</v>
      </c>
      <c r="R34" s="20" t="n">
        <v>0</v>
      </c>
      <c r="S34" s="18" t="n">
        <v>11.90253972</v>
      </c>
      <c r="T34" s="20" t="n">
        <v>0.54224525</v>
      </c>
    </row>
    <row r="35" spans="1:20">
      <c r="A35" s="15" t="s">
        <v>355</v>
      </c>
      <c r="B35" s="17" t="n">
        <v>6406</v>
      </c>
      <c r="C35" s="18">
        <f>(132.0/B35*100)</f>
        <v/>
      </c>
      <c r="D35" s="19" t="n">
        <v>6274</v>
      </c>
      <c r="E35" s="18" t="n">
        <v>19.78425272</v>
      </c>
      <c r="F35" s="20" t="n">
        <v>0.64461318</v>
      </c>
      <c r="G35" s="18" t="n">
        <v>27.34645549</v>
      </c>
      <c r="H35" s="20" t="n">
        <v>0.70752971</v>
      </c>
      <c r="I35" s="18" t="n">
        <v>4.40030391</v>
      </c>
      <c r="J35" s="20" t="n">
        <v>0.31544345</v>
      </c>
      <c r="K35" s="18" t="n">
        <v>32.20592376</v>
      </c>
      <c r="L35" s="20" t="n">
        <v>0.77183851</v>
      </c>
      <c r="M35" s="18" t="s">
        <v>327</v>
      </c>
      <c r="N35" s="20" t="s">
        <v>327</v>
      </c>
      <c r="O35" s="18" t="n">
        <v>1.05337952</v>
      </c>
      <c r="P35" s="20" t="n">
        <v>0.05751675</v>
      </c>
      <c r="Q35" s="18" t="n">
        <v>0</v>
      </c>
      <c r="R35" s="20" t="n">
        <v>0</v>
      </c>
      <c r="S35" s="18" t="n">
        <v>15.2096846</v>
      </c>
      <c r="T35" s="20" t="n">
        <v>0.51221687</v>
      </c>
    </row>
    <row r="36" spans="1:20">
      <c r="A36" s="15" t="s">
        <v>356</v>
      </c>
      <c r="B36" s="17" t="n">
        <v>6736</v>
      </c>
      <c r="C36" s="18">
        <f>(147.0/B36*100)</f>
        <v/>
      </c>
      <c r="D36" s="19" t="n">
        <v>6589</v>
      </c>
      <c r="E36" s="18" t="n">
        <v>14.87752732</v>
      </c>
      <c r="F36" s="20" t="n">
        <v>0.51039997</v>
      </c>
      <c r="G36" s="18" t="n">
        <v>18.65553647</v>
      </c>
      <c r="H36" s="20" t="n">
        <v>0.6387463</v>
      </c>
      <c r="I36" s="18" t="n">
        <v>2.26834188</v>
      </c>
      <c r="J36" s="20" t="n">
        <v>0.18915784</v>
      </c>
      <c r="K36" s="18" t="n">
        <v>54.78170904</v>
      </c>
      <c r="L36" s="20" t="n">
        <v>0.8844727</v>
      </c>
      <c r="M36" s="18" t="s">
        <v>327</v>
      </c>
      <c r="N36" s="20" t="s">
        <v>327</v>
      </c>
      <c r="O36" s="18" t="n">
        <v>0</v>
      </c>
      <c r="P36" s="20" t="n">
        <v>0</v>
      </c>
      <c r="Q36" s="18" t="n">
        <v>0</v>
      </c>
      <c r="R36" s="20" t="n">
        <v>0</v>
      </c>
      <c r="S36" s="18" t="n">
        <v>9.416885280000001</v>
      </c>
      <c r="T36" s="20" t="n">
        <v>0.41926515</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(5830.0/B40*100)</f>
        <v/>
      </c>
      <c r="D40" s="19" t="n">
        <v>8327</v>
      </c>
      <c r="E40" s="18" t="n">
        <v>11.42288703</v>
      </c>
      <c r="F40" s="20" t="n">
        <v>0.51524021</v>
      </c>
      <c r="G40" s="18" t="n">
        <v>27.14788985</v>
      </c>
      <c r="H40" s="20" t="n">
        <v>0.82622491</v>
      </c>
      <c r="I40" s="18" t="n">
        <v>3.38820668</v>
      </c>
      <c r="J40" s="20" t="n">
        <v>0.25318668</v>
      </c>
      <c r="K40" s="18" t="n">
        <v>39.25514637</v>
      </c>
      <c r="L40" s="20" t="n">
        <v>0.97097519</v>
      </c>
      <c r="M40" s="18" t="s">
        <v>327</v>
      </c>
      <c r="N40" s="20" t="s">
        <v>327</v>
      </c>
      <c r="O40" s="18" t="n">
        <v>9.25411467</v>
      </c>
      <c r="P40" s="20" t="n">
        <v>0.2104228</v>
      </c>
      <c r="Q40" s="18" t="n">
        <v>0</v>
      </c>
      <c r="R40" s="20" t="n">
        <v>0</v>
      </c>
      <c r="S40" s="18" t="n">
        <v>9.5317554</v>
      </c>
      <c r="T40" s="20" t="n">
        <v>0.5670944</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(296.0/B47*100)</f>
        <v/>
      </c>
      <c r="D47" s="19" t="n">
        <v>5632</v>
      </c>
      <c r="E47" s="18" t="n">
        <v>16.63839873</v>
      </c>
      <c r="F47" s="20" t="n">
        <v>0.46675168</v>
      </c>
      <c r="G47" s="18" t="n">
        <v>24.9559084</v>
      </c>
      <c r="H47" s="20" t="n">
        <v>0.93997809</v>
      </c>
      <c r="I47" s="18" t="n">
        <v>6.13757082</v>
      </c>
      <c r="J47" s="20" t="n">
        <v>0.32031641</v>
      </c>
      <c r="K47" s="18" t="n">
        <v>34.90570899</v>
      </c>
      <c r="L47" s="20" t="n">
        <v>0.99757373</v>
      </c>
      <c r="M47" s="18" t="s">
        <v>327</v>
      </c>
      <c r="N47" s="20" t="s">
        <v>327</v>
      </c>
      <c r="O47" s="18" t="n">
        <v>0</v>
      </c>
      <c r="P47" s="20" t="n">
        <v>0</v>
      </c>
      <c r="Q47" s="18" t="n">
        <v>0</v>
      </c>
      <c r="R47" s="20" t="n">
        <v>0</v>
      </c>
      <c r="S47" s="18" t="n">
        <v>17.36241307</v>
      </c>
      <c r="T47" s="20" t="n">
        <v>0.61766121</v>
      </c>
    </row>
    <row r="48" spans="1:20">
      <c r="A48" s="15" t="s">
        <v>368</v>
      </c>
      <c r="B48" s="17" t="n">
        <v>9841</v>
      </c>
      <c r="C48" s="18">
        <f>(35.0/B48*100)</f>
        <v/>
      </c>
      <c r="D48" s="19" t="n">
        <v>9806</v>
      </c>
      <c r="E48" s="18" t="n">
        <v>18.86291034</v>
      </c>
      <c r="F48" s="20" t="n">
        <v>0.60145975</v>
      </c>
      <c r="G48" s="18" t="n">
        <v>32.7476985</v>
      </c>
      <c r="H48" s="20" t="n">
        <v>0.83043344</v>
      </c>
      <c r="I48" s="18" t="n">
        <v>9.884629820000001</v>
      </c>
      <c r="J48" s="20" t="n">
        <v>0.48573109</v>
      </c>
      <c r="K48" s="18" t="n">
        <v>35.38681539</v>
      </c>
      <c r="L48" s="20" t="n">
        <v>1.16865536</v>
      </c>
      <c r="M48" s="18" t="s">
        <v>327</v>
      </c>
      <c r="N48" s="20" t="s">
        <v>327</v>
      </c>
      <c r="O48" s="18" t="n">
        <v>0</v>
      </c>
      <c r="P48" s="20" t="n">
        <v>0</v>
      </c>
      <c r="Q48" s="18" t="n">
        <v>0</v>
      </c>
      <c r="R48" s="20" t="n">
        <v>0</v>
      </c>
      <c r="S48" s="18" t="n">
        <v>3.11794595</v>
      </c>
      <c r="T48" s="20" t="n">
        <v>0.25755196</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(165.0/B52*100)</f>
        <v/>
      </c>
      <c r="D52" s="19" t="n">
        <v>5644</v>
      </c>
      <c r="E52" s="18" t="n">
        <v>16.29702194</v>
      </c>
      <c r="F52" s="20" t="n">
        <v>0.59165192</v>
      </c>
      <c r="G52" s="18" t="n">
        <v>20.70953121</v>
      </c>
      <c r="H52" s="20" t="n">
        <v>0.57547758</v>
      </c>
      <c r="I52" s="18" t="n">
        <v>3.05690027</v>
      </c>
      <c r="J52" s="20" t="n">
        <v>0.26969862</v>
      </c>
      <c r="K52" s="18" t="n">
        <v>51.63489759</v>
      </c>
      <c r="L52" s="20" t="n">
        <v>0.91804299</v>
      </c>
      <c r="M52" s="18" t="s">
        <v>327</v>
      </c>
      <c r="N52" s="20" t="s">
        <v>327</v>
      </c>
      <c r="O52" s="18" t="n">
        <v>0</v>
      </c>
      <c r="P52" s="20" t="n">
        <v>0</v>
      </c>
      <c r="Q52" s="18" t="n">
        <v>0</v>
      </c>
      <c r="R52" s="20" t="n">
        <v>0</v>
      </c>
      <c r="S52" s="18" t="n">
        <v>8.30164899</v>
      </c>
      <c r="T52" s="20" t="n">
        <v>0.47728807</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16.31911721</v>
      </c>
      <c r="F56" s="20" t="n">
        <v>0.58500672</v>
      </c>
      <c r="G56" s="18" t="n">
        <v>37.82179502</v>
      </c>
      <c r="H56" s="20" t="n">
        <v>0.72407474</v>
      </c>
      <c r="I56" s="18" t="n">
        <v>4.10711336</v>
      </c>
      <c r="J56" s="20" t="n">
        <v>0.31095731</v>
      </c>
      <c r="K56" s="18" t="n">
        <v>39.17444647</v>
      </c>
      <c r="L56" s="20" t="n">
        <v>0.9096817</v>
      </c>
      <c r="M56" s="18" t="s">
        <v>327</v>
      </c>
      <c r="N56" s="20" t="s">
        <v>327</v>
      </c>
      <c r="O56" s="18" t="n">
        <v>0</v>
      </c>
      <c r="P56" s="20" t="n">
        <v>0</v>
      </c>
      <c r="Q56" s="18" t="n">
        <v>0</v>
      </c>
      <c r="R56" s="20" t="n">
        <v>0</v>
      </c>
      <c r="S56" s="18" t="n">
        <v>2.57752796</v>
      </c>
      <c r="T56" s="20" t="n">
        <v>0.27124019</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(345.0/B61*100)</f>
        <v/>
      </c>
      <c r="D61" s="19" t="n">
        <v>6180</v>
      </c>
      <c r="E61" s="18" t="n">
        <v>12.44136857</v>
      </c>
      <c r="F61" s="20" t="n">
        <v>0.50134141</v>
      </c>
      <c r="G61" s="18" t="n">
        <v>25.08320561</v>
      </c>
      <c r="H61" s="20" t="n">
        <v>0.7636984</v>
      </c>
      <c r="I61" s="18" t="n">
        <v>3.95772253</v>
      </c>
      <c r="J61" s="20" t="n">
        <v>0.25967939</v>
      </c>
      <c r="K61" s="18" t="n">
        <v>48.91099559</v>
      </c>
      <c r="L61" s="20" t="n">
        <v>0.90426484</v>
      </c>
      <c r="M61" s="18" t="s">
        <v>327</v>
      </c>
      <c r="N61" s="20" t="s">
        <v>327</v>
      </c>
      <c r="O61" s="18" t="n">
        <v>0</v>
      </c>
      <c r="P61" s="20" t="n">
        <v>0</v>
      </c>
      <c r="Q61" s="18" t="n">
        <v>0</v>
      </c>
      <c r="R61" s="20" t="n">
        <v>0</v>
      </c>
      <c r="S61" s="18" t="n">
        <v>9.60670769</v>
      </c>
      <c r="T61" s="20" t="n">
        <v>0.53545647</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(449.0/B67*100)</f>
        <v/>
      </c>
      <c r="D67" s="19" t="n">
        <v>6522</v>
      </c>
      <c r="E67" s="18" t="n">
        <v>15.32772741</v>
      </c>
      <c r="F67" s="20" t="n">
        <v>0.51431361</v>
      </c>
      <c r="G67" s="18" t="n">
        <v>33.20045237</v>
      </c>
      <c r="H67" s="20" t="n">
        <v>0.76564047</v>
      </c>
      <c r="I67" s="18" t="n">
        <v>5.8928187</v>
      </c>
      <c r="J67" s="20" t="n">
        <v>0.33027076</v>
      </c>
      <c r="K67" s="18" t="n">
        <v>38.86519589</v>
      </c>
      <c r="L67" s="20" t="n">
        <v>0.99945515</v>
      </c>
      <c r="M67" s="18" t="s">
        <v>327</v>
      </c>
      <c r="N67" s="20" t="s">
        <v>327</v>
      </c>
      <c r="O67" s="18" t="n">
        <v>0</v>
      </c>
      <c r="P67" s="20" t="n">
        <v>0</v>
      </c>
      <c r="Q67" s="18" t="n">
        <v>0</v>
      </c>
      <c r="R67" s="20" t="n">
        <v>0</v>
      </c>
      <c r="S67" s="18" t="n">
        <v>6.71380564</v>
      </c>
      <c r="T67" s="20" t="n">
        <v>0.3062267</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(432.0/B73*100)</f>
        <v/>
      </c>
      <c r="D73" s="19" t="n">
        <v>7817</v>
      </c>
      <c r="E73" s="18" t="n">
        <v>23.63673961</v>
      </c>
      <c r="F73" s="20" t="n">
        <v>0.65355805</v>
      </c>
      <c r="G73" s="18" t="n">
        <v>40.66191121</v>
      </c>
      <c r="H73" s="20" t="n">
        <v>0.7532275899999999</v>
      </c>
      <c r="I73" s="18" t="n">
        <v>9.10367531</v>
      </c>
      <c r="J73" s="20" t="n">
        <v>0.44992016</v>
      </c>
      <c r="K73" s="18" t="n">
        <v>23.25083124</v>
      </c>
      <c r="L73" s="20" t="n">
        <v>1.0386213</v>
      </c>
      <c r="M73" s="18" t="s">
        <v>327</v>
      </c>
      <c r="N73" s="20" t="s">
        <v>327</v>
      </c>
      <c r="O73" s="18" t="n">
        <v>0</v>
      </c>
      <c r="P73" s="20" t="n">
        <v>0</v>
      </c>
      <c r="Q73" s="18" t="n">
        <v>0</v>
      </c>
      <c r="R73" s="20" t="n">
        <v>0</v>
      </c>
      <c r="S73" s="18" t="n">
        <v>3.34684263</v>
      </c>
      <c r="T73" s="20" t="n">
        <v>0.20885998</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513</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8.53579394</v>
      </c>
      <c r="F7" s="20" t="n">
        <v>0.31009126</v>
      </c>
      <c r="G7" s="18" t="n">
        <v>23.61087321</v>
      </c>
      <c r="H7" s="20" t="n">
        <v>0.56229093</v>
      </c>
      <c r="I7" s="18" t="n">
        <v>2.20237921</v>
      </c>
      <c r="J7" s="20" t="n">
        <v>0.16615446</v>
      </c>
      <c r="K7" s="18" t="n">
        <v>53.07319261</v>
      </c>
      <c r="L7" s="20" t="n">
        <v>0.61164619</v>
      </c>
      <c r="M7" s="18" t="s">
        <v>327</v>
      </c>
      <c r="N7" s="20" t="s">
        <v>327</v>
      </c>
      <c r="O7" s="18" t="n">
        <v>0</v>
      </c>
      <c r="P7" s="20" t="n">
        <v>0</v>
      </c>
      <c r="Q7" s="18" t="n">
        <v>0</v>
      </c>
      <c r="R7" s="20" t="n">
        <v>0</v>
      </c>
      <c r="S7" s="18" t="n">
        <v>12.57776103</v>
      </c>
      <c r="T7" s="20" t="n">
        <v>0.43861212</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(8065.0/B9*100)</f>
        <v/>
      </c>
      <c r="D9" s="19" t="n">
        <v>1586</v>
      </c>
      <c r="E9" s="18" t="n">
        <v>15.56178954</v>
      </c>
      <c r="F9" s="20" t="n">
        <v>0.98234056</v>
      </c>
      <c r="G9" s="18" t="n">
        <v>32.68191415</v>
      </c>
      <c r="H9" s="20" t="n">
        <v>1.57178024</v>
      </c>
      <c r="I9" s="18" t="n">
        <v>5.00164112</v>
      </c>
      <c r="J9" s="20" t="n">
        <v>0.57258305</v>
      </c>
      <c r="K9" s="18" t="n">
        <v>0</v>
      </c>
      <c r="L9" s="20" t="n">
        <v>0</v>
      </c>
      <c r="M9" s="18" t="s">
        <v>327</v>
      </c>
      <c r="N9" s="20" t="s">
        <v>327</v>
      </c>
      <c r="O9" s="18" t="n">
        <v>15.09210792</v>
      </c>
      <c r="P9" s="20" t="n">
        <v>2.48876421</v>
      </c>
      <c r="Q9" s="18" t="n">
        <v>0</v>
      </c>
      <c r="R9" s="20" t="n">
        <v>0</v>
      </c>
      <c r="S9" s="18" t="n">
        <v>31.66254727</v>
      </c>
      <c r="T9" s="20" t="n">
        <v>1.65430173</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(203.0/B13*100)</f>
        <v/>
      </c>
      <c r="D13" s="19" t="n">
        <v>6958</v>
      </c>
      <c r="E13" s="18" t="n">
        <v>2.63910329</v>
      </c>
      <c r="F13" s="20" t="n">
        <v>0.20754084</v>
      </c>
      <c r="G13" s="18" t="n">
        <v>5.44112181</v>
      </c>
      <c r="H13" s="20" t="n">
        <v>0.37588943</v>
      </c>
      <c r="I13" s="18" t="n">
        <v>0.52649154</v>
      </c>
      <c r="J13" s="20" t="n">
        <v>0.11055742</v>
      </c>
      <c r="K13" s="18" t="n">
        <v>82.64467870999999</v>
      </c>
      <c r="L13" s="20" t="n">
        <v>0.68591442</v>
      </c>
      <c r="M13" s="18" t="s">
        <v>327</v>
      </c>
      <c r="N13" s="20" t="s">
        <v>327</v>
      </c>
      <c r="O13" s="18" t="n">
        <v>4.12312762</v>
      </c>
      <c r="P13" s="20" t="n">
        <v>0.47326125</v>
      </c>
      <c r="Q13" s="18" t="n">
        <v>0</v>
      </c>
      <c r="R13" s="20" t="n">
        <v>0</v>
      </c>
      <c r="S13" s="18" t="n">
        <v>4.62547705</v>
      </c>
      <c r="T13" s="20" t="n">
        <v>0.29194064</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(61.0/B18*100)</f>
        <v/>
      </c>
      <c r="D18" s="19" t="n">
        <v>5471</v>
      </c>
      <c r="E18" s="18" t="n">
        <v>19.60514795</v>
      </c>
      <c r="F18" s="20" t="n">
        <v>0.67910251</v>
      </c>
      <c r="G18" s="18" t="n">
        <v>30.3306829</v>
      </c>
      <c r="H18" s="20" t="n">
        <v>0.66384309</v>
      </c>
      <c r="I18" s="18" t="n">
        <v>10.4219253</v>
      </c>
      <c r="J18" s="20" t="n">
        <v>0.45390271</v>
      </c>
      <c r="K18" s="18" t="n">
        <v>29.66209005</v>
      </c>
      <c r="L18" s="20" t="n">
        <v>0.87909384</v>
      </c>
      <c r="M18" s="18" t="s">
        <v>327</v>
      </c>
      <c r="N18" s="20" t="s">
        <v>327</v>
      </c>
      <c r="O18" s="18" t="n">
        <v>0</v>
      </c>
      <c r="P18" s="20" t="n">
        <v>0</v>
      </c>
      <c r="Q18" s="18" t="n">
        <v>0</v>
      </c>
      <c r="R18" s="20" t="n">
        <v>0</v>
      </c>
      <c r="S18" s="18" t="n">
        <v>9.9801538</v>
      </c>
      <c r="T18" s="20" t="n">
        <v>0.59336031</v>
      </c>
    </row>
    <row r="19" spans="1:20">
      <c r="A19" s="15" t="s">
        <v>339</v>
      </c>
      <c r="B19" s="17" t="n">
        <v>5658</v>
      </c>
      <c r="C19" s="18">
        <f>(303.0/B19*100)</f>
        <v/>
      </c>
      <c r="D19" s="19" t="n">
        <v>5355</v>
      </c>
      <c r="E19" s="18" t="n">
        <v>8.18143856</v>
      </c>
      <c r="F19" s="20" t="n">
        <v>0.43022361</v>
      </c>
      <c r="G19" s="18" t="n">
        <v>21.83393391</v>
      </c>
      <c r="H19" s="20" t="n">
        <v>0.752559</v>
      </c>
      <c r="I19" s="18" t="n">
        <v>3.75739683</v>
      </c>
      <c r="J19" s="20" t="n">
        <v>0.33829357</v>
      </c>
      <c r="K19" s="18" t="n">
        <v>57.07267173</v>
      </c>
      <c r="L19" s="20" t="n">
        <v>1.03571236</v>
      </c>
      <c r="M19" s="18" t="s">
        <v>327</v>
      </c>
      <c r="N19" s="20" t="s">
        <v>327</v>
      </c>
      <c r="O19" s="18" t="n">
        <v>0</v>
      </c>
      <c r="P19" s="20" t="n">
        <v>0</v>
      </c>
      <c r="Q19" s="18" t="n">
        <v>0</v>
      </c>
      <c r="R19" s="20" t="n">
        <v>0</v>
      </c>
      <c r="S19" s="18" t="n">
        <v>9.15455897</v>
      </c>
      <c r="T19" s="20" t="n">
        <v>0.5101892</v>
      </c>
    </row>
    <row r="20" spans="1:20">
      <c r="A20" s="15" t="s">
        <v>340</v>
      </c>
      <c r="B20" s="17" t="n">
        <v>3371</v>
      </c>
      <c r="C20" s="18">
        <f>(82.0/B20*100)</f>
        <v/>
      </c>
      <c r="D20" s="19" t="n">
        <v>3289</v>
      </c>
      <c r="E20" s="18" t="n">
        <v>7.78422637</v>
      </c>
      <c r="F20" s="20" t="n">
        <v>0.41704607</v>
      </c>
      <c r="G20" s="18" t="n">
        <v>14.67987255</v>
      </c>
      <c r="H20" s="20" t="n">
        <v>0.65136837</v>
      </c>
      <c r="I20" s="18" t="n">
        <v>1.22213535</v>
      </c>
      <c r="J20" s="20" t="n">
        <v>0.19742714</v>
      </c>
      <c r="K20" s="18" t="n">
        <v>66.55324933</v>
      </c>
      <c r="L20" s="20" t="n">
        <v>0.74837298</v>
      </c>
      <c r="M20" s="18" t="s">
        <v>327</v>
      </c>
      <c r="N20" s="20" t="s">
        <v>327</v>
      </c>
      <c r="O20" s="18" t="n">
        <v>0</v>
      </c>
      <c r="P20" s="20" t="n">
        <v>0</v>
      </c>
      <c r="Q20" s="18" t="n">
        <v>0</v>
      </c>
      <c r="R20" s="20" t="n">
        <v>0</v>
      </c>
      <c r="S20" s="18" t="n">
        <v>9.760516389999999</v>
      </c>
      <c r="T20" s="20" t="n">
        <v>0.53047707</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(705.0/B23*100)</f>
        <v/>
      </c>
      <c r="D23" s="19" t="n">
        <v>10878</v>
      </c>
      <c r="E23" s="18" t="n">
        <v>9.586492959999999</v>
      </c>
      <c r="F23" s="20" t="n">
        <v>0.46698665</v>
      </c>
      <c r="G23" s="18" t="n">
        <v>19.58247944</v>
      </c>
      <c r="H23" s="20" t="n">
        <v>0.63382488</v>
      </c>
      <c r="I23" s="18" t="n">
        <v>3.76180124</v>
      </c>
      <c r="J23" s="20" t="n">
        <v>0.29658665</v>
      </c>
      <c r="K23" s="18" t="n">
        <v>57.96061372</v>
      </c>
      <c r="L23" s="20" t="n">
        <v>0.9735484599999999</v>
      </c>
      <c r="M23" s="18" t="s">
        <v>327</v>
      </c>
      <c r="N23" s="20" t="s">
        <v>327</v>
      </c>
      <c r="O23" s="18" t="n">
        <v>0</v>
      </c>
      <c r="P23" s="20" t="n">
        <v>0</v>
      </c>
      <c r="Q23" s="18" t="n">
        <v>0</v>
      </c>
      <c r="R23" s="20" t="n">
        <v>0</v>
      </c>
      <c r="S23" s="18" t="n">
        <v>9.10861264</v>
      </c>
      <c r="T23" s="20" t="n">
        <v>0.50347326</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(37.0/B25*100)</f>
        <v/>
      </c>
      <c r="D25" s="19" t="n">
        <v>5544</v>
      </c>
      <c r="E25" s="18" t="n">
        <v>8.607811010000001</v>
      </c>
      <c r="F25" s="20" t="n">
        <v>0.38968318</v>
      </c>
      <c r="G25" s="18" t="n">
        <v>59.8961099</v>
      </c>
      <c r="H25" s="20" t="n">
        <v>1.02497803</v>
      </c>
      <c r="I25" s="18" t="n">
        <v>5.75441305</v>
      </c>
      <c r="J25" s="20" t="n">
        <v>0.35041659</v>
      </c>
      <c r="K25" s="18" t="n">
        <v>23.13033697</v>
      </c>
      <c r="L25" s="20" t="n">
        <v>0.96844903</v>
      </c>
      <c r="M25" s="18" t="s">
        <v>327</v>
      </c>
      <c r="N25" s="20" t="s">
        <v>327</v>
      </c>
      <c r="O25" s="18" t="n">
        <v>0</v>
      </c>
      <c r="P25" s="20" t="n">
        <v>0</v>
      </c>
      <c r="Q25" s="18" t="n">
        <v>0</v>
      </c>
      <c r="R25" s="20" t="n">
        <v>0</v>
      </c>
      <c r="S25" s="18" t="n">
        <v>2.61132907</v>
      </c>
      <c r="T25" s="20" t="n">
        <v>0.25261769</v>
      </c>
    </row>
    <row r="26" spans="1:20">
      <c r="A26" s="15" t="s">
        <v>346</v>
      </c>
      <c r="B26" s="17" t="n">
        <v>4869</v>
      </c>
      <c r="C26" s="18">
        <f>(202.0/B26*100)</f>
        <v/>
      </c>
      <c r="D26" s="19" t="n">
        <v>4667</v>
      </c>
      <c r="E26" s="18" t="n">
        <v>13.30425959</v>
      </c>
      <c r="F26" s="20" t="n">
        <v>0.51393071</v>
      </c>
      <c r="G26" s="18" t="n">
        <v>33.11479899</v>
      </c>
      <c r="H26" s="20" t="n">
        <v>0.8560866</v>
      </c>
      <c r="I26" s="18" t="n">
        <v>4.65300522</v>
      </c>
      <c r="J26" s="20" t="n">
        <v>0.34220272</v>
      </c>
      <c r="K26" s="18" t="n">
        <v>41.44454734</v>
      </c>
      <c r="L26" s="20" t="n">
        <v>0.91743374</v>
      </c>
      <c r="M26" s="18" t="s">
        <v>327</v>
      </c>
      <c r="N26" s="20" t="s">
        <v>327</v>
      </c>
      <c r="O26" s="18" t="n">
        <v>0</v>
      </c>
      <c r="P26" s="20" t="n">
        <v>0</v>
      </c>
      <c r="Q26" s="18" t="n">
        <v>0</v>
      </c>
      <c r="R26" s="20" t="n">
        <v>0</v>
      </c>
      <c r="S26" s="18" t="n">
        <v>7.48338885</v>
      </c>
      <c r="T26" s="20" t="n">
        <v>0.46175255</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(43.0/B32*100)</f>
        <v/>
      </c>
      <c r="D32" s="19" t="n">
        <v>4435</v>
      </c>
      <c r="E32" s="18" t="n">
        <v>11.85490592</v>
      </c>
      <c r="F32" s="20" t="n">
        <v>0.5131493</v>
      </c>
      <c r="G32" s="18" t="n">
        <v>37.25324427</v>
      </c>
      <c r="H32" s="20" t="n">
        <v>0.97218952</v>
      </c>
      <c r="I32" s="18" t="n">
        <v>5.48151145</v>
      </c>
      <c r="J32" s="20" t="n">
        <v>0.39662553</v>
      </c>
      <c r="K32" s="18" t="n">
        <v>40.15103292</v>
      </c>
      <c r="L32" s="20" t="n">
        <v>1.05433568</v>
      </c>
      <c r="M32" s="18" t="s">
        <v>327</v>
      </c>
      <c r="N32" s="20" t="s">
        <v>327</v>
      </c>
      <c r="O32" s="18" t="n">
        <v>0</v>
      </c>
      <c r="P32" s="20" t="n">
        <v>0</v>
      </c>
      <c r="Q32" s="18" t="n">
        <v>0</v>
      </c>
      <c r="R32" s="20" t="n">
        <v>0</v>
      </c>
      <c r="S32" s="18" t="n">
        <v>5.25930545</v>
      </c>
      <c r="T32" s="20" t="n">
        <v>0.36147924</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(153.0/B34*100)</f>
        <v/>
      </c>
      <c r="D34" s="19" t="n">
        <v>6197</v>
      </c>
      <c r="E34" s="18" t="n">
        <v>10.88533456</v>
      </c>
      <c r="F34" s="20" t="n">
        <v>0.4512511</v>
      </c>
      <c r="G34" s="18" t="n">
        <v>27.1403645</v>
      </c>
      <c r="H34" s="20" t="n">
        <v>0.7026839</v>
      </c>
      <c r="I34" s="18" t="n">
        <v>4.85940023</v>
      </c>
      <c r="J34" s="20" t="n">
        <v>0.28768275</v>
      </c>
      <c r="K34" s="18" t="n">
        <v>42.1865219</v>
      </c>
      <c r="L34" s="20" t="n">
        <v>0.88552536</v>
      </c>
      <c r="M34" s="18" t="s">
        <v>327</v>
      </c>
      <c r="N34" s="20" t="s">
        <v>327</v>
      </c>
      <c r="O34" s="18" t="n">
        <v>2.60874688</v>
      </c>
      <c r="P34" s="20" t="n">
        <v>0.54132713</v>
      </c>
      <c r="Q34" s="18" t="n">
        <v>0</v>
      </c>
      <c r="R34" s="20" t="n">
        <v>0</v>
      </c>
      <c r="S34" s="18" t="n">
        <v>12.31963192</v>
      </c>
      <c r="T34" s="20" t="n">
        <v>0.52310398</v>
      </c>
    </row>
    <row r="35" spans="1:20">
      <c r="A35" s="15" t="s">
        <v>355</v>
      </c>
      <c r="B35" s="17" t="n">
        <v>6406</v>
      </c>
      <c r="C35" s="18">
        <f>(132.0/B35*100)</f>
        <v/>
      </c>
      <c r="D35" s="19" t="n">
        <v>6274</v>
      </c>
      <c r="E35" s="18" t="n">
        <v>15.72356063</v>
      </c>
      <c r="F35" s="20" t="n">
        <v>0.58642328</v>
      </c>
      <c r="G35" s="18" t="n">
        <v>29.98697685</v>
      </c>
      <c r="H35" s="20" t="n">
        <v>0.73242155</v>
      </c>
      <c r="I35" s="18" t="n">
        <v>5.11752484</v>
      </c>
      <c r="J35" s="20" t="n">
        <v>0.37394295</v>
      </c>
      <c r="K35" s="18" t="n">
        <v>32.20592376</v>
      </c>
      <c r="L35" s="20" t="n">
        <v>0.77183851</v>
      </c>
      <c r="M35" s="18" t="s">
        <v>327</v>
      </c>
      <c r="N35" s="20" t="s">
        <v>327</v>
      </c>
      <c r="O35" s="18" t="n">
        <v>1.05337952</v>
      </c>
      <c r="P35" s="20" t="n">
        <v>0.05751675</v>
      </c>
      <c r="Q35" s="18" t="n">
        <v>0</v>
      </c>
      <c r="R35" s="20" t="n">
        <v>0</v>
      </c>
      <c r="S35" s="18" t="n">
        <v>15.9126344</v>
      </c>
      <c r="T35" s="20" t="n">
        <v>0.5552602</v>
      </c>
    </row>
    <row r="36" spans="1:20">
      <c r="A36" s="15" t="s">
        <v>356</v>
      </c>
      <c r="B36" s="17" t="n">
        <v>6736</v>
      </c>
      <c r="C36" s="18">
        <f>(147.0/B36*100)</f>
        <v/>
      </c>
      <c r="D36" s="19" t="n">
        <v>6589</v>
      </c>
      <c r="E36" s="18" t="n">
        <v>10.0036411</v>
      </c>
      <c r="F36" s="20" t="n">
        <v>0.39796775</v>
      </c>
      <c r="G36" s="18" t="n">
        <v>22.60092887</v>
      </c>
      <c r="H36" s="20" t="n">
        <v>0.69197001</v>
      </c>
      <c r="I36" s="18" t="n">
        <v>3.22360637</v>
      </c>
      <c r="J36" s="20" t="n">
        <v>0.2717009</v>
      </c>
      <c r="K36" s="18" t="n">
        <v>54.78170904</v>
      </c>
      <c r="L36" s="20" t="n">
        <v>0.8844727</v>
      </c>
      <c r="M36" s="18" t="s">
        <v>327</v>
      </c>
      <c r="N36" s="20" t="s">
        <v>327</v>
      </c>
      <c r="O36" s="18" t="n">
        <v>0</v>
      </c>
      <c r="P36" s="20" t="n">
        <v>0</v>
      </c>
      <c r="Q36" s="18" t="n">
        <v>0</v>
      </c>
      <c r="R36" s="20" t="n">
        <v>0</v>
      </c>
      <c r="S36" s="18" t="n">
        <v>9.390114629999999</v>
      </c>
      <c r="T36" s="20" t="n">
        <v>0.4295982</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(5830.0/B40*100)</f>
        <v/>
      </c>
      <c r="D40" s="19" t="n">
        <v>8327</v>
      </c>
      <c r="E40" s="18" t="n">
        <v>10.25523804</v>
      </c>
      <c r="F40" s="20" t="n">
        <v>0.48534766</v>
      </c>
      <c r="G40" s="18" t="n">
        <v>28.61064225</v>
      </c>
      <c r="H40" s="20" t="n">
        <v>0.8625615599999999</v>
      </c>
      <c r="I40" s="18" t="n">
        <v>2.58913557</v>
      </c>
      <c r="J40" s="20" t="n">
        <v>0.24700972</v>
      </c>
      <c r="K40" s="18" t="n">
        <v>39.25514637</v>
      </c>
      <c r="L40" s="20" t="n">
        <v>0.97097519</v>
      </c>
      <c r="M40" s="18" t="s">
        <v>327</v>
      </c>
      <c r="N40" s="20" t="s">
        <v>327</v>
      </c>
      <c r="O40" s="18" t="n">
        <v>9.25411467</v>
      </c>
      <c r="P40" s="20" t="n">
        <v>0.2104228</v>
      </c>
      <c r="Q40" s="18" t="n">
        <v>0</v>
      </c>
      <c r="R40" s="20" t="n">
        <v>0</v>
      </c>
      <c r="S40" s="18" t="n">
        <v>10.0357231</v>
      </c>
      <c r="T40" s="20" t="n">
        <v>0.59472185</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(296.0/B47*100)</f>
        <v/>
      </c>
      <c r="D47" s="19" t="n">
        <v>5632</v>
      </c>
      <c r="E47" s="18" t="n">
        <v>14.95896851</v>
      </c>
      <c r="F47" s="20" t="n">
        <v>0.48474342</v>
      </c>
      <c r="G47" s="18" t="n">
        <v>26.73519022</v>
      </c>
      <c r="H47" s="20" t="n">
        <v>0.99969246</v>
      </c>
      <c r="I47" s="18" t="n">
        <v>6.12040506</v>
      </c>
      <c r="J47" s="20" t="n">
        <v>0.33293432</v>
      </c>
      <c r="K47" s="18" t="n">
        <v>34.90570899</v>
      </c>
      <c r="L47" s="20" t="n">
        <v>0.99757373</v>
      </c>
      <c r="M47" s="18" t="s">
        <v>327</v>
      </c>
      <c r="N47" s="20" t="s">
        <v>327</v>
      </c>
      <c r="O47" s="18" t="n">
        <v>0</v>
      </c>
      <c r="P47" s="20" t="n">
        <v>0</v>
      </c>
      <c r="Q47" s="18" t="n">
        <v>0</v>
      </c>
      <c r="R47" s="20" t="n">
        <v>0</v>
      </c>
      <c r="S47" s="18" t="n">
        <v>17.27972723</v>
      </c>
      <c r="T47" s="20" t="n">
        <v>0.60754065</v>
      </c>
    </row>
    <row r="48" spans="1:20">
      <c r="A48" s="15" t="s">
        <v>368</v>
      </c>
      <c r="B48" s="17" t="n">
        <v>9841</v>
      </c>
      <c r="C48" s="18">
        <f>(35.0/B48*100)</f>
        <v/>
      </c>
      <c r="D48" s="19" t="n">
        <v>9806</v>
      </c>
      <c r="E48" s="18" t="n">
        <v>20.49981629</v>
      </c>
      <c r="F48" s="20" t="n">
        <v>0.76906923</v>
      </c>
      <c r="G48" s="18" t="n">
        <v>32.28925591</v>
      </c>
      <c r="H48" s="20" t="n">
        <v>0.9327412899999999</v>
      </c>
      <c r="I48" s="18" t="n">
        <v>8.68380095</v>
      </c>
      <c r="J48" s="20" t="n">
        <v>0.42370701</v>
      </c>
      <c r="K48" s="18" t="n">
        <v>35.38681539</v>
      </c>
      <c r="L48" s="20" t="n">
        <v>1.16865536</v>
      </c>
      <c r="M48" s="18" t="s">
        <v>327</v>
      </c>
      <c r="N48" s="20" t="s">
        <v>327</v>
      </c>
      <c r="O48" s="18" t="n">
        <v>0</v>
      </c>
      <c r="P48" s="20" t="n">
        <v>0</v>
      </c>
      <c r="Q48" s="18" t="n">
        <v>0</v>
      </c>
      <c r="R48" s="20" t="n">
        <v>0</v>
      </c>
      <c r="S48" s="18" t="n">
        <v>3.14031146</v>
      </c>
      <c r="T48" s="20" t="n">
        <v>0.2710765</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(165.0/B52*100)</f>
        <v/>
      </c>
      <c r="D52" s="19" t="n">
        <v>5644</v>
      </c>
      <c r="E52" s="18" t="n">
        <v>11.26030511</v>
      </c>
      <c r="F52" s="20" t="n">
        <v>0.49049307</v>
      </c>
      <c r="G52" s="18" t="n">
        <v>25.73915377</v>
      </c>
      <c r="H52" s="20" t="n">
        <v>0.63424006</v>
      </c>
      <c r="I52" s="18" t="n">
        <v>3.21558721</v>
      </c>
      <c r="J52" s="20" t="n">
        <v>0.28327997</v>
      </c>
      <c r="K52" s="18" t="n">
        <v>51.63489759</v>
      </c>
      <c r="L52" s="20" t="n">
        <v>0.91804299</v>
      </c>
      <c r="M52" s="18" t="s">
        <v>327</v>
      </c>
      <c r="N52" s="20" t="s">
        <v>327</v>
      </c>
      <c r="O52" s="18" t="n">
        <v>0</v>
      </c>
      <c r="P52" s="20" t="n">
        <v>0</v>
      </c>
      <c r="Q52" s="18" t="n">
        <v>0</v>
      </c>
      <c r="R52" s="20" t="n">
        <v>0</v>
      </c>
      <c r="S52" s="18" t="n">
        <v>8.150056319999999</v>
      </c>
      <c r="T52" s="20" t="n">
        <v>0.49000581</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13.89887384</v>
      </c>
      <c r="F56" s="20" t="n">
        <v>0.48252214</v>
      </c>
      <c r="G56" s="18" t="n">
        <v>40.18711668</v>
      </c>
      <c r="H56" s="20" t="n">
        <v>0.83356642</v>
      </c>
      <c r="I56" s="18" t="n">
        <v>4.14005291</v>
      </c>
      <c r="J56" s="20" t="n">
        <v>0.26499089</v>
      </c>
      <c r="K56" s="18" t="n">
        <v>39.17444647</v>
      </c>
      <c r="L56" s="20" t="n">
        <v>0.9096817</v>
      </c>
      <c r="M56" s="18" t="s">
        <v>327</v>
      </c>
      <c r="N56" s="20" t="s">
        <v>327</v>
      </c>
      <c r="O56" s="18" t="n">
        <v>0</v>
      </c>
      <c r="P56" s="20" t="n">
        <v>0</v>
      </c>
      <c r="Q56" s="18" t="n">
        <v>0</v>
      </c>
      <c r="R56" s="20" t="n">
        <v>0</v>
      </c>
      <c r="S56" s="18" t="n">
        <v>2.59951011</v>
      </c>
      <c r="T56" s="20" t="n">
        <v>0.26514809</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(345.0/B61*100)</f>
        <v/>
      </c>
      <c r="D61" s="19" t="n">
        <v>6180</v>
      </c>
      <c r="E61" s="18" t="n">
        <v>12.33100989</v>
      </c>
      <c r="F61" s="20" t="n">
        <v>0.55734043</v>
      </c>
      <c r="G61" s="18" t="n">
        <v>25.07079773</v>
      </c>
      <c r="H61" s="20" t="n">
        <v>0.86279282</v>
      </c>
      <c r="I61" s="18" t="n">
        <v>4.07169731</v>
      </c>
      <c r="J61" s="20" t="n">
        <v>0.27139164</v>
      </c>
      <c r="K61" s="18" t="n">
        <v>48.91099559</v>
      </c>
      <c r="L61" s="20" t="n">
        <v>0.90426484</v>
      </c>
      <c r="M61" s="18" t="s">
        <v>327</v>
      </c>
      <c r="N61" s="20" t="s">
        <v>327</v>
      </c>
      <c r="O61" s="18" t="n">
        <v>0</v>
      </c>
      <c r="P61" s="20" t="n">
        <v>0</v>
      </c>
      <c r="Q61" s="18" t="n">
        <v>0</v>
      </c>
      <c r="R61" s="20" t="n">
        <v>0</v>
      </c>
      <c r="S61" s="18" t="n">
        <v>9.61549947</v>
      </c>
      <c r="T61" s="20" t="n">
        <v>0.54504255</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(449.0/B67*100)</f>
        <v/>
      </c>
      <c r="D67" s="19" t="n">
        <v>6522</v>
      </c>
      <c r="E67" s="18" t="n">
        <v>21.86615315</v>
      </c>
      <c r="F67" s="20" t="n">
        <v>0.69312722</v>
      </c>
      <c r="G67" s="18" t="n">
        <v>27.28892555</v>
      </c>
      <c r="H67" s="20" t="n">
        <v>0.7378101</v>
      </c>
      <c r="I67" s="18" t="n">
        <v>5.603747</v>
      </c>
      <c r="J67" s="20" t="n">
        <v>0.28334276</v>
      </c>
      <c r="K67" s="18" t="n">
        <v>38.86519589</v>
      </c>
      <c r="L67" s="20" t="n">
        <v>0.99945515</v>
      </c>
      <c r="M67" s="18" t="s">
        <v>327</v>
      </c>
      <c r="N67" s="20" t="s">
        <v>327</v>
      </c>
      <c r="O67" s="18" t="n">
        <v>0</v>
      </c>
      <c r="P67" s="20" t="n">
        <v>0</v>
      </c>
      <c r="Q67" s="18" t="n">
        <v>0</v>
      </c>
      <c r="R67" s="20" t="n">
        <v>0</v>
      </c>
      <c r="S67" s="18" t="n">
        <v>6.37597841</v>
      </c>
      <c r="T67" s="20" t="n">
        <v>0.3136709</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(432.0/B73*100)</f>
        <v/>
      </c>
      <c r="D73" s="19" t="n">
        <v>7817</v>
      </c>
      <c r="E73" s="18" t="n">
        <v>26.00333094</v>
      </c>
      <c r="F73" s="20" t="n">
        <v>0.73818626</v>
      </c>
      <c r="G73" s="18" t="n">
        <v>37.89274713</v>
      </c>
      <c r="H73" s="20" t="n">
        <v>0.72073414</v>
      </c>
      <c r="I73" s="18" t="n">
        <v>9.5063201</v>
      </c>
      <c r="J73" s="20" t="n">
        <v>0.47060802</v>
      </c>
      <c r="K73" s="18" t="n">
        <v>23.25083124</v>
      </c>
      <c r="L73" s="20" t="n">
        <v>1.0386213</v>
      </c>
      <c r="M73" s="18" t="s">
        <v>327</v>
      </c>
      <c r="N73" s="20" t="s">
        <v>327</v>
      </c>
      <c r="O73" s="18" t="n">
        <v>0</v>
      </c>
      <c r="P73" s="20" t="n">
        <v>0</v>
      </c>
      <c r="Q73" s="18" t="n">
        <v>0</v>
      </c>
      <c r="R73" s="20" t="n">
        <v>0</v>
      </c>
      <c r="S73" s="18" t="n">
        <v>3.34677059</v>
      </c>
      <c r="T73" s="20" t="n">
        <v>0.24081074</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514</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10.00472283</v>
      </c>
      <c r="F7" s="20" t="n">
        <v>0.34646485</v>
      </c>
      <c r="G7" s="18" t="n">
        <v>20.53780867</v>
      </c>
      <c r="H7" s="20" t="n">
        <v>0.51438502</v>
      </c>
      <c r="I7" s="18" t="n">
        <v>3.87362682</v>
      </c>
      <c r="J7" s="20" t="n">
        <v>0.25377016</v>
      </c>
      <c r="K7" s="18" t="n">
        <v>53.07319261</v>
      </c>
      <c r="L7" s="20" t="n">
        <v>0.61164619</v>
      </c>
      <c r="M7" s="18" t="s">
        <v>327</v>
      </c>
      <c r="N7" s="20" t="s">
        <v>327</v>
      </c>
      <c r="O7" s="18" t="n">
        <v>0</v>
      </c>
      <c r="P7" s="20" t="n">
        <v>0</v>
      </c>
      <c r="Q7" s="18" t="n">
        <v>0</v>
      </c>
      <c r="R7" s="20" t="n">
        <v>0</v>
      </c>
      <c r="S7" s="18" t="n">
        <v>12.51064907</v>
      </c>
      <c r="T7" s="20" t="n">
        <v>0.42205331</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(8065.0/B9*100)</f>
        <v/>
      </c>
      <c r="D9" s="19" t="n">
        <v>1586</v>
      </c>
      <c r="E9" s="18" t="n">
        <v>13.34651134</v>
      </c>
      <c r="F9" s="20" t="n">
        <v>1.07669483</v>
      </c>
      <c r="G9" s="18" t="n">
        <v>30.39640082</v>
      </c>
      <c r="H9" s="20" t="n">
        <v>1.49928812</v>
      </c>
      <c r="I9" s="18" t="n">
        <v>8.49138278</v>
      </c>
      <c r="J9" s="20" t="n">
        <v>0.8071889</v>
      </c>
      <c r="K9" s="18" t="n">
        <v>0</v>
      </c>
      <c r="L9" s="20" t="n">
        <v>0</v>
      </c>
      <c r="M9" s="18" t="s">
        <v>327</v>
      </c>
      <c r="N9" s="20" t="s">
        <v>327</v>
      </c>
      <c r="O9" s="18" t="n">
        <v>15.09210792</v>
      </c>
      <c r="P9" s="20" t="n">
        <v>2.48876421</v>
      </c>
      <c r="Q9" s="18" t="n">
        <v>0</v>
      </c>
      <c r="R9" s="20" t="n">
        <v>0</v>
      </c>
      <c r="S9" s="18" t="n">
        <v>32.67359714</v>
      </c>
      <c r="T9" s="20" t="n">
        <v>1.64261091</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(203.0/B13*100)</f>
        <v/>
      </c>
      <c r="D13" s="19" t="n">
        <v>6958</v>
      </c>
      <c r="E13" s="18" t="n">
        <v>2.85507929</v>
      </c>
      <c r="F13" s="20" t="n">
        <v>0.2336391</v>
      </c>
      <c r="G13" s="18" t="n">
        <v>4.54469125</v>
      </c>
      <c r="H13" s="20" t="n">
        <v>0.32731586</v>
      </c>
      <c r="I13" s="18" t="n">
        <v>1.21107517</v>
      </c>
      <c r="J13" s="20" t="n">
        <v>0.14879295</v>
      </c>
      <c r="K13" s="18" t="n">
        <v>82.64467870999999</v>
      </c>
      <c r="L13" s="20" t="n">
        <v>0.68591442</v>
      </c>
      <c r="M13" s="18" t="s">
        <v>327</v>
      </c>
      <c r="N13" s="20" t="s">
        <v>327</v>
      </c>
      <c r="O13" s="18" t="n">
        <v>4.12312762</v>
      </c>
      <c r="P13" s="20" t="n">
        <v>0.47326125</v>
      </c>
      <c r="Q13" s="18" t="n">
        <v>0</v>
      </c>
      <c r="R13" s="20" t="n">
        <v>0</v>
      </c>
      <c r="S13" s="18" t="n">
        <v>4.62134797</v>
      </c>
      <c r="T13" s="20" t="n">
        <v>0.29195483</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(61.0/B18*100)</f>
        <v/>
      </c>
      <c r="D18" s="19" t="n">
        <v>5471</v>
      </c>
      <c r="E18" s="18" t="n">
        <v>10.23602415</v>
      </c>
      <c r="F18" s="20" t="n">
        <v>0.46114793</v>
      </c>
      <c r="G18" s="18" t="n">
        <v>30.5589222</v>
      </c>
      <c r="H18" s="20" t="n">
        <v>0.81333396</v>
      </c>
      <c r="I18" s="18" t="n">
        <v>20.1779743</v>
      </c>
      <c r="J18" s="20" t="n">
        <v>0.76046476</v>
      </c>
      <c r="K18" s="18" t="n">
        <v>29.66209005</v>
      </c>
      <c r="L18" s="20" t="n">
        <v>0.87909384</v>
      </c>
      <c r="M18" s="18" t="s">
        <v>327</v>
      </c>
      <c r="N18" s="20" t="s">
        <v>327</v>
      </c>
      <c r="O18" s="18" t="n">
        <v>0</v>
      </c>
      <c r="P18" s="20" t="n">
        <v>0</v>
      </c>
      <c r="Q18" s="18" t="n">
        <v>0</v>
      </c>
      <c r="R18" s="20" t="n">
        <v>0</v>
      </c>
      <c r="S18" s="18" t="n">
        <v>9.3649893</v>
      </c>
      <c r="T18" s="20" t="n">
        <v>0.6128262799999999</v>
      </c>
    </row>
    <row r="19" spans="1:20">
      <c r="A19" s="15" t="s">
        <v>339</v>
      </c>
      <c r="B19" s="17" t="n">
        <v>5658</v>
      </c>
      <c r="C19" s="18">
        <f>(303.0/B19*100)</f>
        <v/>
      </c>
      <c r="D19" s="19" t="n">
        <v>5355</v>
      </c>
      <c r="E19" s="18" t="n">
        <v>7.04580568</v>
      </c>
      <c r="F19" s="20" t="n">
        <v>0.40035097</v>
      </c>
      <c r="G19" s="18" t="n">
        <v>20.43879277</v>
      </c>
      <c r="H19" s="20" t="n">
        <v>0.75188034</v>
      </c>
      <c r="I19" s="18" t="n">
        <v>6.43421571</v>
      </c>
      <c r="J19" s="20" t="n">
        <v>0.37084248</v>
      </c>
      <c r="K19" s="18" t="n">
        <v>57.07267173</v>
      </c>
      <c r="L19" s="20" t="n">
        <v>1.03571236</v>
      </c>
      <c r="M19" s="18" t="s">
        <v>327</v>
      </c>
      <c r="N19" s="20" t="s">
        <v>327</v>
      </c>
      <c r="O19" s="18" t="n">
        <v>0</v>
      </c>
      <c r="P19" s="20" t="n">
        <v>0</v>
      </c>
      <c r="Q19" s="18" t="n">
        <v>0</v>
      </c>
      <c r="R19" s="20" t="n">
        <v>0</v>
      </c>
      <c r="S19" s="18" t="n">
        <v>9.00851411</v>
      </c>
      <c r="T19" s="20" t="n">
        <v>0.53223421</v>
      </c>
    </row>
    <row r="20" spans="1:20">
      <c r="A20" s="15" t="s">
        <v>340</v>
      </c>
      <c r="B20" s="17" t="n">
        <v>3371</v>
      </c>
      <c r="C20" s="18">
        <f>(82.0/B20*100)</f>
        <v/>
      </c>
      <c r="D20" s="19" t="n">
        <v>3289</v>
      </c>
      <c r="E20" s="18" t="n">
        <v>5.44157796</v>
      </c>
      <c r="F20" s="20" t="n">
        <v>0.33170936</v>
      </c>
      <c r="G20" s="18" t="n">
        <v>14.57946872</v>
      </c>
      <c r="H20" s="20" t="n">
        <v>0.65161499</v>
      </c>
      <c r="I20" s="18" t="n">
        <v>3.64118101</v>
      </c>
      <c r="J20" s="20" t="n">
        <v>0.3541839</v>
      </c>
      <c r="K20" s="18" t="n">
        <v>66.55324933</v>
      </c>
      <c r="L20" s="20" t="n">
        <v>0.74837298</v>
      </c>
      <c r="M20" s="18" t="s">
        <v>327</v>
      </c>
      <c r="N20" s="20" t="s">
        <v>327</v>
      </c>
      <c r="O20" s="18" t="n">
        <v>0</v>
      </c>
      <c r="P20" s="20" t="n">
        <v>0</v>
      </c>
      <c r="Q20" s="18" t="n">
        <v>0</v>
      </c>
      <c r="R20" s="20" t="n">
        <v>0</v>
      </c>
      <c r="S20" s="18" t="n">
        <v>9.78452298</v>
      </c>
      <c r="T20" s="20" t="n">
        <v>0.51376945</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(705.0/B23*100)</f>
        <v/>
      </c>
      <c r="D23" s="19" t="n">
        <v>10878</v>
      </c>
      <c r="E23" s="18" t="n">
        <v>7.95720606</v>
      </c>
      <c r="F23" s="20" t="n">
        <v>0.4951502</v>
      </c>
      <c r="G23" s="18" t="n">
        <v>17.69311956</v>
      </c>
      <c r="H23" s="20" t="n">
        <v>0.58248467</v>
      </c>
      <c r="I23" s="18" t="n">
        <v>6.97967514</v>
      </c>
      <c r="J23" s="20" t="n">
        <v>0.40461177</v>
      </c>
      <c r="K23" s="18" t="n">
        <v>57.96061372</v>
      </c>
      <c r="L23" s="20" t="n">
        <v>0.9735484599999999</v>
      </c>
      <c r="M23" s="18" t="s">
        <v>327</v>
      </c>
      <c r="N23" s="20" t="s">
        <v>327</v>
      </c>
      <c r="O23" s="18" t="n">
        <v>0</v>
      </c>
      <c r="P23" s="20" t="n">
        <v>0</v>
      </c>
      <c r="Q23" s="18" t="n">
        <v>0</v>
      </c>
      <c r="R23" s="20" t="n">
        <v>0</v>
      </c>
      <c r="S23" s="18" t="n">
        <v>9.409385520000001</v>
      </c>
      <c r="T23" s="20" t="n">
        <v>0.49851552</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(37.0/B25*100)</f>
        <v/>
      </c>
      <c r="D25" s="19" t="n">
        <v>5544</v>
      </c>
      <c r="E25" s="18" t="n">
        <v>10.45130464</v>
      </c>
      <c r="F25" s="20" t="n">
        <v>0.45457399</v>
      </c>
      <c r="G25" s="18" t="n">
        <v>49.45208372</v>
      </c>
      <c r="H25" s="20" t="n">
        <v>0.98774285</v>
      </c>
      <c r="I25" s="18" t="n">
        <v>14.50925564</v>
      </c>
      <c r="J25" s="20" t="n">
        <v>0.5963708599999999</v>
      </c>
      <c r="K25" s="18" t="n">
        <v>23.13033697</v>
      </c>
      <c r="L25" s="20" t="n">
        <v>0.96844903</v>
      </c>
      <c r="M25" s="18" t="s">
        <v>327</v>
      </c>
      <c r="N25" s="20" t="s">
        <v>327</v>
      </c>
      <c r="O25" s="18" t="n">
        <v>0</v>
      </c>
      <c r="P25" s="20" t="n">
        <v>0</v>
      </c>
      <c r="Q25" s="18" t="n">
        <v>0</v>
      </c>
      <c r="R25" s="20" t="n">
        <v>0</v>
      </c>
      <c r="S25" s="18" t="n">
        <v>2.45701902</v>
      </c>
      <c r="T25" s="20" t="n">
        <v>0.24327142</v>
      </c>
    </row>
    <row r="26" spans="1:20">
      <c r="A26" s="15" t="s">
        <v>346</v>
      </c>
      <c r="B26" s="17" t="n">
        <v>4869</v>
      </c>
      <c r="C26" s="18">
        <f>(202.0/B26*100)</f>
        <v/>
      </c>
      <c r="D26" s="19" t="n">
        <v>4667</v>
      </c>
      <c r="E26" s="18" t="n">
        <v>10.33693847</v>
      </c>
      <c r="F26" s="20" t="n">
        <v>0.5343779400000001</v>
      </c>
      <c r="G26" s="18" t="n">
        <v>31.99790531</v>
      </c>
      <c r="H26" s="20" t="n">
        <v>0.77990574</v>
      </c>
      <c r="I26" s="18" t="n">
        <v>9.803968770000001</v>
      </c>
      <c r="J26" s="20" t="n">
        <v>0.50177201</v>
      </c>
      <c r="K26" s="18" t="n">
        <v>41.44454734</v>
      </c>
      <c r="L26" s="20" t="n">
        <v>0.91743374</v>
      </c>
      <c r="M26" s="18" t="s">
        <v>327</v>
      </c>
      <c r="N26" s="20" t="s">
        <v>327</v>
      </c>
      <c r="O26" s="18" t="n">
        <v>0</v>
      </c>
      <c r="P26" s="20" t="n">
        <v>0</v>
      </c>
      <c r="Q26" s="18" t="n">
        <v>0</v>
      </c>
      <c r="R26" s="20" t="n">
        <v>0</v>
      </c>
      <c r="S26" s="18" t="n">
        <v>6.41664011</v>
      </c>
      <c r="T26" s="20" t="n">
        <v>0.45136104</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(43.0/B32*100)</f>
        <v/>
      </c>
      <c r="D32" s="19" t="n">
        <v>4435</v>
      </c>
      <c r="E32" s="18" t="n">
        <v>11.47288437</v>
      </c>
      <c r="F32" s="20" t="n">
        <v>0.58585061</v>
      </c>
      <c r="G32" s="18" t="n">
        <v>33.43510119</v>
      </c>
      <c r="H32" s="20" t="n">
        <v>0.90296785</v>
      </c>
      <c r="I32" s="18" t="n">
        <v>9.988355670000001</v>
      </c>
      <c r="J32" s="20" t="n">
        <v>0.42498119</v>
      </c>
      <c r="K32" s="18" t="n">
        <v>40.15103292</v>
      </c>
      <c r="L32" s="20" t="n">
        <v>1.05433568</v>
      </c>
      <c r="M32" s="18" t="s">
        <v>327</v>
      </c>
      <c r="N32" s="20" t="s">
        <v>327</v>
      </c>
      <c r="O32" s="18" t="n">
        <v>0</v>
      </c>
      <c r="P32" s="20" t="n">
        <v>0</v>
      </c>
      <c r="Q32" s="18" t="n">
        <v>0</v>
      </c>
      <c r="R32" s="20" t="n">
        <v>0</v>
      </c>
      <c r="S32" s="18" t="n">
        <v>4.95262585</v>
      </c>
      <c r="T32" s="20" t="n">
        <v>0.35672472</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(153.0/B34*100)</f>
        <v/>
      </c>
      <c r="D34" s="19" t="n">
        <v>6197</v>
      </c>
      <c r="E34" s="18" t="n">
        <v>11.56781481</v>
      </c>
      <c r="F34" s="20" t="n">
        <v>0.4381284</v>
      </c>
      <c r="G34" s="18" t="n">
        <v>24.08603541</v>
      </c>
      <c r="H34" s="20" t="n">
        <v>0.6881175</v>
      </c>
      <c r="I34" s="18" t="n">
        <v>7.49606435</v>
      </c>
      <c r="J34" s="20" t="n">
        <v>0.39519594</v>
      </c>
      <c r="K34" s="18" t="n">
        <v>42.1865219</v>
      </c>
      <c r="L34" s="20" t="n">
        <v>0.88552536</v>
      </c>
      <c r="M34" s="18" t="s">
        <v>327</v>
      </c>
      <c r="N34" s="20" t="s">
        <v>327</v>
      </c>
      <c r="O34" s="18" t="n">
        <v>2.60874688</v>
      </c>
      <c r="P34" s="20" t="n">
        <v>0.54132713</v>
      </c>
      <c r="Q34" s="18" t="n">
        <v>0</v>
      </c>
      <c r="R34" s="20" t="n">
        <v>0</v>
      </c>
      <c r="S34" s="18" t="n">
        <v>12.05481665</v>
      </c>
      <c r="T34" s="20" t="n">
        <v>0.52621898</v>
      </c>
    </row>
    <row r="35" spans="1:20">
      <c r="A35" s="15" t="s">
        <v>355</v>
      </c>
      <c r="B35" s="17" t="n">
        <v>6406</v>
      </c>
      <c r="C35" s="18">
        <f>(132.0/B35*100)</f>
        <v/>
      </c>
      <c r="D35" s="19" t="n">
        <v>6274</v>
      </c>
      <c r="E35" s="18" t="n">
        <v>15.266107</v>
      </c>
      <c r="F35" s="20" t="n">
        <v>0.64213776</v>
      </c>
      <c r="G35" s="18" t="n">
        <v>27.80660599</v>
      </c>
      <c r="H35" s="20" t="n">
        <v>0.78431304</v>
      </c>
      <c r="I35" s="18" t="n">
        <v>8.603487530000001</v>
      </c>
      <c r="J35" s="20" t="n">
        <v>0.44550185</v>
      </c>
      <c r="K35" s="18" t="n">
        <v>32.20592376</v>
      </c>
      <c r="L35" s="20" t="n">
        <v>0.77183851</v>
      </c>
      <c r="M35" s="18" t="s">
        <v>327</v>
      </c>
      <c r="N35" s="20" t="s">
        <v>327</v>
      </c>
      <c r="O35" s="18" t="n">
        <v>1.05337952</v>
      </c>
      <c r="P35" s="20" t="n">
        <v>0.05751675</v>
      </c>
      <c r="Q35" s="18" t="n">
        <v>0</v>
      </c>
      <c r="R35" s="20" t="n">
        <v>0</v>
      </c>
      <c r="S35" s="18" t="n">
        <v>15.0644962</v>
      </c>
      <c r="T35" s="20" t="n">
        <v>0.53914147</v>
      </c>
    </row>
    <row r="36" spans="1:20">
      <c r="A36" s="15" t="s">
        <v>356</v>
      </c>
      <c r="B36" s="17" t="n">
        <v>6736</v>
      </c>
      <c r="C36" s="18">
        <f>(147.0/B36*100)</f>
        <v/>
      </c>
      <c r="D36" s="19" t="n">
        <v>6589</v>
      </c>
      <c r="E36" s="18" t="n">
        <v>6.69273647</v>
      </c>
      <c r="F36" s="20" t="n">
        <v>0.35645963</v>
      </c>
      <c r="G36" s="18" t="n">
        <v>19.3763484</v>
      </c>
      <c r="H36" s="20" t="n">
        <v>0.58186318</v>
      </c>
      <c r="I36" s="18" t="n">
        <v>10.08943359</v>
      </c>
      <c r="J36" s="20" t="n">
        <v>0.51523375</v>
      </c>
      <c r="K36" s="18" t="n">
        <v>54.78170904</v>
      </c>
      <c r="L36" s="20" t="n">
        <v>0.8844727</v>
      </c>
      <c r="M36" s="18" t="s">
        <v>327</v>
      </c>
      <c r="N36" s="20" t="s">
        <v>327</v>
      </c>
      <c r="O36" s="18" t="n">
        <v>0</v>
      </c>
      <c r="P36" s="20" t="n">
        <v>0</v>
      </c>
      <c r="Q36" s="18" t="n">
        <v>0</v>
      </c>
      <c r="R36" s="20" t="n">
        <v>0</v>
      </c>
      <c r="S36" s="18" t="n">
        <v>9.059772499999999</v>
      </c>
      <c r="T36" s="20" t="n">
        <v>0.43369695</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(5830.0/B40*100)</f>
        <v/>
      </c>
      <c r="D40" s="19" t="n">
        <v>8327</v>
      </c>
      <c r="E40" s="18" t="n">
        <v>9.40447107</v>
      </c>
      <c r="F40" s="20" t="n">
        <v>0.4427748</v>
      </c>
      <c r="G40" s="18" t="n">
        <v>27.19987747</v>
      </c>
      <c r="H40" s="20" t="n">
        <v>0.86661171</v>
      </c>
      <c r="I40" s="18" t="n">
        <v>4.94326609</v>
      </c>
      <c r="J40" s="20" t="n">
        <v>0.33887199</v>
      </c>
      <c r="K40" s="18" t="n">
        <v>39.25514637</v>
      </c>
      <c r="L40" s="20" t="n">
        <v>0.97097519</v>
      </c>
      <c r="M40" s="18" t="s">
        <v>327</v>
      </c>
      <c r="N40" s="20" t="s">
        <v>327</v>
      </c>
      <c r="O40" s="18" t="n">
        <v>9.25411467</v>
      </c>
      <c r="P40" s="20" t="n">
        <v>0.2104228</v>
      </c>
      <c r="Q40" s="18" t="n">
        <v>0</v>
      </c>
      <c r="R40" s="20" t="n">
        <v>0</v>
      </c>
      <c r="S40" s="18" t="n">
        <v>9.943124340000001</v>
      </c>
      <c r="T40" s="20" t="n">
        <v>0.56557743</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(296.0/B47*100)</f>
        <v/>
      </c>
      <c r="D47" s="19" t="n">
        <v>5632</v>
      </c>
      <c r="E47" s="18" t="n">
        <v>14.70150189</v>
      </c>
      <c r="F47" s="20" t="n">
        <v>0.47632816</v>
      </c>
      <c r="G47" s="18" t="n">
        <v>24.53880885</v>
      </c>
      <c r="H47" s="20" t="n">
        <v>0.91913069</v>
      </c>
      <c r="I47" s="18" t="n">
        <v>9.13553447</v>
      </c>
      <c r="J47" s="20" t="n">
        <v>0.4944221</v>
      </c>
      <c r="K47" s="18" t="n">
        <v>34.90570899</v>
      </c>
      <c r="L47" s="20" t="n">
        <v>0.99757373</v>
      </c>
      <c r="M47" s="18" t="s">
        <v>327</v>
      </c>
      <c r="N47" s="20" t="s">
        <v>327</v>
      </c>
      <c r="O47" s="18" t="n">
        <v>0</v>
      </c>
      <c r="P47" s="20" t="n">
        <v>0</v>
      </c>
      <c r="Q47" s="18" t="n">
        <v>0</v>
      </c>
      <c r="R47" s="20" t="n">
        <v>0</v>
      </c>
      <c r="S47" s="18" t="n">
        <v>16.7184458</v>
      </c>
      <c r="T47" s="20" t="n">
        <v>0.61314154</v>
      </c>
    </row>
    <row r="48" spans="1:20">
      <c r="A48" s="15" t="s">
        <v>368</v>
      </c>
      <c r="B48" s="17" t="n">
        <v>9841</v>
      </c>
      <c r="C48" s="18">
        <f>(35.0/B48*100)</f>
        <v/>
      </c>
      <c r="D48" s="19" t="n">
        <v>9806</v>
      </c>
      <c r="E48" s="18" t="n">
        <v>26.76841228</v>
      </c>
      <c r="F48" s="20" t="n">
        <v>0.91148985</v>
      </c>
      <c r="G48" s="18" t="n">
        <v>25.39738294</v>
      </c>
      <c r="H48" s="20" t="n">
        <v>0.83576076</v>
      </c>
      <c r="I48" s="18" t="n">
        <v>9.60550261</v>
      </c>
      <c r="J48" s="20" t="n">
        <v>0.54854856</v>
      </c>
      <c r="K48" s="18" t="n">
        <v>35.38681539</v>
      </c>
      <c r="L48" s="20" t="n">
        <v>1.16865536</v>
      </c>
      <c r="M48" s="18" t="s">
        <v>327</v>
      </c>
      <c r="N48" s="20" t="s">
        <v>327</v>
      </c>
      <c r="O48" s="18" t="n">
        <v>0</v>
      </c>
      <c r="P48" s="20" t="n">
        <v>0</v>
      </c>
      <c r="Q48" s="18" t="n">
        <v>0</v>
      </c>
      <c r="R48" s="20" t="n">
        <v>0</v>
      </c>
      <c r="S48" s="18" t="n">
        <v>2.84188678</v>
      </c>
      <c r="T48" s="20" t="n">
        <v>0.26721561</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(165.0/B52*100)</f>
        <v/>
      </c>
      <c r="D52" s="19" t="n">
        <v>5644</v>
      </c>
      <c r="E52" s="18" t="n">
        <v>10.69956749</v>
      </c>
      <c r="F52" s="20" t="n">
        <v>0.47633935</v>
      </c>
      <c r="G52" s="18" t="n">
        <v>22.3055537</v>
      </c>
      <c r="H52" s="20" t="n">
        <v>0.64934993</v>
      </c>
      <c r="I52" s="18" t="n">
        <v>7.6601845</v>
      </c>
      <c r="J52" s="20" t="n">
        <v>0.34011108</v>
      </c>
      <c r="K52" s="18" t="n">
        <v>51.63489759</v>
      </c>
      <c r="L52" s="20" t="n">
        <v>0.91804299</v>
      </c>
      <c r="M52" s="18" t="s">
        <v>327</v>
      </c>
      <c r="N52" s="20" t="s">
        <v>327</v>
      </c>
      <c r="O52" s="18" t="n">
        <v>0</v>
      </c>
      <c r="P52" s="20" t="n">
        <v>0</v>
      </c>
      <c r="Q52" s="18" t="n">
        <v>0</v>
      </c>
      <c r="R52" s="20" t="n">
        <v>0</v>
      </c>
      <c r="S52" s="18" t="n">
        <v>7.69979672</v>
      </c>
      <c r="T52" s="20" t="n">
        <v>0.44720095</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15.91713559</v>
      </c>
      <c r="F56" s="20" t="n">
        <v>0.64410427</v>
      </c>
      <c r="G56" s="18" t="n">
        <v>33.92304524</v>
      </c>
      <c r="H56" s="20" t="n">
        <v>0.80970553</v>
      </c>
      <c r="I56" s="18" t="n">
        <v>8.39837275</v>
      </c>
      <c r="J56" s="20" t="n">
        <v>0.53702498</v>
      </c>
      <c r="K56" s="18" t="n">
        <v>39.17444647</v>
      </c>
      <c r="L56" s="20" t="n">
        <v>0.9096817</v>
      </c>
      <c r="M56" s="18" t="s">
        <v>327</v>
      </c>
      <c r="N56" s="20" t="s">
        <v>327</v>
      </c>
      <c r="O56" s="18" t="n">
        <v>0</v>
      </c>
      <c r="P56" s="20" t="n">
        <v>0</v>
      </c>
      <c r="Q56" s="18" t="n">
        <v>0</v>
      </c>
      <c r="R56" s="20" t="n">
        <v>0</v>
      </c>
      <c r="S56" s="18" t="n">
        <v>2.58699995</v>
      </c>
      <c r="T56" s="20" t="n">
        <v>0.27111784</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(345.0/B61*100)</f>
        <v/>
      </c>
      <c r="D61" s="19" t="n">
        <v>6180</v>
      </c>
      <c r="E61" s="18" t="n">
        <v>13.72074002</v>
      </c>
      <c r="F61" s="20" t="n">
        <v>0.53072317</v>
      </c>
      <c r="G61" s="18" t="n">
        <v>23.026968</v>
      </c>
      <c r="H61" s="20" t="n">
        <v>0.74609738</v>
      </c>
      <c r="I61" s="18" t="n">
        <v>5.07536049</v>
      </c>
      <c r="J61" s="20" t="n">
        <v>0.3082541</v>
      </c>
      <c r="K61" s="18" t="n">
        <v>48.91099559</v>
      </c>
      <c r="L61" s="20" t="n">
        <v>0.90426484</v>
      </c>
      <c r="M61" s="18" t="s">
        <v>327</v>
      </c>
      <c r="N61" s="20" t="s">
        <v>327</v>
      </c>
      <c r="O61" s="18" t="n">
        <v>0</v>
      </c>
      <c r="P61" s="20" t="n">
        <v>0</v>
      </c>
      <c r="Q61" s="18" t="n">
        <v>0</v>
      </c>
      <c r="R61" s="20" t="n">
        <v>0</v>
      </c>
      <c r="S61" s="18" t="n">
        <v>9.26593589</v>
      </c>
      <c r="T61" s="20" t="n">
        <v>0.54166735</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(449.0/B67*100)</f>
        <v/>
      </c>
      <c r="D67" s="19" t="n">
        <v>6522</v>
      </c>
      <c r="E67" s="18" t="n">
        <v>29.36142933</v>
      </c>
      <c r="F67" s="20" t="n">
        <v>0.79250253</v>
      </c>
      <c r="G67" s="18" t="n">
        <v>19.85596748</v>
      </c>
      <c r="H67" s="20" t="n">
        <v>0.70259988</v>
      </c>
      <c r="I67" s="18" t="n">
        <v>6.65910337</v>
      </c>
      <c r="J67" s="20" t="n">
        <v>0.31048832</v>
      </c>
      <c r="K67" s="18" t="n">
        <v>38.86519589</v>
      </c>
      <c r="L67" s="20" t="n">
        <v>0.99945515</v>
      </c>
      <c r="M67" s="18" t="s">
        <v>327</v>
      </c>
      <c r="N67" s="20" t="s">
        <v>327</v>
      </c>
      <c r="O67" s="18" t="n">
        <v>0</v>
      </c>
      <c r="P67" s="20" t="n">
        <v>0</v>
      </c>
      <c r="Q67" s="18" t="n">
        <v>0</v>
      </c>
      <c r="R67" s="20" t="n">
        <v>0</v>
      </c>
      <c r="S67" s="18" t="n">
        <v>5.25830393</v>
      </c>
      <c r="T67" s="20" t="n">
        <v>0.32561784</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(432.0/B73*100)</f>
        <v/>
      </c>
      <c r="D73" s="19" t="n">
        <v>7817</v>
      </c>
      <c r="E73" s="18" t="n">
        <v>26.29165808</v>
      </c>
      <c r="F73" s="20" t="n">
        <v>0.89316591</v>
      </c>
      <c r="G73" s="18" t="n">
        <v>37.47344675</v>
      </c>
      <c r="H73" s="20" t="n">
        <v>0.77001597</v>
      </c>
      <c r="I73" s="18" t="n">
        <v>9.569894440000001</v>
      </c>
      <c r="J73" s="20" t="n">
        <v>0.47682201</v>
      </c>
      <c r="K73" s="18" t="n">
        <v>23.25083124</v>
      </c>
      <c r="L73" s="20" t="n">
        <v>1.0386213</v>
      </c>
      <c r="M73" s="18" t="s">
        <v>327</v>
      </c>
      <c r="N73" s="20" t="s">
        <v>327</v>
      </c>
      <c r="O73" s="18" t="n">
        <v>0</v>
      </c>
      <c r="P73" s="20" t="n">
        <v>0</v>
      </c>
      <c r="Q73" s="18" t="n">
        <v>0</v>
      </c>
      <c r="R73" s="20" t="n">
        <v>0</v>
      </c>
      <c r="S73" s="18" t="n">
        <v>3.4141695</v>
      </c>
      <c r="T73" s="20" t="n">
        <v>0.22989721</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515</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9.958934360000001</v>
      </c>
      <c r="F7" s="20" t="n">
        <v>0.34337436</v>
      </c>
      <c r="G7" s="18" t="n">
        <v>20.03930783</v>
      </c>
      <c r="H7" s="20" t="n">
        <v>0.5135726900000001</v>
      </c>
      <c r="I7" s="18" t="n">
        <v>4.0636492</v>
      </c>
      <c r="J7" s="20" t="n">
        <v>0.23744244</v>
      </c>
      <c r="K7" s="18" t="n">
        <v>53.07319261</v>
      </c>
      <c r="L7" s="20" t="n">
        <v>0.61164619</v>
      </c>
      <c r="M7" s="18" t="s">
        <v>327</v>
      </c>
      <c r="N7" s="20" t="s">
        <v>327</v>
      </c>
      <c r="O7" s="18" t="n">
        <v>0</v>
      </c>
      <c r="P7" s="20" t="n">
        <v>0</v>
      </c>
      <c r="Q7" s="18" t="n">
        <v>0</v>
      </c>
      <c r="R7" s="20" t="n">
        <v>0</v>
      </c>
      <c r="S7" s="18" t="n">
        <v>12.86491601</v>
      </c>
      <c r="T7" s="20" t="n">
        <v>0.43119364</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(8065.0/B9*100)</f>
        <v/>
      </c>
      <c r="D9" s="19" t="n">
        <v>1586</v>
      </c>
      <c r="E9" s="18" t="n">
        <v>15.19135018</v>
      </c>
      <c r="F9" s="20" t="n">
        <v>1.12589997</v>
      </c>
      <c r="G9" s="18" t="n">
        <v>29.38189468</v>
      </c>
      <c r="H9" s="20" t="n">
        <v>1.35271818</v>
      </c>
      <c r="I9" s="18" t="n">
        <v>8.99469244</v>
      </c>
      <c r="J9" s="20" t="n">
        <v>0.77608982</v>
      </c>
      <c r="K9" s="18" t="n">
        <v>0</v>
      </c>
      <c r="L9" s="20" t="n">
        <v>0</v>
      </c>
      <c r="M9" s="18" t="s">
        <v>327</v>
      </c>
      <c r="N9" s="20" t="s">
        <v>327</v>
      </c>
      <c r="O9" s="18" t="n">
        <v>15.09210792</v>
      </c>
      <c r="P9" s="20" t="n">
        <v>2.48876421</v>
      </c>
      <c r="Q9" s="18" t="n">
        <v>0</v>
      </c>
      <c r="R9" s="20" t="n">
        <v>0</v>
      </c>
      <c r="S9" s="18" t="n">
        <v>31.33995478</v>
      </c>
      <c r="T9" s="20" t="n">
        <v>1.58764918</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(203.0/B13*100)</f>
        <v/>
      </c>
      <c r="D13" s="19" t="n">
        <v>6958</v>
      </c>
      <c r="E13" s="18" t="n">
        <v>2.52911353</v>
      </c>
      <c r="F13" s="20" t="n">
        <v>0.22550103</v>
      </c>
      <c r="G13" s="18" t="n">
        <v>4.99880789</v>
      </c>
      <c r="H13" s="20" t="n">
        <v>0.35590277</v>
      </c>
      <c r="I13" s="18" t="n">
        <v>1.06686662</v>
      </c>
      <c r="J13" s="20" t="n">
        <v>0.1277614</v>
      </c>
      <c r="K13" s="18" t="n">
        <v>82.64467870999999</v>
      </c>
      <c r="L13" s="20" t="n">
        <v>0.68591442</v>
      </c>
      <c r="M13" s="18" t="s">
        <v>327</v>
      </c>
      <c r="N13" s="20" t="s">
        <v>327</v>
      </c>
      <c r="O13" s="18" t="n">
        <v>4.12312762</v>
      </c>
      <c r="P13" s="20" t="n">
        <v>0.47326125</v>
      </c>
      <c r="Q13" s="18" t="n">
        <v>0</v>
      </c>
      <c r="R13" s="20" t="n">
        <v>0</v>
      </c>
      <c r="S13" s="18" t="n">
        <v>4.63740564</v>
      </c>
      <c r="T13" s="20" t="n">
        <v>0.27833346</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(61.0/B18*100)</f>
        <v/>
      </c>
      <c r="D18" s="19" t="n">
        <v>5471</v>
      </c>
      <c r="E18" s="18" t="n">
        <v>9.79366488</v>
      </c>
      <c r="F18" s="20" t="n">
        <v>0.4551273</v>
      </c>
      <c r="G18" s="18" t="n">
        <v>30.39180563</v>
      </c>
      <c r="H18" s="20" t="n">
        <v>0.73044399</v>
      </c>
      <c r="I18" s="18" t="n">
        <v>21.04905587</v>
      </c>
      <c r="J18" s="20" t="n">
        <v>0.72671214</v>
      </c>
      <c r="K18" s="18" t="n">
        <v>29.66209005</v>
      </c>
      <c r="L18" s="20" t="n">
        <v>0.87909384</v>
      </c>
      <c r="M18" s="18" t="s">
        <v>327</v>
      </c>
      <c r="N18" s="20" t="s">
        <v>327</v>
      </c>
      <c r="O18" s="18" t="n">
        <v>0</v>
      </c>
      <c r="P18" s="20" t="n">
        <v>0</v>
      </c>
      <c r="Q18" s="18" t="n">
        <v>0</v>
      </c>
      <c r="R18" s="20" t="n">
        <v>0</v>
      </c>
      <c r="S18" s="18" t="n">
        <v>9.10338357</v>
      </c>
      <c r="T18" s="20" t="n">
        <v>0.58062585</v>
      </c>
    </row>
    <row r="19" spans="1:20">
      <c r="A19" s="15" t="s">
        <v>339</v>
      </c>
      <c r="B19" s="17" t="n">
        <v>5658</v>
      </c>
      <c r="C19" s="18">
        <f>(303.0/B19*100)</f>
        <v/>
      </c>
      <c r="D19" s="19" t="n">
        <v>5355</v>
      </c>
      <c r="E19" s="18" t="n">
        <v>5.85506287</v>
      </c>
      <c r="F19" s="20" t="n">
        <v>0.41413699</v>
      </c>
      <c r="G19" s="18" t="n">
        <v>19.23665771</v>
      </c>
      <c r="H19" s="20" t="n">
        <v>0.67101496</v>
      </c>
      <c r="I19" s="18" t="n">
        <v>8.849719800000001</v>
      </c>
      <c r="J19" s="20" t="n">
        <v>0.42370319</v>
      </c>
      <c r="K19" s="18" t="n">
        <v>57.07267173</v>
      </c>
      <c r="L19" s="20" t="n">
        <v>1.03571236</v>
      </c>
      <c r="M19" s="18" t="s">
        <v>327</v>
      </c>
      <c r="N19" s="20" t="s">
        <v>327</v>
      </c>
      <c r="O19" s="18" t="n">
        <v>0</v>
      </c>
      <c r="P19" s="20" t="n">
        <v>0</v>
      </c>
      <c r="Q19" s="18" t="n">
        <v>0</v>
      </c>
      <c r="R19" s="20" t="n">
        <v>0</v>
      </c>
      <c r="S19" s="18" t="n">
        <v>8.985887890000001</v>
      </c>
      <c r="T19" s="20" t="n">
        <v>0.50583224</v>
      </c>
    </row>
    <row r="20" spans="1:20">
      <c r="A20" s="15" t="s">
        <v>340</v>
      </c>
      <c r="B20" s="17" t="n">
        <v>3371</v>
      </c>
      <c r="C20" s="18">
        <f>(82.0/B20*100)</f>
        <v/>
      </c>
      <c r="D20" s="19" t="n">
        <v>3289</v>
      </c>
      <c r="E20" s="18" t="n">
        <v>4.31362006</v>
      </c>
      <c r="F20" s="20" t="n">
        <v>0.32709857</v>
      </c>
      <c r="G20" s="18" t="n">
        <v>15.29234199</v>
      </c>
      <c r="H20" s="20" t="n">
        <v>0.61451855</v>
      </c>
      <c r="I20" s="18" t="n">
        <v>3.83142702</v>
      </c>
      <c r="J20" s="20" t="n">
        <v>0.3371981</v>
      </c>
      <c r="K20" s="18" t="n">
        <v>66.55324933</v>
      </c>
      <c r="L20" s="20" t="n">
        <v>0.74837298</v>
      </c>
      <c r="M20" s="18" t="s">
        <v>327</v>
      </c>
      <c r="N20" s="20" t="s">
        <v>327</v>
      </c>
      <c r="O20" s="18" t="n">
        <v>0</v>
      </c>
      <c r="P20" s="20" t="n">
        <v>0</v>
      </c>
      <c r="Q20" s="18" t="n">
        <v>0</v>
      </c>
      <c r="R20" s="20" t="n">
        <v>0</v>
      </c>
      <c r="S20" s="18" t="n">
        <v>10.00936159</v>
      </c>
      <c r="T20" s="20" t="n">
        <v>0.52090363</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(705.0/B23*100)</f>
        <v/>
      </c>
      <c r="D23" s="19" t="n">
        <v>10878</v>
      </c>
      <c r="E23" s="18" t="n">
        <v>8.301872980000001</v>
      </c>
      <c r="F23" s="20" t="n">
        <v>0.45109469</v>
      </c>
      <c r="G23" s="18" t="n">
        <v>16.89170785</v>
      </c>
      <c r="H23" s="20" t="n">
        <v>0.58149357</v>
      </c>
      <c r="I23" s="18" t="n">
        <v>7.03189255</v>
      </c>
      <c r="J23" s="20" t="n">
        <v>0.42224488</v>
      </c>
      <c r="K23" s="18" t="n">
        <v>57.96061372</v>
      </c>
      <c r="L23" s="20" t="n">
        <v>0.9735484599999999</v>
      </c>
      <c r="M23" s="18" t="s">
        <v>327</v>
      </c>
      <c r="N23" s="20" t="s">
        <v>327</v>
      </c>
      <c r="O23" s="18" t="n">
        <v>0</v>
      </c>
      <c r="P23" s="20" t="n">
        <v>0</v>
      </c>
      <c r="Q23" s="18" t="n">
        <v>0</v>
      </c>
      <c r="R23" s="20" t="n">
        <v>0</v>
      </c>
      <c r="S23" s="18" t="n">
        <v>9.813912910000001</v>
      </c>
      <c r="T23" s="20" t="n">
        <v>0.51124258</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(37.0/B25*100)</f>
        <v/>
      </c>
      <c r="D25" s="19" t="n">
        <v>5544</v>
      </c>
      <c r="E25" s="18" t="n">
        <v>10.47239786</v>
      </c>
      <c r="F25" s="20" t="n">
        <v>0.46256971</v>
      </c>
      <c r="G25" s="18" t="n">
        <v>48.00416887</v>
      </c>
      <c r="H25" s="20" t="n">
        <v>0.92617945</v>
      </c>
      <c r="I25" s="18" t="n">
        <v>15.93663912</v>
      </c>
      <c r="J25" s="20" t="n">
        <v>0.63670845</v>
      </c>
      <c r="K25" s="18" t="n">
        <v>23.13033697</v>
      </c>
      <c r="L25" s="20" t="n">
        <v>0.96844903</v>
      </c>
      <c r="M25" s="18" t="s">
        <v>327</v>
      </c>
      <c r="N25" s="20" t="s">
        <v>327</v>
      </c>
      <c r="O25" s="18" t="n">
        <v>0</v>
      </c>
      <c r="P25" s="20" t="n">
        <v>0</v>
      </c>
      <c r="Q25" s="18" t="n">
        <v>0</v>
      </c>
      <c r="R25" s="20" t="n">
        <v>0</v>
      </c>
      <c r="S25" s="18" t="n">
        <v>2.45645718</v>
      </c>
      <c r="T25" s="20" t="n">
        <v>0.24210753</v>
      </c>
    </row>
    <row r="26" spans="1:20">
      <c r="A26" s="15" t="s">
        <v>346</v>
      </c>
      <c r="B26" s="17" t="n">
        <v>4869</v>
      </c>
      <c r="C26" s="18">
        <f>(202.0/B26*100)</f>
        <v/>
      </c>
      <c r="D26" s="19" t="n">
        <v>4667</v>
      </c>
      <c r="E26" s="18" t="n">
        <v>10.09096671</v>
      </c>
      <c r="F26" s="20" t="n">
        <v>0.46890649</v>
      </c>
      <c r="G26" s="18" t="n">
        <v>30.11270637</v>
      </c>
      <c r="H26" s="20" t="n">
        <v>0.82706754</v>
      </c>
      <c r="I26" s="18" t="n">
        <v>11.34391442</v>
      </c>
      <c r="J26" s="20" t="n">
        <v>0.57807266</v>
      </c>
      <c r="K26" s="18" t="n">
        <v>41.44454734</v>
      </c>
      <c r="L26" s="20" t="n">
        <v>0.91743374</v>
      </c>
      <c r="M26" s="18" t="s">
        <v>327</v>
      </c>
      <c r="N26" s="20" t="s">
        <v>327</v>
      </c>
      <c r="O26" s="18" t="n">
        <v>0</v>
      </c>
      <c r="P26" s="20" t="n">
        <v>0</v>
      </c>
      <c r="Q26" s="18" t="n">
        <v>0</v>
      </c>
      <c r="R26" s="20" t="n">
        <v>0</v>
      </c>
      <c r="S26" s="18" t="n">
        <v>7.00786515</v>
      </c>
      <c r="T26" s="20" t="n">
        <v>0.45091301</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(43.0/B32*100)</f>
        <v/>
      </c>
      <c r="D32" s="19" t="n">
        <v>4435</v>
      </c>
      <c r="E32" s="18" t="n">
        <v>10.71912565</v>
      </c>
      <c r="F32" s="20" t="n">
        <v>0.52457803</v>
      </c>
      <c r="G32" s="18" t="n">
        <v>32.80897701</v>
      </c>
      <c r="H32" s="20" t="n">
        <v>0.8817073</v>
      </c>
      <c r="I32" s="18" t="n">
        <v>11.39027245</v>
      </c>
      <c r="J32" s="20" t="n">
        <v>0.40541022</v>
      </c>
      <c r="K32" s="18" t="n">
        <v>40.15103292</v>
      </c>
      <c r="L32" s="20" t="n">
        <v>1.05433568</v>
      </c>
      <c r="M32" s="18" t="s">
        <v>327</v>
      </c>
      <c r="N32" s="20" t="s">
        <v>327</v>
      </c>
      <c r="O32" s="18" t="n">
        <v>0</v>
      </c>
      <c r="P32" s="20" t="n">
        <v>0</v>
      </c>
      <c r="Q32" s="18" t="n">
        <v>0</v>
      </c>
      <c r="R32" s="20" t="n">
        <v>0</v>
      </c>
      <c r="S32" s="18" t="n">
        <v>4.93059197</v>
      </c>
      <c r="T32" s="20" t="n">
        <v>0.35261103</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(153.0/B34*100)</f>
        <v/>
      </c>
      <c r="D34" s="19" t="n">
        <v>6197</v>
      </c>
      <c r="E34" s="18" t="n">
        <v>11.53122235</v>
      </c>
      <c r="F34" s="20" t="n">
        <v>0.46598887</v>
      </c>
      <c r="G34" s="18" t="n">
        <v>23.85478502</v>
      </c>
      <c r="H34" s="20" t="n">
        <v>0.64639486</v>
      </c>
      <c r="I34" s="18" t="n">
        <v>7.90970214</v>
      </c>
      <c r="J34" s="20" t="n">
        <v>0.42623875</v>
      </c>
      <c r="K34" s="18" t="n">
        <v>42.1865219</v>
      </c>
      <c r="L34" s="20" t="n">
        <v>0.88552536</v>
      </c>
      <c r="M34" s="18" t="s">
        <v>327</v>
      </c>
      <c r="N34" s="20" t="s">
        <v>327</v>
      </c>
      <c r="O34" s="18" t="n">
        <v>2.60874688</v>
      </c>
      <c r="P34" s="20" t="n">
        <v>0.54132713</v>
      </c>
      <c r="Q34" s="18" t="n">
        <v>0</v>
      </c>
      <c r="R34" s="20" t="n">
        <v>0</v>
      </c>
      <c r="S34" s="18" t="n">
        <v>11.9090217</v>
      </c>
      <c r="T34" s="20" t="n">
        <v>0.5308841</v>
      </c>
    </row>
    <row r="35" spans="1:20">
      <c r="A35" s="15" t="s">
        <v>355</v>
      </c>
      <c r="B35" s="17" t="n">
        <v>6406</v>
      </c>
      <c r="C35" s="18">
        <f>(132.0/B35*100)</f>
        <v/>
      </c>
      <c r="D35" s="19" t="n">
        <v>6274</v>
      </c>
      <c r="E35" s="18" t="n">
        <v>15.22923282</v>
      </c>
      <c r="F35" s="20" t="n">
        <v>0.6633896</v>
      </c>
      <c r="G35" s="18" t="n">
        <v>27.31719957</v>
      </c>
      <c r="H35" s="20" t="n">
        <v>0.73560931</v>
      </c>
      <c r="I35" s="18" t="n">
        <v>8.97068692</v>
      </c>
      <c r="J35" s="20" t="n">
        <v>0.47703814</v>
      </c>
      <c r="K35" s="18" t="n">
        <v>32.20592376</v>
      </c>
      <c r="L35" s="20" t="n">
        <v>0.77183851</v>
      </c>
      <c r="M35" s="18" t="s">
        <v>327</v>
      </c>
      <c r="N35" s="20" t="s">
        <v>327</v>
      </c>
      <c r="O35" s="18" t="n">
        <v>1.05337952</v>
      </c>
      <c r="P35" s="20" t="n">
        <v>0.05751675</v>
      </c>
      <c r="Q35" s="18" t="n">
        <v>0</v>
      </c>
      <c r="R35" s="20" t="n">
        <v>0</v>
      </c>
      <c r="S35" s="18" t="n">
        <v>15.22357741</v>
      </c>
      <c r="T35" s="20" t="n">
        <v>0.52596027</v>
      </c>
    </row>
    <row r="36" spans="1:20">
      <c r="A36" s="15" t="s">
        <v>356</v>
      </c>
      <c r="B36" s="17" t="n">
        <v>6736</v>
      </c>
      <c r="C36" s="18">
        <f>(147.0/B36*100)</f>
        <v/>
      </c>
      <c r="D36" s="19" t="n">
        <v>6589</v>
      </c>
      <c r="E36" s="18" t="n">
        <v>7.24246486</v>
      </c>
      <c r="F36" s="20" t="n">
        <v>0.36031033</v>
      </c>
      <c r="G36" s="18" t="n">
        <v>20.21948457</v>
      </c>
      <c r="H36" s="20" t="n">
        <v>0.58957686</v>
      </c>
      <c r="I36" s="18" t="n">
        <v>8.589041740000001</v>
      </c>
      <c r="J36" s="20" t="n">
        <v>0.49299425</v>
      </c>
      <c r="K36" s="18" t="n">
        <v>54.78170904</v>
      </c>
      <c r="L36" s="20" t="n">
        <v>0.8844727</v>
      </c>
      <c r="M36" s="18" t="s">
        <v>327</v>
      </c>
      <c r="N36" s="20" t="s">
        <v>327</v>
      </c>
      <c r="O36" s="18" t="n">
        <v>0</v>
      </c>
      <c r="P36" s="20" t="n">
        <v>0</v>
      </c>
      <c r="Q36" s="18" t="n">
        <v>0</v>
      </c>
      <c r="R36" s="20" t="n">
        <v>0</v>
      </c>
      <c r="S36" s="18" t="n">
        <v>9.16729979</v>
      </c>
      <c r="T36" s="20" t="n">
        <v>0.4256081</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(5830.0/B40*100)</f>
        <v/>
      </c>
      <c r="D40" s="19" t="n">
        <v>8327</v>
      </c>
      <c r="E40" s="18" t="n">
        <v>9.124951190000001</v>
      </c>
      <c r="F40" s="20" t="n">
        <v>0.44730603</v>
      </c>
      <c r="G40" s="18" t="n">
        <v>27.64599203</v>
      </c>
      <c r="H40" s="20" t="n">
        <v>0.87049033</v>
      </c>
      <c r="I40" s="18" t="n">
        <v>4.60589701</v>
      </c>
      <c r="J40" s="20" t="n">
        <v>0.26694942</v>
      </c>
      <c r="K40" s="18" t="n">
        <v>39.25514637</v>
      </c>
      <c r="L40" s="20" t="n">
        <v>0.97097519</v>
      </c>
      <c r="M40" s="18" t="s">
        <v>327</v>
      </c>
      <c r="N40" s="20" t="s">
        <v>327</v>
      </c>
      <c r="O40" s="18" t="n">
        <v>9.25411467</v>
      </c>
      <c r="P40" s="20" t="n">
        <v>0.2104228</v>
      </c>
      <c r="Q40" s="18" t="n">
        <v>0</v>
      </c>
      <c r="R40" s="20" t="n">
        <v>0</v>
      </c>
      <c r="S40" s="18" t="n">
        <v>10.11389874</v>
      </c>
      <c r="T40" s="20" t="n">
        <v>0.58816629</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(296.0/B47*100)</f>
        <v/>
      </c>
      <c r="D47" s="19" t="n">
        <v>5632</v>
      </c>
      <c r="E47" s="18" t="n">
        <v>13.81584513</v>
      </c>
      <c r="F47" s="20" t="n">
        <v>0.53027115</v>
      </c>
      <c r="G47" s="18" t="n">
        <v>24.9927181</v>
      </c>
      <c r="H47" s="20" t="n">
        <v>0.86279185</v>
      </c>
      <c r="I47" s="18" t="n">
        <v>9.2327025</v>
      </c>
      <c r="J47" s="20" t="n">
        <v>0.47699596</v>
      </c>
      <c r="K47" s="18" t="n">
        <v>34.90570899</v>
      </c>
      <c r="L47" s="20" t="n">
        <v>0.99757373</v>
      </c>
      <c r="M47" s="18" t="s">
        <v>327</v>
      </c>
      <c r="N47" s="20" t="s">
        <v>327</v>
      </c>
      <c r="O47" s="18" t="n">
        <v>0</v>
      </c>
      <c r="P47" s="20" t="n">
        <v>0</v>
      </c>
      <c r="Q47" s="18" t="n">
        <v>0</v>
      </c>
      <c r="R47" s="20" t="n">
        <v>0</v>
      </c>
      <c r="S47" s="18" t="n">
        <v>17.05302529</v>
      </c>
      <c r="T47" s="20" t="n">
        <v>0.6493844600000001</v>
      </c>
    </row>
    <row r="48" spans="1:20">
      <c r="A48" s="15" t="s">
        <v>368</v>
      </c>
      <c r="B48" s="17" t="n">
        <v>9841</v>
      </c>
      <c r="C48" s="18">
        <f>(35.0/B48*100)</f>
        <v/>
      </c>
      <c r="D48" s="19" t="n">
        <v>9806</v>
      </c>
      <c r="E48" s="18" t="n">
        <v>28.63502823</v>
      </c>
      <c r="F48" s="20" t="n">
        <v>0.91506625</v>
      </c>
      <c r="G48" s="18" t="n">
        <v>24.87019564</v>
      </c>
      <c r="H48" s="20" t="n">
        <v>0.81083922</v>
      </c>
      <c r="I48" s="18" t="n">
        <v>8.00191401</v>
      </c>
      <c r="J48" s="20" t="n">
        <v>0.52389556</v>
      </c>
      <c r="K48" s="18" t="n">
        <v>35.38681539</v>
      </c>
      <c r="L48" s="20" t="n">
        <v>1.16865536</v>
      </c>
      <c r="M48" s="18" t="s">
        <v>327</v>
      </c>
      <c r="N48" s="20" t="s">
        <v>327</v>
      </c>
      <c r="O48" s="18" t="n">
        <v>0</v>
      </c>
      <c r="P48" s="20" t="n">
        <v>0</v>
      </c>
      <c r="Q48" s="18" t="n">
        <v>0</v>
      </c>
      <c r="R48" s="20" t="n">
        <v>0</v>
      </c>
      <c r="S48" s="18" t="n">
        <v>3.10604673</v>
      </c>
      <c r="T48" s="20" t="n">
        <v>0.28134329</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(165.0/B52*100)</f>
        <v/>
      </c>
      <c r="D52" s="19" t="n">
        <v>5644</v>
      </c>
      <c r="E52" s="18" t="n">
        <v>10.31316172</v>
      </c>
      <c r="F52" s="20" t="n">
        <v>0.47132487</v>
      </c>
      <c r="G52" s="18" t="n">
        <v>21.75997826</v>
      </c>
      <c r="H52" s="20" t="n">
        <v>0.60076908</v>
      </c>
      <c r="I52" s="18" t="n">
        <v>8.64084083</v>
      </c>
      <c r="J52" s="20" t="n">
        <v>0.43093646</v>
      </c>
      <c r="K52" s="18" t="n">
        <v>51.63489759</v>
      </c>
      <c r="L52" s="20" t="n">
        <v>0.91804299</v>
      </c>
      <c r="M52" s="18" t="s">
        <v>327</v>
      </c>
      <c r="N52" s="20" t="s">
        <v>327</v>
      </c>
      <c r="O52" s="18" t="n">
        <v>0</v>
      </c>
      <c r="P52" s="20" t="n">
        <v>0</v>
      </c>
      <c r="Q52" s="18" t="n">
        <v>0</v>
      </c>
      <c r="R52" s="20" t="n">
        <v>0</v>
      </c>
      <c r="S52" s="18" t="n">
        <v>7.65112159</v>
      </c>
      <c r="T52" s="20" t="n">
        <v>0.46351124</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(97.0/B56*100)</f>
        <v/>
      </c>
      <c r="D56" s="19" t="n">
        <v>5262</v>
      </c>
      <c r="E56" s="18" t="n">
        <v>14.89741001</v>
      </c>
      <c r="F56" s="20" t="n">
        <v>0.54420189</v>
      </c>
      <c r="G56" s="18" t="n">
        <v>34.24180948</v>
      </c>
      <c r="H56" s="20" t="n">
        <v>0.79744404</v>
      </c>
      <c r="I56" s="18" t="n">
        <v>9.01009882</v>
      </c>
      <c r="J56" s="20" t="n">
        <v>0.51813625</v>
      </c>
      <c r="K56" s="18" t="n">
        <v>39.17444647</v>
      </c>
      <c r="L56" s="20" t="n">
        <v>0.9096817</v>
      </c>
      <c r="M56" s="18" t="s">
        <v>327</v>
      </c>
      <c r="N56" s="20" t="s">
        <v>327</v>
      </c>
      <c r="O56" s="18" t="n">
        <v>0</v>
      </c>
      <c r="P56" s="20" t="n">
        <v>0</v>
      </c>
      <c r="Q56" s="18" t="n">
        <v>0</v>
      </c>
      <c r="R56" s="20" t="n">
        <v>0</v>
      </c>
      <c r="S56" s="18" t="n">
        <v>2.67623522</v>
      </c>
      <c r="T56" s="20" t="n">
        <v>0.2737639</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(345.0/B61*100)</f>
        <v/>
      </c>
      <c r="D61" s="19" t="n">
        <v>6180</v>
      </c>
      <c r="E61" s="18" t="n">
        <v>11.19633947</v>
      </c>
      <c r="F61" s="20" t="n">
        <v>0.49853071</v>
      </c>
      <c r="G61" s="18" t="n">
        <v>23.20404284</v>
      </c>
      <c r="H61" s="20" t="n">
        <v>0.74719681</v>
      </c>
      <c r="I61" s="18" t="n">
        <v>7.36082816</v>
      </c>
      <c r="J61" s="20" t="n">
        <v>0.38920642</v>
      </c>
      <c r="K61" s="18" t="n">
        <v>48.91099559</v>
      </c>
      <c r="L61" s="20" t="n">
        <v>0.90426484</v>
      </c>
      <c r="M61" s="18" t="s">
        <v>327</v>
      </c>
      <c r="N61" s="20" t="s">
        <v>327</v>
      </c>
      <c r="O61" s="18" t="n">
        <v>0</v>
      </c>
      <c r="P61" s="20" t="n">
        <v>0</v>
      </c>
      <c r="Q61" s="18" t="n">
        <v>0</v>
      </c>
      <c r="R61" s="20" t="n">
        <v>0</v>
      </c>
      <c r="S61" s="18" t="n">
        <v>9.32779393</v>
      </c>
      <c r="T61" s="20" t="n">
        <v>0.53721293</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(449.0/B67*100)</f>
        <v/>
      </c>
      <c r="D67" s="19" t="n">
        <v>6522</v>
      </c>
      <c r="E67" s="18" t="n">
        <v>31.57377803</v>
      </c>
      <c r="F67" s="20" t="n">
        <v>0.91857477</v>
      </c>
      <c r="G67" s="18" t="n">
        <v>18.33046586</v>
      </c>
      <c r="H67" s="20" t="n">
        <v>0.70435547</v>
      </c>
      <c r="I67" s="18" t="n">
        <v>6.1477811</v>
      </c>
      <c r="J67" s="20" t="n">
        <v>0.35553879</v>
      </c>
      <c r="K67" s="18" t="n">
        <v>38.86519589</v>
      </c>
      <c r="L67" s="20" t="n">
        <v>0.99945515</v>
      </c>
      <c r="M67" s="18" t="s">
        <v>327</v>
      </c>
      <c r="N67" s="20" t="s">
        <v>327</v>
      </c>
      <c r="O67" s="18" t="n">
        <v>0</v>
      </c>
      <c r="P67" s="20" t="n">
        <v>0</v>
      </c>
      <c r="Q67" s="18" t="n">
        <v>0</v>
      </c>
      <c r="R67" s="20" t="n">
        <v>0</v>
      </c>
      <c r="S67" s="18" t="n">
        <v>5.08277912</v>
      </c>
      <c r="T67" s="20" t="n">
        <v>0.28044187</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(432.0/B73*100)</f>
        <v/>
      </c>
      <c r="D73" s="19" t="n">
        <v>7817</v>
      </c>
      <c r="E73" s="18" t="n">
        <v>26.26267497</v>
      </c>
      <c r="F73" s="20" t="n">
        <v>0.8741204</v>
      </c>
      <c r="G73" s="18" t="n">
        <v>35.75032195</v>
      </c>
      <c r="H73" s="20" t="n">
        <v>0.78560975</v>
      </c>
      <c r="I73" s="18" t="n">
        <v>11.11171429</v>
      </c>
      <c r="J73" s="20" t="n">
        <v>0.50223035</v>
      </c>
      <c r="K73" s="18" t="n">
        <v>23.25083124</v>
      </c>
      <c r="L73" s="20" t="n">
        <v>1.0386213</v>
      </c>
      <c r="M73" s="18" t="s">
        <v>327</v>
      </c>
      <c r="N73" s="20" t="s">
        <v>327</v>
      </c>
      <c r="O73" s="18" t="n">
        <v>0</v>
      </c>
      <c r="P73" s="20" t="n">
        <v>0</v>
      </c>
      <c r="Q73" s="18" t="n">
        <v>0</v>
      </c>
      <c r="R73" s="20" t="n">
        <v>0</v>
      </c>
      <c r="S73" s="18" t="n">
        <v>3.62445755</v>
      </c>
      <c r="T73" s="20" t="n">
        <v>0.28445821</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516</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12.81496104</v>
      </c>
      <c r="F7" s="20" t="n">
        <v>0.39823157</v>
      </c>
      <c r="G7" s="18" t="n">
        <v>18.18849898</v>
      </c>
      <c r="H7" s="20" t="n">
        <v>0.52125455</v>
      </c>
      <c r="I7" s="18" t="n">
        <v>4.66235081</v>
      </c>
      <c r="J7" s="20" t="n">
        <v>0.25851224</v>
      </c>
      <c r="K7" s="18" t="n">
        <v>53.20724491</v>
      </c>
      <c r="L7" s="20" t="n">
        <v>0.6148863</v>
      </c>
      <c r="M7" s="18" t="s">
        <v>327</v>
      </c>
      <c r="N7" s="20" t="s">
        <v>327</v>
      </c>
      <c r="O7" s="18" t="n">
        <v>0</v>
      </c>
      <c r="P7" s="20" t="n">
        <v>0</v>
      </c>
      <c r="Q7" s="18" t="n">
        <v>0</v>
      </c>
      <c r="R7" s="20" t="n">
        <v>0</v>
      </c>
      <c r="S7" s="18" t="n">
        <v>11.12694426</v>
      </c>
      <c r="T7" s="20" t="n">
        <v>0.39400017</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(8078.0/B9*100)</f>
        <v/>
      </c>
      <c r="D9" s="19" t="n">
        <v>1573</v>
      </c>
      <c r="E9" s="18" t="n">
        <v>16.72894927</v>
      </c>
      <c r="F9" s="20" t="n">
        <v>1.07066368</v>
      </c>
      <c r="G9" s="18" t="n">
        <v>29.35093103</v>
      </c>
      <c r="H9" s="20" t="n">
        <v>1.44662222</v>
      </c>
      <c r="I9" s="18" t="n">
        <v>12.80454028</v>
      </c>
      <c r="J9" s="20" t="n">
        <v>0.95696719</v>
      </c>
      <c r="K9" s="18" t="n">
        <v>0</v>
      </c>
      <c r="L9" s="20" t="n">
        <v>0</v>
      </c>
      <c r="M9" s="18" t="s">
        <v>327</v>
      </c>
      <c r="N9" s="20" t="s">
        <v>327</v>
      </c>
      <c r="O9" s="18" t="n">
        <v>15.22058103</v>
      </c>
      <c r="P9" s="20" t="n">
        <v>2.5091025</v>
      </c>
      <c r="Q9" s="18" t="n">
        <v>0</v>
      </c>
      <c r="R9" s="20" t="n">
        <v>0</v>
      </c>
      <c r="S9" s="18" t="n">
        <v>25.89499839</v>
      </c>
      <c r="T9" s="20" t="n">
        <v>1.47399501</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(206.0/B13*100)</f>
        <v/>
      </c>
      <c r="D13" s="19" t="n">
        <v>6955</v>
      </c>
      <c r="E13" s="18" t="n">
        <v>3.84440551</v>
      </c>
      <c r="F13" s="20" t="n">
        <v>0.25682388</v>
      </c>
      <c r="G13" s="18" t="n">
        <v>4.08626364</v>
      </c>
      <c r="H13" s="20" t="n">
        <v>0.31472464</v>
      </c>
      <c r="I13" s="18" t="n">
        <v>1.11958202</v>
      </c>
      <c r="J13" s="20" t="n">
        <v>0.14626701</v>
      </c>
      <c r="K13" s="18" t="n">
        <v>82.6957836</v>
      </c>
      <c r="L13" s="20" t="n">
        <v>0.6869636099999999</v>
      </c>
      <c r="M13" s="18" t="s">
        <v>327</v>
      </c>
      <c r="N13" s="20" t="s">
        <v>327</v>
      </c>
      <c r="O13" s="18" t="n">
        <v>4.12567723</v>
      </c>
      <c r="P13" s="20" t="n">
        <v>0.47355027</v>
      </c>
      <c r="Q13" s="18" t="n">
        <v>0</v>
      </c>
      <c r="R13" s="20" t="n">
        <v>0</v>
      </c>
      <c r="S13" s="18" t="n">
        <v>4.128288</v>
      </c>
      <c r="T13" s="20" t="n">
        <v>0.28739138</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(62.0/B18*100)</f>
        <v/>
      </c>
      <c r="D18" s="19" t="n">
        <v>5470</v>
      </c>
      <c r="E18" s="18" t="n">
        <v>13.06497986</v>
      </c>
      <c r="F18" s="20" t="n">
        <v>0.6695353000000001</v>
      </c>
      <c r="G18" s="18" t="n">
        <v>29.15187956</v>
      </c>
      <c r="H18" s="20" t="n">
        <v>0.85128807</v>
      </c>
      <c r="I18" s="18" t="n">
        <v>21.5464937</v>
      </c>
      <c r="J18" s="20" t="n">
        <v>0.83769659</v>
      </c>
      <c r="K18" s="18" t="n">
        <v>29.66728339</v>
      </c>
      <c r="L18" s="20" t="n">
        <v>0.878703</v>
      </c>
      <c r="M18" s="18" t="s">
        <v>327</v>
      </c>
      <c r="N18" s="20" t="s">
        <v>327</v>
      </c>
      <c r="O18" s="18" t="n">
        <v>0</v>
      </c>
      <c r="P18" s="20" t="n">
        <v>0</v>
      </c>
      <c r="Q18" s="18" t="n">
        <v>0</v>
      </c>
      <c r="R18" s="20" t="n">
        <v>0</v>
      </c>
      <c r="S18" s="18" t="n">
        <v>6.56936349</v>
      </c>
      <c r="T18" s="20" t="n">
        <v>0.48162974</v>
      </c>
    </row>
    <row r="19" spans="1:20">
      <c r="A19" s="15" t="s">
        <v>339</v>
      </c>
      <c r="B19" s="17" t="n">
        <v>5658</v>
      </c>
      <c r="C19" s="18">
        <f>(315.0/B19*100)</f>
        <v/>
      </c>
      <c r="D19" s="19" t="n">
        <v>5343</v>
      </c>
      <c r="E19" s="18" t="n">
        <v>9.227654279999999</v>
      </c>
      <c r="F19" s="20" t="n">
        <v>0.63259521</v>
      </c>
      <c r="G19" s="18" t="n">
        <v>18.15296362</v>
      </c>
      <c r="H19" s="20" t="n">
        <v>0.7764708299999999</v>
      </c>
      <c r="I19" s="18" t="n">
        <v>8.27060985</v>
      </c>
      <c r="J19" s="20" t="n">
        <v>0.45084824</v>
      </c>
      <c r="K19" s="18" t="n">
        <v>57.19309631</v>
      </c>
      <c r="L19" s="20" t="n">
        <v>1.04177484</v>
      </c>
      <c r="M19" s="18" t="s">
        <v>327</v>
      </c>
      <c r="N19" s="20" t="s">
        <v>327</v>
      </c>
      <c r="O19" s="18" t="n">
        <v>0</v>
      </c>
      <c r="P19" s="20" t="n">
        <v>0</v>
      </c>
      <c r="Q19" s="18" t="n">
        <v>0</v>
      </c>
      <c r="R19" s="20" t="n">
        <v>0</v>
      </c>
      <c r="S19" s="18" t="n">
        <v>7.15567594</v>
      </c>
      <c r="T19" s="20" t="n">
        <v>0.45423148</v>
      </c>
    </row>
    <row r="20" spans="1:20">
      <c r="A20" s="15" t="s">
        <v>340</v>
      </c>
      <c r="B20" s="17" t="n">
        <v>3371</v>
      </c>
      <c r="C20" s="18">
        <f>(82.0/B20*100)</f>
        <v/>
      </c>
      <c r="D20" s="19" t="n">
        <v>3289</v>
      </c>
      <c r="E20" s="18" t="n">
        <v>5.80177987</v>
      </c>
      <c r="F20" s="20" t="n">
        <v>0.3889033</v>
      </c>
      <c r="G20" s="18" t="n">
        <v>15.53866769</v>
      </c>
      <c r="H20" s="20" t="n">
        <v>0.6107880999999999</v>
      </c>
      <c r="I20" s="18" t="n">
        <v>3.77017915</v>
      </c>
      <c r="J20" s="20" t="n">
        <v>0.28586485</v>
      </c>
      <c r="K20" s="18" t="n">
        <v>66.55324933</v>
      </c>
      <c r="L20" s="20" t="n">
        <v>0.74837298</v>
      </c>
      <c r="M20" s="18" t="s">
        <v>327</v>
      </c>
      <c r="N20" s="20" t="s">
        <v>327</v>
      </c>
      <c r="O20" s="18" t="n">
        <v>0</v>
      </c>
      <c r="P20" s="20" t="n">
        <v>0</v>
      </c>
      <c r="Q20" s="18" t="n">
        <v>0</v>
      </c>
      <c r="R20" s="20" t="n">
        <v>0</v>
      </c>
      <c r="S20" s="18" t="n">
        <v>8.33612396</v>
      </c>
      <c r="T20" s="20" t="n">
        <v>0.46434098</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(714.0/B23*100)</f>
        <v/>
      </c>
      <c r="D23" s="19" t="n">
        <v>10869</v>
      </c>
      <c r="E23" s="18" t="n">
        <v>11.20682904</v>
      </c>
      <c r="F23" s="20" t="n">
        <v>0.62850671</v>
      </c>
      <c r="G23" s="18" t="n">
        <v>14.38119883</v>
      </c>
      <c r="H23" s="20" t="n">
        <v>0.64087311</v>
      </c>
      <c r="I23" s="18" t="n">
        <v>8.47142466</v>
      </c>
      <c r="J23" s="20" t="n">
        <v>0.45789905</v>
      </c>
      <c r="K23" s="18" t="n">
        <v>58.01356335</v>
      </c>
      <c r="L23" s="20" t="n">
        <v>0.97767438</v>
      </c>
      <c r="M23" s="18" t="s">
        <v>327</v>
      </c>
      <c r="N23" s="20" t="s">
        <v>327</v>
      </c>
      <c r="O23" s="18" t="n">
        <v>0</v>
      </c>
      <c r="P23" s="20" t="n">
        <v>0</v>
      </c>
      <c r="Q23" s="18" t="n">
        <v>0</v>
      </c>
      <c r="R23" s="20" t="n">
        <v>0</v>
      </c>
      <c r="S23" s="18" t="n">
        <v>7.92698412</v>
      </c>
      <c r="T23" s="20" t="n">
        <v>0.4687085</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(38.0/B25*100)</f>
        <v/>
      </c>
      <c r="D25" s="19" t="n">
        <v>5543</v>
      </c>
      <c r="E25" s="18" t="n">
        <v>11.97444248</v>
      </c>
      <c r="F25" s="20" t="n">
        <v>0.55132721</v>
      </c>
      <c r="G25" s="18" t="n">
        <v>44.59201564</v>
      </c>
      <c r="H25" s="20" t="n">
        <v>0.98153693</v>
      </c>
      <c r="I25" s="18" t="n">
        <v>18.15712158</v>
      </c>
      <c r="J25" s="20" t="n">
        <v>0.71359003</v>
      </c>
      <c r="K25" s="18" t="n">
        <v>23.13381665</v>
      </c>
      <c r="L25" s="20" t="n">
        <v>0.9685668200000001</v>
      </c>
      <c r="M25" s="18" t="s">
        <v>327</v>
      </c>
      <c r="N25" s="20" t="s">
        <v>327</v>
      </c>
      <c r="O25" s="18" t="n">
        <v>0</v>
      </c>
      <c r="P25" s="20" t="n">
        <v>0</v>
      </c>
      <c r="Q25" s="18" t="n">
        <v>0</v>
      </c>
      <c r="R25" s="20" t="n">
        <v>0</v>
      </c>
      <c r="S25" s="18" t="n">
        <v>2.14260365</v>
      </c>
      <c r="T25" s="20" t="n">
        <v>0.22993022</v>
      </c>
    </row>
    <row r="26" spans="1:20">
      <c r="A26" s="15" t="s">
        <v>346</v>
      </c>
      <c r="B26" s="17" t="n">
        <v>4869</v>
      </c>
      <c r="C26" s="18">
        <f>(204.0/B26*100)</f>
        <v/>
      </c>
      <c r="D26" s="19" t="n">
        <v>4665</v>
      </c>
      <c r="E26" s="18" t="n">
        <v>12.80905951</v>
      </c>
      <c r="F26" s="20" t="n">
        <v>0.60297173</v>
      </c>
      <c r="G26" s="18" t="n">
        <v>33.90222817</v>
      </c>
      <c r="H26" s="20" t="n">
        <v>0.88638532</v>
      </c>
      <c r="I26" s="18" t="n">
        <v>7.14044797</v>
      </c>
      <c r="J26" s="20" t="n">
        <v>0.54405405</v>
      </c>
      <c r="K26" s="18" t="n">
        <v>41.46828296</v>
      </c>
      <c r="L26" s="20" t="n">
        <v>0.92226884</v>
      </c>
      <c r="M26" s="18" t="s">
        <v>327</v>
      </c>
      <c r="N26" s="20" t="s">
        <v>327</v>
      </c>
      <c r="O26" s="18" t="n">
        <v>0</v>
      </c>
      <c r="P26" s="20" t="n">
        <v>0</v>
      </c>
      <c r="Q26" s="18" t="n">
        <v>0</v>
      </c>
      <c r="R26" s="20" t="n">
        <v>0</v>
      </c>
      <c r="S26" s="18" t="n">
        <v>4.67998139</v>
      </c>
      <c r="T26" s="20" t="n">
        <v>0.33580585</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(43.0/B32*100)</f>
        <v/>
      </c>
      <c r="D32" s="19" t="n">
        <v>4435</v>
      </c>
      <c r="E32" s="18" t="n">
        <v>13.93979763</v>
      </c>
      <c r="F32" s="20" t="n">
        <v>0.60230566</v>
      </c>
      <c r="G32" s="18" t="n">
        <v>31.82625946</v>
      </c>
      <c r="H32" s="20" t="n">
        <v>0.91850798</v>
      </c>
      <c r="I32" s="18" t="n">
        <v>10.22037992</v>
      </c>
      <c r="J32" s="20" t="n">
        <v>0.54213289</v>
      </c>
      <c r="K32" s="18" t="n">
        <v>40.15103292</v>
      </c>
      <c r="L32" s="20" t="n">
        <v>1.05433568</v>
      </c>
      <c r="M32" s="18" t="s">
        <v>327</v>
      </c>
      <c r="N32" s="20" t="s">
        <v>327</v>
      </c>
      <c r="O32" s="18" t="n">
        <v>0</v>
      </c>
      <c r="P32" s="20" t="n">
        <v>0</v>
      </c>
      <c r="Q32" s="18" t="n">
        <v>0</v>
      </c>
      <c r="R32" s="20" t="n">
        <v>0</v>
      </c>
      <c r="S32" s="18" t="n">
        <v>3.86253007</v>
      </c>
      <c r="T32" s="20" t="n">
        <v>0.28163766</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(154.0/B34*100)</f>
        <v/>
      </c>
      <c r="D34" s="19" t="n">
        <v>6196</v>
      </c>
      <c r="E34" s="18" t="n">
        <v>16.32917002</v>
      </c>
      <c r="F34" s="20" t="n">
        <v>0.62877014</v>
      </c>
      <c r="G34" s="18" t="n">
        <v>23.00008265</v>
      </c>
      <c r="H34" s="20" t="n">
        <v>0.64451453</v>
      </c>
      <c r="I34" s="18" t="n">
        <v>6.69944838</v>
      </c>
      <c r="J34" s="20" t="n">
        <v>0.40582659</v>
      </c>
      <c r="K34" s="18" t="n">
        <v>42.19922972</v>
      </c>
      <c r="L34" s="20" t="n">
        <v>0.88570996</v>
      </c>
      <c r="M34" s="18" t="s">
        <v>327</v>
      </c>
      <c r="N34" s="20" t="s">
        <v>327</v>
      </c>
      <c r="O34" s="18" t="n">
        <v>2.60953271</v>
      </c>
      <c r="P34" s="20" t="n">
        <v>0.54133571</v>
      </c>
      <c r="Q34" s="18" t="n">
        <v>0</v>
      </c>
      <c r="R34" s="20" t="n">
        <v>0</v>
      </c>
      <c r="S34" s="18" t="n">
        <v>9.162536510000001</v>
      </c>
      <c r="T34" s="20" t="n">
        <v>0.48591775</v>
      </c>
    </row>
    <row r="35" spans="1:20">
      <c r="A35" s="15" t="s">
        <v>355</v>
      </c>
      <c r="B35" s="17" t="n">
        <v>6406</v>
      </c>
      <c r="C35" s="18">
        <f>(142.0/B35*100)</f>
        <v/>
      </c>
      <c r="D35" s="19" t="n">
        <v>6264</v>
      </c>
      <c r="E35" s="18" t="n">
        <v>15.23858619</v>
      </c>
      <c r="F35" s="20" t="n">
        <v>0.64007093</v>
      </c>
      <c r="G35" s="18" t="n">
        <v>27.12004587</v>
      </c>
      <c r="H35" s="20" t="n">
        <v>0.74431714</v>
      </c>
      <c r="I35" s="18" t="n">
        <v>11.38120361</v>
      </c>
      <c r="J35" s="20" t="n">
        <v>0.46884546</v>
      </c>
      <c r="K35" s="18" t="n">
        <v>32.26174378</v>
      </c>
      <c r="L35" s="20" t="n">
        <v>0.77441543</v>
      </c>
      <c r="M35" s="18" t="s">
        <v>327</v>
      </c>
      <c r="N35" s="20" t="s">
        <v>327</v>
      </c>
      <c r="O35" s="18" t="n">
        <v>1.05520526</v>
      </c>
      <c r="P35" s="20" t="n">
        <v>0.05764019</v>
      </c>
      <c r="Q35" s="18" t="n">
        <v>0</v>
      </c>
      <c r="R35" s="20" t="n">
        <v>0</v>
      </c>
      <c r="S35" s="18" t="n">
        <v>12.94321529</v>
      </c>
      <c r="T35" s="20" t="n">
        <v>0.48774073</v>
      </c>
    </row>
    <row r="36" spans="1:20">
      <c r="A36" s="15" t="s">
        <v>356</v>
      </c>
      <c r="B36" s="17" t="n">
        <v>6736</v>
      </c>
      <c r="C36" s="18">
        <f>(152.0/B36*100)</f>
        <v/>
      </c>
      <c r="D36" s="19" t="n">
        <v>6584</v>
      </c>
      <c r="E36" s="18" t="n">
        <v>6.10870478</v>
      </c>
      <c r="F36" s="20" t="n">
        <v>0.36580203</v>
      </c>
      <c r="G36" s="18" t="n">
        <v>17.5039807</v>
      </c>
      <c r="H36" s="20" t="n">
        <v>0.57731767</v>
      </c>
      <c r="I36" s="18" t="n">
        <v>13.700261</v>
      </c>
      <c r="J36" s="20" t="n">
        <v>0.67780829</v>
      </c>
      <c r="K36" s="18" t="n">
        <v>54.82539521</v>
      </c>
      <c r="L36" s="20" t="n">
        <v>0.88614067</v>
      </c>
      <c r="M36" s="18" t="s">
        <v>327</v>
      </c>
      <c r="N36" s="20" t="s">
        <v>327</v>
      </c>
      <c r="O36" s="18" t="n">
        <v>0</v>
      </c>
      <c r="P36" s="20" t="n">
        <v>0</v>
      </c>
      <c r="Q36" s="18" t="n">
        <v>0</v>
      </c>
      <c r="R36" s="20" t="n">
        <v>0</v>
      </c>
      <c r="S36" s="18" t="n">
        <v>7.86165831</v>
      </c>
      <c r="T36" s="20" t="n">
        <v>0.41873917</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(5832.0/B40*100)</f>
        <v/>
      </c>
      <c r="D40" s="19" t="n">
        <v>8325</v>
      </c>
      <c r="E40" s="18" t="n">
        <v>11.37934825</v>
      </c>
      <c r="F40" s="20" t="n">
        <v>0.44892361</v>
      </c>
      <c r="G40" s="18" t="n">
        <v>26.81038715</v>
      </c>
      <c r="H40" s="20" t="n">
        <v>0.85345273</v>
      </c>
      <c r="I40" s="18" t="n">
        <v>6.20678155</v>
      </c>
      <c r="J40" s="20" t="n">
        <v>0.41742926</v>
      </c>
      <c r="K40" s="18" t="n">
        <v>39.27074996</v>
      </c>
      <c r="L40" s="20" t="n">
        <v>0.96938092</v>
      </c>
      <c r="M40" s="18" t="s">
        <v>327</v>
      </c>
      <c r="N40" s="20" t="s">
        <v>327</v>
      </c>
      <c r="O40" s="18" t="n">
        <v>9.257793100000001</v>
      </c>
      <c r="P40" s="20" t="n">
        <v>0.21058022</v>
      </c>
      <c r="Q40" s="18" t="n">
        <v>0</v>
      </c>
      <c r="R40" s="20" t="n">
        <v>0</v>
      </c>
      <c r="S40" s="18" t="n">
        <v>7.07493998</v>
      </c>
      <c r="T40" s="20" t="n">
        <v>0.50921844</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(313.0/B47*100)</f>
        <v/>
      </c>
      <c r="D47" s="19" t="n">
        <v>5615</v>
      </c>
      <c r="E47" s="18" t="n">
        <v>22.10482767</v>
      </c>
      <c r="F47" s="20" t="n">
        <v>0.71821548</v>
      </c>
      <c r="G47" s="18" t="n">
        <v>22.86185616</v>
      </c>
      <c r="H47" s="20" t="n">
        <v>0.86816377</v>
      </c>
      <c r="I47" s="18" t="n">
        <v>7.06585612</v>
      </c>
      <c r="J47" s="20" t="n">
        <v>0.44558117</v>
      </c>
      <c r="K47" s="18" t="n">
        <v>35.00180295</v>
      </c>
      <c r="L47" s="20" t="n">
        <v>0.9968266</v>
      </c>
      <c r="M47" s="18" t="s">
        <v>327</v>
      </c>
      <c r="N47" s="20" t="s">
        <v>327</v>
      </c>
      <c r="O47" s="18" t="n">
        <v>0</v>
      </c>
      <c r="P47" s="20" t="n">
        <v>0</v>
      </c>
      <c r="Q47" s="18" t="n">
        <v>0</v>
      </c>
      <c r="R47" s="20" t="n">
        <v>0</v>
      </c>
      <c r="S47" s="18" t="n">
        <v>12.96565711</v>
      </c>
      <c r="T47" s="20" t="n">
        <v>0.53001043</v>
      </c>
    </row>
    <row r="48" spans="1:20">
      <c r="A48" s="15" t="s">
        <v>368</v>
      </c>
      <c r="B48" s="17" t="n">
        <v>9841</v>
      </c>
      <c r="C48" s="18">
        <f>(35.0/B48*100)</f>
        <v/>
      </c>
      <c r="D48" s="19" t="n">
        <v>9806</v>
      </c>
      <c r="E48" s="18" t="n">
        <v>26.56737951</v>
      </c>
      <c r="F48" s="20" t="n">
        <v>0.85917221</v>
      </c>
      <c r="G48" s="18" t="n">
        <v>26.6549416</v>
      </c>
      <c r="H48" s="20" t="n">
        <v>0.74072105</v>
      </c>
      <c r="I48" s="18" t="n">
        <v>9.49021239</v>
      </c>
      <c r="J48" s="20" t="n">
        <v>0.41281358</v>
      </c>
      <c r="K48" s="18" t="n">
        <v>35.38681539</v>
      </c>
      <c r="L48" s="20" t="n">
        <v>1.16865536</v>
      </c>
      <c r="M48" s="18" t="s">
        <v>327</v>
      </c>
      <c r="N48" s="20" t="s">
        <v>327</v>
      </c>
      <c r="O48" s="18" t="n">
        <v>0</v>
      </c>
      <c r="P48" s="20" t="n">
        <v>0</v>
      </c>
      <c r="Q48" s="18" t="n">
        <v>0</v>
      </c>
      <c r="R48" s="20" t="n">
        <v>0</v>
      </c>
      <c r="S48" s="18" t="n">
        <v>1.90065112</v>
      </c>
      <c r="T48" s="20" t="n">
        <v>0.18509455</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(167.0/B52*100)</f>
        <v/>
      </c>
      <c r="D52" s="19" t="n">
        <v>5642</v>
      </c>
      <c r="E52" s="18" t="n">
        <v>12.66885406</v>
      </c>
      <c r="F52" s="20" t="n">
        <v>0.55319853</v>
      </c>
      <c r="G52" s="18" t="n">
        <v>20.17259747</v>
      </c>
      <c r="H52" s="20" t="n">
        <v>0.63166303</v>
      </c>
      <c r="I52" s="18" t="n">
        <v>10.08702795</v>
      </c>
      <c r="J52" s="20" t="n">
        <v>0.50070614</v>
      </c>
      <c r="K52" s="18" t="n">
        <v>51.65531198</v>
      </c>
      <c r="L52" s="20" t="n">
        <v>0.91660577</v>
      </c>
      <c r="M52" s="18" t="s">
        <v>327</v>
      </c>
      <c r="N52" s="20" t="s">
        <v>327</v>
      </c>
      <c r="O52" s="18" t="n">
        <v>0</v>
      </c>
      <c r="P52" s="20" t="n">
        <v>0</v>
      </c>
      <c r="Q52" s="18" t="n">
        <v>0</v>
      </c>
      <c r="R52" s="20" t="n">
        <v>0</v>
      </c>
      <c r="S52" s="18" t="n">
        <v>5.41620854</v>
      </c>
      <c r="T52" s="20" t="n">
        <v>0.40439123</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(98.0/B56*100)</f>
        <v/>
      </c>
      <c r="D56" s="19" t="n">
        <v>5261</v>
      </c>
      <c r="E56" s="18" t="n">
        <v>18.13618984</v>
      </c>
      <c r="F56" s="20" t="n">
        <v>0.61527189</v>
      </c>
      <c r="G56" s="18" t="n">
        <v>30.99607073</v>
      </c>
      <c r="H56" s="20" t="n">
        <v>0.70053012</v>
      </c>
      <c r="I56" s="18" t="n">
        <v>9.562762490000001</v>
      </c>
      <c r="J56" s="20" t="n">
        <v>0.55570352</v>
      </c>
      <c r="K56" s="18" t="n">
        <v>39.18347846</v>
      </c>
      <c r="L56" s="20" t="n">
        <v>0.91070446</v>
      </c>
      <c r="M56" s="18" t="s">
        <v>327</v>
      </c>
      <c r="N56" s="20" t="s">
        <v>327</v>
      </c>
      <c r="O56" s="18" t="n">
        <v>0</v>
      </c>
      <c r="P56" s="20" t="n">
        <v>0</v>
      </c>
      <c r="Q56" s="18" t="n">
        <v>0</v>
      </c>
      <c r="R56" s="20" t="n">
        <v>0</v>
      </c>
      <c r="S56" s="18" t="n">
        <v>2.12149849</v>
      </c>
      <c r="T56" s="20" t="n">
        <v>0.25586345</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(349.0/B61*100)</f>
        <v/>
      </c>
      <c r="D61" s="19" t="n">
        <v>6176</v>
      </c>
      <c r="E61" s="18" t="n">
        <v>15.91823787</v>
      </c>
      <c r="F61" s="20" t="n">
        <v>0.63361475</v>
      </c>
      <c r="G61" s="18" t="n">
        <v>21.04179054</v>
      </c>
      <c r="H61" s="20" t="n">
        <v>0.70565864</v>
      </c>
      <c r="I61" s="18" t="n">
        <v>6.49458857</v>
      </c>
      <c r="J61" s="20" t="n">
        <v>0.43492263</v>
      </c>
      <c r="K61" s="18" t="n">
        <v>48.95494561</v>
      </c>
      <c r="L61" s="20" t="n">
        <v>0.90319436</v>
      </c>
      <c r="M61" s="18" t="s">
        <v>327</v>
      </c>
      <c r="N61" s="20" t="s">
        <v>327</v>
      </c>
      <c r="O61" s="18" t="n">
        <v>0</v>
      </c>
      <c r="P61" s="20" t="n">
        <v>0</v>
      </c>
      <c r="Q61" s="18" t="n">
        <v>0</v>
      </c>
      <c r="R61" s="20" t="n">
        <v>0</v>
      </c>
      <c r="S61" s="18" t="n">
        <v>7.59043741</v>
      </c>
      <c r="T61" s="20" t="n">
        <v>0.51810067</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(537.0/B67*100)</f>
        <v/>
      </c>
      <c r="D67" s="19" t="n">
        <v>6434</v>
      </c>
      <c r="E67" s="18" t="n">
        <v>33.44324077</v>
      </c>
      <c r="F67" s="20" t="n">
        <v>0.88685962</v>
      </c>
      <c r="G67" s="18" t="n">
        <v>20.08049305</v>
      </c>
      <c r="H67" s="20" t="n">
        <v>0.76425848</v>
      </c>
      <c r="I67" s="18" t="n">
        <v>4.69086829</v>
      </c>
      <c r="J67" s="20" t="n">
        <v>0.35980028</v>
      </c>
      <c r="K67" s="18" t="n">
        <v>39.42448778</v>
      </c>
      <c r="L67" s="20" t="n">
        <v>1.01101721</v>
      </c>
      <c r="M67" s="18" t="s">
        <v>327</v>
      </c>
      <c r="N67" s="20" t="s">
        <v>327</v>
      </c>
      <c r="O67" s="18" t="n">
        <v>0</v>
      </c>
      <c r="P67" s="20" t="n">
        <v>0</v>
      </c>
      <c r="Q67" s="18" t="n">
        <v>0</v>
      </c>
      <c r="R67" s="20" t="n">
        <v>0</v>
      </c>
      <c r="S67" s="18" t="n">
        <v>2.3609101</v>
      </c>
      <c r="T67" s="20" t="n">
        <v>0.218478</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(440.0/B73*100)</f>
        <v/>
      </c>
      <c r="D73" s="19" t="n">
        <v>7809</v>
      </c>
      <c r="E73" s="18" t="n">
        <v>33.32344337</v>
      </c>
      <c r="F73" s="20" t="n">
        <v>1.01464968</v>
      </c>
      <c r="G73" s="18" t="n">
        <v>31.49518329</v>
      </c>
      <c r="H73" s="20" t="n">
        <v>0.71489341</v>
      </c>
      <c r="I73" s="18" t="n">
        <v>9.95178611</v>
      </c>
      <c r="J73" s="20" t="n">
        <v>0.45771184</v>
      </c>
      <c r="K73" s="18" t="n">
        <v>23.27329452</v>
      </c>
      <c r="L73" s="20" t="n">
        <v>1.04010675</v>
      </c>
      <c r="M73" s="18" t="s">
        <v>327</v>
      </c>
      <c r="N73" s="20" t="s">
        <v>327</v>
      </c>
      <c r="O73" s="18" t="n">
        <v>0</v>
      </c>
      <c r="P73" s="20" t="n">
        <v>0</v>
      </c>
      <c r="Q73" s="18" t="n">
        <v>0</v>
      </c>
      <c r="R73" s="20" t="n">
        <v>0</v>
      </c>
      <c r="S73" s="18" t="n">
        <v>1.95629271</v>
      </c>
      <c r="T73" s="20" t="n">
        <v>0.19912515</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517</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11.36702965</v>
      </c>
      <c r="F7" s="20" t="n">
        <v>0.37365943</v>
      </c>
      <c r="G7" s="18" t="n">
        <v>19.62162976</v>
      </c>
      <c r="H7" s="20" t="n">
        <v>0.50016859</v>
      </c>
      <c r="I7" s="18" t="n">
        <v>4.27551291</v>
      </c>
      <c r="J7" s="20" t="n">
        <v>0.25481761</v>
      </c>
      <c r="K7" s="18" t="n">
        <v>53.20724491</v>
      </c>
      <c r="L7" s="20" t="n">
        <v>0.6148863</v>
      </c>
      <c r="M7" s="18" t="s">
        <v>327</v>
      </c>
      <c r="N7" s="20" t="s">
        <v>327</v>
      </c>
      <c r="O7" s="18" t="n">
        <v>0</v>
      </c>
      <c r="P7" s="20" t="n">
        <v>0</v>
      </c>
      <c r="Q7" s="18" t="n">
        <v>0</v>
      </c>
      <c r="R7" s="20" t="n">
        <v>0</v>
      </c>
      <c r="S7" s="18" t="n">
        <v>11.52858277</v>
      </c>
      <c r="T7" s="20" t="n">
        <v>0.39648044</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(8078.0/B9*100)</f>
        <v/>
      </c>
      <c r="D9" s="19" t="n">
        <v>1573</v>
      </c>
      <c r="E9" s="18" t="n">
        <v>12.10509816</v>
      </c>
      <c r="F9" s="20" t="n">
        <v>0.89645498</v>
      </c>
      <c r="G9" s="18" t="n">
        <v>32.11461114</v>
      </c>
      <c r="H9" s="20" t="n">
        <v>1.59967198</v>
      </c>
      <c r="I9" s="18" t="n">
        <v>13.06862669</v>
      </c>
      <c r="J9" s="20" t="n">
        <v>1.04605083</v>
      </c>
      <c r="K9" s="18" t="n">
        <v>0</v>
      </c>
      <c r="L9" s="20" t="n">
        <v>0</v>
      </c>
      <c r="M9" s="18" t="s">
        <v>327</v>
      </c>
      <c r="N9" s="20" t="s">
        <v>327</v>
      </c>
      <c r="O9" s="18" t="n">
        <v>15.22058103</v>
      </c>
      <c r="P9" s="20" t="n">
        <v>2.5091025</v>
      </c>
      <c r="Q9" s="18" t="n">
        <v>0</v>
      </c>
      <c r="R9" s="20" t="n">
        <v>0</v>
      </c>
      <c r="S9" s="18" t="n">
        <v>27.49108298</v>
      </c>
      <c r="T9" s="20" t="n">
        <v>1.5575775</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(206.0/B13*100)</f>
        <v/>
      </c>
      <c r="D13" s="19" t="n">
        <v>6955</v>
      </c>
      <c r="E13" s="18" t="n">
        <v>3.38863382</v>
      </c>
      <c r="F13" s="20" t="n">
        <v>0.23333235</v>
      </c>
      <c r="G13" s="18" t="n">
        <v>4.41757341</v>
      </c>
      <c r="H13" s="20" t="n">
        <v>0.3545067</v>
      </c>
      <c r="I13" s="18" t="n">
        <v>1.03038688</v>
      </c>
      <c r="J13" s="20" t="n">
        <v>0.14408758</v>
      </c>
      <c r="K13" s="18" t="n">
        <v>82.6957836</v>
      </c>
      <c r="L13" s="20" t="n">
        <v>0.6869636099999999</v>
      </c>
      <c r="M13" s="18" t="s">
        <v>327</v>
      </c>
      <c r="N13" s="20" t="s">
        <v>327</v>
      </c>
      <c r="O13" s="18" t="n">
        <v>4.12567723</v>
      </c>
      <c r="P13" s="20" t="n">
        <v>0.47355027</v>
      </c>
      <c r="Q13" s="18" t="n">
        <v>0</v>
      </c>
      <c r="R13" s="20" t="n">
        <v>0</v>
      </c>
      <c r="S13" s="18" t="n">
        <v>4.34194507</v>
      </c>
      <c r="T13" s="20" t="n">
        <v>0.30392187</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(62.0/B18*100)</f>
        <v/>
      </c>
      <c r="D18" s="19" t="n">
        <v>5470</v>
      </c>
      <c r="E18" s="18" t="n">
        <v>9.98277788</v>
      </c>
      <c r="F18" s="20" t="n">
        <v>0.6133331400000001</v>
      </c>
      <c r="G18" s="18" t="n">
        <v>30.40780004</v>
      </c>
      <c r="H18" s="20" t="n">
        <v>0.65869707</v>
      </c>
      <c r="I18" s="18" t="n">
        <v>22.47700805</v>
      </c>
      <c r="J18" s="20" t="n">
        <v>0.93723063</v>
      </c>
      <c r="K18" s="18" t="n">
        <v>29.66728339</v>
      </c>
      <c r="L18" s="20" t="n">
        <v>0.878703</v>
      </c>
      <c r="M18" s="18" t="s">
        <v>327</v>
      </c>
      <c r="N18" s="20" t="s">
        <v>327</v>
      </c>
      <c r="O18" s="18" t="n">
        <v>0</v>
      </c>
      <c r="P18" s="20" t="n">
        <v>0</v>
      </c>
      <c r="Q18" s="18" t="n">
        <v>0</v>
      </c>
      <c r="R18" s="20" t="n">
        <v>0</v>
      </c>
      <c r="S18" s="18" t="n">
        <v>7.46513064</v>
      </c>
      <c r="T18" s="20" t="n">
        <v>0.52157834</v>
      </c>
    </row>
    <row r="19" spans="1:20">
      <c r="A19" s="15" t="s">
        <v>339</v>
      </c>
      <c r="B19" s="17" t="n">
        <v>5658</v>
      </c>
      <c r="C19" s="18">
        <f>(315.0/B19*100)</f>
        <v/>
      </c>
      <c r="D19" s="19" t="n">
        <v>5343</v>
      </c>
      <c r="E19" s="18" t="n">
        <v>6.21841707</v>
      </c>
      <c r="F19" s="20" t="n">
        <v>0.43396782</v>
      </c>
      <c r="G19" s="18" t="n">
        <v>20.2132516</v>
      </c>
      <c r="H19" s="20" t="n">
        <v>0.7759692500000001</v>
      </c>
      <c r="I19" s="18" t="n">
        <v>8.75764856</v>
      </c>
      <c r="J19" s="20" t="n">
        <v>0.45463479</v>
      </c>
      <c r="K19" s="18" t="n">
        <v>57.19309631</v>
      </c>
      <c r="L19" s="20" t="n">
        <v>1.04177484</v>
      </c>
      <c r="M19" s="18" t="s">
        <v>327</v>
      </c>
      <c r="N19" s="20" t="s">
        <v>327</v>
      </c>
      <c r="O19" s="18" t="n">
        <v>0</v>
      </c>
      <c r="P19" s="20" t="n">
        <v>0</v>
      </c>
      <c r="Q19" s="18" t="n">
        <v>0</v>
      </c>
      <c r="R19" s="20" t="n">
        <v>0</v>
      </c>
      <c r="S19" s="18" t="n">
        <v>7.61758646</v>
      </c>
      <c r="T19" s="20" t="n">
        <v>0.5316568699999999</v>
      </c>
    </row>
    <row r="20" spans="1:20">
      <c r="A20" s="15" t="s">
        <v>340</v>
      </c>
      <c r="B20" s="17" t="n">
        <v>3371</v>
      </c>
      <c r="C20" s="18">
        <f>(82.0/B20*100)</f>
        <v/>
      </c>
      <c r="D20" s="19" t="n">
        <v>3289</v>
      </c>
      <c r="E20" s="18" t="n">
        <v>5.3189732</v>
      </c>
      <c r="F20" s="20" t="n">
        <v>0.33366122</v>
      </c>
      <c r="G20" s="18" t="n">
        <v>16.05882153</v>
      </c>
      <c r="H20" s="20" t="n">
        <v>0.56058405</v>
      </c>
      <c r="I20" s="18" t="n">
        <v>3.64734474</v>
      </c>
      <c r="J20" s="20" t="n">
        <v>0.28095625</v>
      </c>
      <c r="K20" s="18" t="n">
        <v>66.55324933</v>
      </c>
      <c r="L20" s="20" t="n">
        <v>0.74837298</v>
      </c>
      <c r="M20" s="18" t="s">
        <v>327</v>
      </c>
      <c r="N20" s="20" t="s">
        <v>327</v>
      </c>
      <c r="O20" s="18" t="n">
        <v>0</v>
      </c>
      <c r="P20" s="20" t="n">
        <v>0</v>
      </c>
      <c r="Q20" s="18" t="n">
        <v>0</v>
      </c>
      <c r="R20" s="20" t="n">
        <v>0</v>
      </c>
      <c r="S20" s="18" t="n">
        <v>8.42161119</v>
      </c>
      <c r="T20" s="20" t="n">
        <v>0.47377051</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(714.0/B23*100)</f>
        <v/>
      </c>
      <c r="D23" s="19" t="n">
        <v>10869</v>
      </c>
      <c r="E23" s="18" t="n">
        <v>7.8436922</v>
      </c>
      <c r="F23" s="20" t="n">
        <v>0.47991421</v>
      </c>
      <c r="G23" s="18" t="n">
        <v>17.614378</v>
      </c>
      <c r="H23" s="20" t="n">
        <v>0.73338574</v>
      </c>
      <c r="I23" s="18" t="n">
        <v>8.168652270000001</v>
      </c>
      <c r="J23" s="20" t="n">
        <v>0.43081328</v>
      </c>
      <c r="K23" s="18" t="n">
        <v>58.01356335</v>
      </c>
      <c r="L23" s="20" t="n">
        <v>0.97767438</v>
      </c>
      <c r="M23" s="18" t="s">
        <v>327</v>
      </c>
      <c r="N23" s="20" t="s">
        <v>327</v>
      </c>
      <c r="O23" s="18" t="n">
        <v>0</v>
      </c>
      <c r="P23" s="20" t="n">
        <v>0</v>
      </c>
      <c r="Q23" s="18" t="n">
        <v>0</v>
      </c>
      <c r="R23" s="20" t="n">
        <v>0</v>
      </c>
      <c r="S23" s="18" t="n">
        <v>8.359714179999999</v>
      </c>
      <c r="T23" s="20" t="n">
        <v>0.47792364</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(38.0/B25*100)</f>
        <v/>
      </c>
      <c r="D25" s="19" t="n">
        <v>5543</v>
      </c>
      <c r="E25" s="18" t="n">
        <v>6.89387791</v>
      </c>
      <c r="F25" s="20" t="n">
        <v>0.38767272</v>
      </c>
      <c r="G25" s="18" t="n">
        <v>55.5126542</v>
      </c>
      <c r="H25" s="20" t="n">
        <v>1.05286154</v>
      </c>
      <c r="I25" s="18" t="n">
        <v>12.18215097</v>
      </c>
      <c r="J25" s="20" t="n">
        <v>0.5300316</v>
      </c>
      <c r="K25" s="18" t="n">
        <v>23.13381665</v>
      </c>
      <c r="L25" s="20" t="n">
        <v>0.9685668200000001</v>
      </c>
      <c r="M25" s="18" t="s">
        <v>327</v>
      </c>
      <c r="N25" s="20" t="s">
        <v>327</v>
      </c>
      <c r="O25" s="18" t="n">
        <v>0</v>
      </c>
      <c r="P25" s="20" t="n">
        <v>0</v>
      </c>
      <c r="Q25" s="18" t="n">
        <v>0</v>
      </c>
      <c r="R25" s="20" t="n">
        <v>0</v>
      </c>
      <c r="S25" s="18" t="n">
        <v>2.27750026</v>
      </c>
      <c r="T25" s="20" t="n">
        <v>0.23513965</v>
      </c>
    </row>
    <row r="26" spans="1:20">
      <c r="A26" s="15" t="s">
        <v>346</v>
      </c>
      <c r="B26" s="17" t="n">
        <v>4869</v>
      </c>
      <c r="C26" s="18">
        <f>(204.0/B26*100)</f>
        <v/>
      </c>
      <c r="D26" s="19" t="n">
        <v>4665</v>
      </c>
      <c r="E26" s="18" t="n">
        <v>9.887808100000001</v>
      </c>
      <c r="F26" s="20" t="n">
        <v>0.50137452</v>
      </c>
      <c r="G26" s="18" t="n">
        <v>35.58563662</v>
      </c>
      <c r="H26" s="20" t="n">
        <v>0.88391551</v>
      </c>
      <c r="I26" s="18" t="n">
        <v>7.47696012</v>
      </c>
      <c r="J26" s="20" t="n">
        <v>0.47754874</v>
      </c>
      <c r="K26" s="18" t="n">
        <v>41.46828296</v>
      </c>
      <c r="L26" s="20" t="n">
        <v>0.92226884</v>
      </c>
      <c r="M26" s="18" t="s">
        <v>327</v>
      </c>
      <c r="N26" s="20" t="s">
        <v>327</v>
      </c>
      <c r="O26" s="18" t="n">
        <v>0</v>
      </c>
      <c r="P26" s="20" t="n">
        <v>0</v>
      </c>
      <c r="Q26" s="18" t="n">
        <v>0</v>
      </c>
      <c r="R26" s="20" t="n">
        <v>0</v>
      </c>
      <c r="S26" s="18" t="n">
        <v>5.5813122</v>
      </c>
      <c r="T26" s="20" t="n">
        <v>0.38623261</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(43.0/B32*100)</f>
        <v/>
      </c>
      <c r="D32" s="19" t="n">
        <v>4435</v>
      </c>
      <c r="E32" s="18" t="n">
        <v>9.78296699</v>
      </c>
      <c r="F32" s="20" t="n">
        <v>0.52209626</v>
      </c>
      <c r="G32" s="18" t="n">
        <v>35.96792823</v>
      </c>
      <c r="H32" s="20" t="n">
        <v>0.92200371</v>
      </c>
      <c r="I32" s="18" t="n">
        <v>9.955984219999999</v>
      </c>
      <c r="J32" s="20" t="n">
        <v>0.51823178</v>
      </c>
      <c r="K32" s="18" t="n">
        <v>40.15103292</v>
      </c>
      <c r="L32" s="20" t="n">
        <v>1.05433568</v>
      </c>
      <c r="M32" s="18" t="s">
        <v>327</v>
      </c>
      <c r="N32" s="20" t="s">
        <v>327</v>
      </c>
      <c r="O32" s="18" t="n">
        <v>0</v>
      </c>
      <c r="P32" s="20" t="n">
        <v>0</v>
      </c>
      <c r="Q32" s="18" t="n">
        <v>0</v>
      </c>
      <c r="R32" s="20" t="n">
        <v>0</v>
      </c>
      <c r="S32" s="18" t="n">
        <v>4.14208764</v>
      </c>
      <c r="T32" s="20" t="n">
        <v>0.29643575</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(154.0/B34*100)</f>
        <v/>
      </c>
      <c r="D34" s="19" t="n">
        <v>6196</v>
      </c>
      <c r="E34" s="18" t="n">
        <v>12.04137073</v>
      </c>
      <c r="F34" s="20" t="n">
        <v>0.5508144699999999</v>
      </c>
      <c r="G34" s="18" t="n">
        <v>25.17988862</v>
      </c>
      <c r="H34" s="20" t="n">
        <v>0.62847372</v>
      </c>
      <c r="I34" s="18" t="n">
        <v>7.47839452</v>
      </c>
      <c r="J34" s="20" t="n">
        <v>0.45072815</v>
      </c>
      <c r="K34" s="18" t="n">
        <v>42.19922972</v>
      </c>
      <c r="L34" s="20" t="n">
        <v>0.88570996</v>
      </c>
      <c r="M34" s="18" t="s">
        <v>327</v>
      </c>
      <c r="N34" s="20" t="s">
        <v>327</v>
      </c>
      <c r="O34" s="18" t="n">
        <v>2.60953271</v>
      </c>
      <c r="P34" s="20" t="n">
        <v>0.54133571</v>
      </c>
      <c r="Q34" s="18" t="n">
        <v>0</v>
      </c>
      <c r="R34" s="20" t="n">
        <v>0</v>
      </c>
      <c r="S34" s="18" t="n">
        <v>10.4915837</v>
      </c>
      <c r="T34" s="20" t="n">
        <v>0.51326534</v>
      </c>
    </row>
    <row r="35" spans="1:20">
      <c r="A35" s="15" t="s">
        <v>355</v>
      </c>
      <c r="B35" s="17" t="n">
        <v>6406</v>
      </c>
      <c r="C35" s="18">
        <f>(142.0/B35*100)</f>
        <v/>
      </c>
      <c r="D35" s="19" t="n">
        <v>6264</v>
      </c>
      <c r="E35" s="18" t="n">
        <v>12.52708342</v>
      </c>
      <c r="F35" s="20" t="n">
        <v>0.5551891799999999</v>
      </c>
      <c r="G35" s="18" t="n">
        <v>30.4062395</v>
      </c>
      <c r="H35" s="20" t="n">
        <v>0.77108927</v>
      </c>
      <c r="I35" s="18" t="n">
        <v>10.25375263</v>
      </c>
      <c r="J35" s="20" t="n">
        <v>0.42833521</v>
      </c>
      <c r="K35" s="18" t="n">
        <v>32.26174378</v>
      </c>
      <c r="L35" s="20" t="n">
        <v>0.77441543</v>
      </c>
      <c r="M35" s="18" t="s">
        <v>327</v>
      </c>
      <c r="N35" s="20" t="s">
        <v>327</v>
      </c>
      <c r="O35" s="18" t="n">
        <v>1.05520526</v>
      </c>
      <c r="P35" s="20" t="n">
        <v>0.05764019</v>
      </c>
      <c r="Q35" s="18" t="n">
        <v>0</v>
      </c>
      <c r="R35" s="20" t="n">
        <v>0</v>
      </c>
      <c r="S35" s="18" t="n">
        <v>13.49597539</v>
      </c>
      <c r="T35" s="20" t="n">
        <v>0.48800625</v>
      </c>
    </row>
    <row r="36" spans="1:20">
      <c r="A36" s="15" t="s">
        <v>356</v>
      </c>
      <c r="B36" s="17" t="n">
        <v>6736</v>
      </c>
      <c r="C36" s="18">
        <f>(152.0/B36*100)</f>
        <v/>
      </c>
      <c r="D36" s="19" t="n">
        <v>6584</v>
      </c>
      <c r="E36" s="18" t="n">
        <v>4.9590911</v>
      </c>
      <c r="F36" s="20" t="n">
        <v>0.35459609</v>
      </c>
      <c r="G36" s="18" t="n">
        <v>18.15385322</v>
      </c>
      <c r="H36" s="20" t="n">
        <v>0.56784893</v>
      </c>
      <c r="I36" s="18" t="n">
        <v>13.88733606</v>
      </c>
      <c r="J36" s="20" t="n">
        <v>0.67059037</v>
      </c>
      <c r="K36" s="18" t="n">
        <v>54.82539521</v>
      </c>
      <c r="L36" s="20" t="n">
        <v>0.88614067</v>
      </c>
      <c r="M36" s="18" t="s">
        <v>327</v>
      </c>
      <c r="N36" s="20" t="s">
        <v>327</v>
      </c>
      <c r="O36" s="18" t="n">
        <v>0</v>
      </c>
      <c r="P36" s="20" t="n">
        <v>0</v>
      </c>
      <c r="Q36" s="18" t="n">
        <v>0</v>
      </c>
      <c r="R36" s="20" t="n">
        <v>0</v>
      </c>
      <c r="S36" s="18" t="n">
        <v>8.174324410000001</v>
      </c>
      <c r="T36" s="20" t="n">
        <v>0.38677168</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(5832.0/B40*100)</f>
        <v/>
      </c>
      <c r="D40" s="19" t="n">
        <v>8325</v>
      </c>
      <c r="E40" s="18" t="n">
        <v>9.143854490000001</v>
      </c>
      <c r="F40" s="20" t="n">
        <v>0.43957611</v>
      </c>
      <c r="G40" s="18" t="n">
        <v>29.23975048</v>
      </c>
      <c r="H40" s="20" t="n">
        <v>0.91905076</v>
      </c>
      <c r="I40" s="18" t="n">
        <v>5.19479207</v>
      </c>
      <c r="J40" s="20" t="n">
        <v>0.34722239</v>
      </c>
      <c r="K40" s="18" t="n">
        <v>39.27074996</v>
      </c>
      <c r="L40" s="20" t="n">
        <v>0.96938092</v>
      </c>
      <c r="M40" s="18" t="s">
        <v>327</v>
      </c>
      <c r="N40" s="20" t="s">
        <v>327</v>
      </c>
      <c r="O40" s="18" t="n">
        <v>9.257793100000001</v>
      </c>
      <c r="P40" s="20" t="n">
        <v>0.21058022</v>
      </c>
      <c r="Q40" s="18" t="n">
        <v>0</v>
      </c>
      <c r="R40" s="20" t="n">
        <v>0</v>
      </c>
      <c r="S40" s="18" t="n">
        <v>7.89305991</v>
      </c>
      <c r="T40" s="20" t="n">
        <v>0.56518174</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(313.0/B47*100)</f>
        <v/>
      </c>
      <c r="D47" s="19" t="n">
        <v>5615</v>
      </c>
      <c r="E47" s="18" t="n">
        <v>15.47735684</v>
      </c>
      <c r="F47" s="20" t="n">
        <v>0.55124237</v>
      </c>
      <c r="G47" s="18" t="n">
        <v>26.16256836</v>
      </c>
      <c r="H47" s="20" t="n">
        <v>0.94309939</v>
      </c>
      <c r="I47" s="18" t="n">
        <v>8.851638319999999</v>
      </c>
      <c r="J47" s="20" t="n">
        <v>0.55113151</v>
      </c>
      <c r="K47" s="18" t="n">
        <v>35.00180295</v>
      </c>
      <c r="L47" s="20" t="n">
        <v>0.9968266</v>
      </c>
      <c r="M47" s="18" t="s">
        <v>327</v>
      </c>
      <c r="N47" s="20" t="s">
        <v>327</v>
      </c>
      <c r="O47" s="18" t="n">
        <v>0</v>
      </c>
      <c r="P47" s="20" t="n">
        <v>0</v>
      </c>
      <c r="Q47" s="18" t="n">
        <v>0</v>
      </c>
      <c r="R47" s="20" t="n">
        <v>0</v>
      </c>
      <c r="S47" s="18" t="n">
        <v>14.50663353</v>
      </c>
      <c r="T47" s="20" t="n">
        <v>0.49134366</v>
      </c>
    </row>
    <row r="48" spans="1:20">
      <c r="A48" s="15" t="s">
        <v>368</v>
      </c>
      <c r="B48" s="17" t="n">
        <v>9841</v>
      </c>
      <c r="C48" s="18">
        <f>(35.0/B48*100)</f>
        <v/>
      </c>
      <c r="D48" s="19" t="n">
        <v>9806</v>
      </c>
      <c r="E48" s="18" t="n">
        <v>23.48383993</v>
      </c>
      <c r="F48" s="20" t="n">
        <v>0.83052403</v>
      </c>
      <c r="G48" s="18" t="n">
        <v>28.80225022</v>
      </c>
      <c r="H48" s="20" t="n">
        <v>0.75194001</v>
      </c>
      <c r="I48" s="18" t="n">
        <v>10.02529538</v>
      </c>
      <c r="J48" s="20" t="n">
        <v>0.54957132</v>
      </c>
      <c r="K48" s="18" t="n">
        <v>35.38681539</v>
      </c>
      <c r="L48" s="20" t="n">
        <v>1.16865536</v>
      </c>
      <c r="M48" s="18" t="s">
        <v>327</v>
      </c>
      <c r="N48" s="20" t="s">
        <v>327</v>
      </c>
      <c r="O48" s="18" t="n">
        <v>0</v>
      </c>
      <c r="P48" s="20" t="n">
        <v>0</v>
      </c>
      <c r="Q48" s="18" t="n">
        <v>0</v>
      </c>
      <c r="R48" s="20" t="n">
        <v>0</v>
      </c>
      <c r="S48" s="18" t="n">
        <v>2.30179908</v>
      </c>
      <c r="T48" s="20" t="n">
        <v>0.23173797</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(167.0/B52*100)</f>
        <v/>
      </c>
      <c r="D52" s="19" t="n">
        <v>5642</v>
      </c>
      <c r="E52" s="18" t="n">
        <v>9.56847046</v>
      </c>
      <c r="F52" s="20" t="n">
        <v>0.39099485</v>
      </c>
      <c r="G52" s="18" t="n">
        <v>22.50479223</v>
      </c>
      <c r="H52" s="20" t="n">
        <v>0.68270791</v>
      </c>
      <c r="I52" s="18" t="n">
        <v>10.01148826</v>
      </c>
      <c r="J52" s="20" t="n">
        <v>0.5241414</v>
      </c>
      <c r="K52" s="18" t="n">
        <v>51.65531198</v>
      </c>
      <c r="L52" s="20" t="n">
        <v>0.91660577</v>
      </c>
      <c r="M52" s="18" t="s">
        <v>327</v>
      </c>
      <c r="N52" s="20" t="s">
        <v>327</v>
      </c>
      <c r="O52" s="18" t="n">
        <v>0</v>
      </c>
      <c r="P52" s="20" t="n">
        <v>0</v>
      </c>
      <c r="Q52" s="18" t="n">
        <v>0</v>
      </c>
      <c r="R52" s="20" t="n">
        <v>0</v>
      </c>
      <c r="S52" s="18" t="n">
        <v>6.25993707</v>
      </c>
      <c r="T52" s="20" t="n">
        <v>0.43048581</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(98.0/B56*100)</f>
        <v/>
      </c>
      <c r="D56" s="19" t="n">
        <v>5261</v>
      </c>
      <c r="E56" s="18" t="n">
        <v>15.66535066</v>
      </c>
      <c r="F56" s="20" t="n">
        <v>0.70868599</v>
      </c>
      <c r="G56" s="18" t="n">
        <v>35.08166232</v>
      </c>
      <c r="H56" s="20" t="n">
        <v>0.70125908</v>
      </c>
      <c r="I56" s="18" t="n">
        <v>7.87617093</v>
      </c>
      <c r="J56" s="20" t="n">
        <v>0.42902502</v>
      </c>
      <c r="K56" s="18" t="n">
        <v>39.18347846</v>
      </c>
      <c r="L56" s="20" t="n">
        <v>0.91070446</v>
      </c>
      <c r="M56" s="18" t="s">
        <v>327</v>
      </c>
      <c r="N56" s="20" t="s">
        <v>327</v>
      </c>
      <c r="O56" s="18" t="n">
        <v>0</v>
      </c>
      <c r="P56" s="20" t="n">
        <v>0</v>
      </c>
      <c r="Q56" s="18" t="n">
        <v>0</v>
      </c>
      <c r="R56" s="20" t="n">
        <v>0</v>
      </c>
      <c r="S56" s="18" t="n">
        <v>2.19333763</v>
      </c>
      <c r="T56" s="20" t="n">
        <v>0.25164555</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(349.0/B61*100)</f>
        <v/>
      </c>
      <c r="D61" s="19" t="n">
        <v>6176</v>
      </c>
      <c r="E61" s="18" t="n">
        <v>12.01418378</v>
      </c>
      <c r="F61" s="20" t="n">
        <v>0.58030486</v>
      </c>
      <c r="G61" s="18" t="n">
        <v>24.50645589</v>
      </c>
      <c r="H61" s="20" t="n">
        <v>0.75844965</v>
      </c>
      <c r="I61" s="18" t="n">
        <v>6.56185795</v>
      </c>
      <c r="J61" s="20" t="n">
        <v>0.44063809</v>
      </c>
      <c r="K61" s="18" t="n">
        <v>48.95494561</v>
      </c>
      <c r="L61" s="20" t="n">
        <v>0.90319436</v>
      </c>
      <c r="M61" s="18" t="s">
        <v>327</v>
      </c>
      <c r="N61" s="20" t="s">
        <v>327</v>
      </c>
      <c r="O61" s="18" t="n">
        <v>0</v>
      </c>
      <c r="P61" s="20" t="n">
        <v>0</v>
      </c>
      <c r="Q61" s="18" t="n">
        <v>0</v>
      </c>
      <c r="R61" s="20" t="n">
        <v>0</v>
      </c>
      <c r="S61" s="18" t="n">
        <v>7.96255676</v>
      </c>
      <c r="T61" s="20" t="n">
        <v>0.51223345</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(537.0/B67*100)</f>
        <v/>
      </c>
      <c r="D67" s="19" t="n">
        <v>6434</v>
      </c>
      <c r="E67" s="18" t="n">
        <v>25.94659547</v>
      </c>
      <c r="F67" s="20" t="n">
        <v>0.68462411</v>
      </c>
      <c r="G67" s="18" t="n">
        <v>25.67923089</v>
      </c>
      <c r="H67" s="20" t="n">
        <v>0.7668584899999999</v>
      </c>
      <c r="I67" s="18" t="n">
        <v>5.26722516</v>
      </c>
      <c r="J67" s="20" t="n">
        <v>0.30134182</v>
      </c>
      <c r="K67" s="18" t="n">
        <v>39.42448778</v>
      </c>
      <c r="L67" s="20" t="n">
        <v>1.01101721</v>
      </c>
      <c r="M67" s="18" t="s">
        <v>327</v>
      </c>
      <c r="N67" s="20" t="s">
        <v>327</v>
      </c>
      <c r="O67" s="18" t="n">
        <v>0</v>
      </c>
      <c r="P67" s="20" t="n">
        <v>0</v>
      </c>
      <c r="Q67" s="18" t="n">
        <v>0</v>
      </c>
      <c r="R67" s="20" t="n">
        <v>0</v>
      </c>
      <c r="S67" s="18" t="n">
        <v>3.6824607</v>
      </c>
      <c r="T67" s="20" t="n">
        <v>0.26204048</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(440.0/B73*100)</f>
        <v/>
      </c>
      <c r="D73" s="19" t="n">
        <v>7809</v>
      </c>
      <c r="E73" s="18" t="n">
        <v>30.99072537</v>
      </c>
      <c r="F73" s="20" t="n">
        <v>0.99030912</v>
      </c>
      <c r="G73" s="18" t="n">
        <v>34.03546481</v>
      </c>
      <c r="H73" s="20" t="n">
        <v>0.79900411</v>
      </c>
      <c r="I73" s="18" t="n">
        <v>9.26557302</v>
      </c>
      <c r="J73" s="20" t="n">
        <v>0.45341615</v>
      </c>
      <c r="K73" s="18" t="n">
        <v>23.27329452</v>
      </c>
      <c r="L73" s="20" t="n">
        <v>1.04010675</v>
      </c>
      <c r="M73" s="18" t="s">
        <v>327</v>
      </c>
      <c r="N73" s="20" t="s">
        <v>327</v>
      </c>
      <c r="O73" s="18" t="n">
        <v>0</v>
      </c>
      <c r="P73" s="20" t="n">
        <v>0</v>
      </c>
      <c r="Q73" s="18" t="n">
        <v>0</v>
      </c>
      <c r="R73" s="20" t="n">
        <v>0</v>
      </c>
      <c r="S73" s="18" t="n">
        <v>2.43494228</v>
      </c>
      <c r="T73" s="20" t="n">
        <v>0.22287147</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518</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11.05752582</v>
      </c>
      <c r="F7" s="20" t="n">
        <v>0.37489221</v>
      </c>
      <c r="G7" s="18" t="n">
        <v>19.04149294</v>
      </c>
      <c r="H7" s="20" t="n">
        <v>0.49503236</v>
      </c>
      <c r="I7" s="18" t="n">
        <v>5.10293055</v>
      </c>
      <c r="J7" s="20" t="n">
        <v>0.28911516</v>
      </c>
      <c r="K7" s="18" t="n">
        <v>53.20724491</v>
      </c>
      <c r="L7" s="20" t="n">
        <v>0.6148863</v>
      </c>
      <c r="M7" s="18" t="s">
        <v>327</v>
      </c>
      <c r="N7" s="20" t="s">
        <v>327</v>
      </c>
      <c r="O7" s="18" t="n">
        <v>0</v>
      </c>
      <c r="P7" s="20" t="n">
        <v>0</v>
      </c>
      <c r="Q7" s="18" t="n">
        <v>0</v>
      </c>
      <c r="R7" s="20" t="n">
        <v>0</v>
      </c>
      <c r="S7" s="18" t="n">
        <v>11.59080578</v>
      </c>
      <c r="T7" s="20" t="n">
        <v>0.40153183</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(8078.0/B9*100)</f>
        <v/>
      </c>
      <c r="D9" s="19" t="n">
        <v>1573</v>
      </c>
      <c r="E9" s="18" t="n">
        <v>12.29632564</v>
      </c>
      <c r="F9" s="20" t="n">
        <v>1.08741411</v>
      </c>
      <c r="G9" s="18" t="n">
        <v>29.53559446</v>
      </c>
      <c r="H9" s="20" t="n">
        <v>1.62427338</v>
      </c>
      <c r="I9" s="18" t="n">
        <v>15.4410203</v>
      </c>
      <c r="J9" s="20" t="n">
        <v>1.04037926</v>
      </c>
      <c r="K9" s="18" t="n">
        <v>0</v>
      </c>
      <c r="L9" s="20" t="n">
        <v>0</v>
      </c>
      <c r="M9" s="18" t="s">
        <v>327</v>
      </c>
      <c r="N9" s="20" t="s">
        <v>327</v>
      </c>
      <c r="O9" s="18" t="n">
        <v>15.22058103</v>
      </c>
      <c r="P9" s="20" t="n">
        <v>2.5091025</v>
      </c>
      <c r="Q9" s="18" t="n">
        <v>0</v>
      </c>
      <c r="R9" s="20" t="n">
        <v>0</v>
      </c>
      <c r="S9" s="18" t="n">
        <v>27.50647857</v>
      </c>
      <c r="T9" s="20" t="n">
        <v>1.64685783</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(206.0/B13*100)</f>
        <v/>
      </c>
      <c r="D13" s="19" t="n">
        <v>6955</v>
      </c>
      <c r="E13" s="18" t="n">
        <v>3.32129834</v>
      </c>
      <c r="F13" s="20" t="n">
        <v>0.24245094</v>
      </c>
      <c r="G13" s="18" t="n">
        <v>4.31932077</v>
      </c>
      <c r="H13" s="20" t="n">
        <v>0.34135979</v>
      </c>
      <c r="I13" s="18" t="n">
        <v>1.39499584</v>
      </c>
      <c r="J13" s="20" t="n">
        <v>0.16260828</v>
      </c>
      <c r="K13" s="18" t="n">
        <v>82.6957836</v>
      </c>
      <c r="L13" s="20" t="n">
        <v>0.6869636099999999</v>
      </c>
      <c r="M13" s="18" t="s">
        <v>327</v>
      </c>
      <c r="N13" s="20" t="s">
        <v>327</v>
      </c>
      <c r="O13" s="18" t="n">
        <v>4.12567723</v>
      </c>
      <c r="P13" s="20" t="n">
        <v>0.47355027</v>
      </c>
      <c r="Q13" s="18" t="n">
        <v>0</v>
      </c>
      <c r="R13" s="20" t="n">
        <v>0</v>
      </c>
      <c r="S13" s="18" t="n">
        <v>4.14292422</v>
      </c>
      <c r="T13" s="20" t="n">
        <v>0.29418003</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(62.0/B18*100)</f>
        <v/>
      </c>
      <c r="D18" s="19" t="n">
        <v>5470</v>
      </c>
      <c r="E18" s="18" t="n">
        <v>9.76010011</v>
      </c>
      <c r="F18" s="20" t="n">
        <v>0.5282503</v>
      </c>
      <c r="G18" s="18" t="n">
        <v>29.51837069</v>
      </c>
      <c r="H18" s="20" t="n">
        <v>0.78073006</v>
      </c>
      <c r="I18" s="18" t="n">
        <v>23.70116266</v>
      </c>
      <c r="J18" s="20" t="n">
        <v>0.86682305</v>
      </c>
      <c r="K18" s="18" t="n">
        <v>29.66728339</v>
      </c>
      <c r="L18" s="20" t="n">
        <v>0.878703</v>
      </c>
      <c r="M18" s="18" t="s">
        <v>327</v>
      </c>
      <c r="N18" s="20" t="s">
        <v>327</v>
      </c>
      <c r="O18" s="18" t="n">
        <v>0</v>
      </c>
      <c r="P18" s="20" t="n">
        <v>0</v>
      </c>
      <c r="Q18" s="18" t="n">
        <v>0</v>
      </c>
      <c r="R18" s="20" t="n">
        <v>0</v>
      </c>
      <c r="S18" s="18" t="n">
        <v>7.35308315</v>
      </c>
      <c r="T18" s="20" t="n">
        <v>0.50370302</v>
      </c>
    </row>
    <row r="19" spans="1:20">
      <c r="A19" s="15" t="s">
        <v>339</v>
      </c>
      <c r="B19" s="17" t="n">
        <v>5658</v>
      </c>
      <c r="C19" s="18">
        <f>(315.0/B19*100)</f>
        <v/>
      </c>
      <c r="D19" s="19" t="n">
        <v>5343</v>
      </c>
      <c r="E19" s="18" t="n">
        <v>6.37733063</v>
      </c>
      <c r="F19" s="20" t="n">
        <v>0.44836675</v>
      </c>
      <c r="G19" s="18" t="n">
        <v>19.36438249</v>
      </c>
      <c r="H19" s="20" t="n">
        <v>0.74119881</v>
      </c>
      <c r="I19" s="18" t="n">
        <v>9.37873499</v>
      </c>
      <c r="J19" s="20" t="n">
        <v>0.491835</v>
      </c>
      <c r="K19" s="18" t="n">
        <v>57.19309631</v>
      </c>
      <c r="L19" s="20" t="n">
        <v>1.04177484</v>
      </c>
      <c r="M19" s="18" t="s">
        <v>327</v>
      </c>
      <c r="N19" s="20" t="s">
        <v>327</v>
      </c>
      <c r="O19" s="18" t="n">
        <v>0</v>
      </c>
      <c r="P19" s="20" t="n">
        <v>0</v>
      </c>
      <c r="Q19" s="18" t="n">
        <v>0</v>
      </c>
      <c r="R19" s="20" t="n">
        <v>0</v>
      </c>
      <c r="S19" s="18" t="n">
        <v>7.68645557</v>
      </c>
      <c r="T19" s="20" t="n">
        <v>0.48749889</v>
      </c>
    </row>
    <row r="20" spans="1:20">
      <c r="A20" s="15" t="s">
        <v>340</v>
      </c>
      <c r="B20" s="17" t="n">
        <v>3371</v>
      </c>
      <c r="C20" s="18">
        <f>(82.0/B20*100)</f>
        <v/>
      </c>
      <c r="D20" s="19" t="n">
        <v>3289</v>
      </c>
      <c r="E20" s="18" t="n">
        <v>5.09968729</v>
      </c>
      <c r="F20" s="20" t="n">
        <v>0.36221884</v>
      </c>
      <c r="G20" s="18" t="n">
        <v>15.53077829</v>
      </c>
      <c r="H20" s="20" t="n">
        <v>0.59756902</v>
      </c>
      <c r="I20" s="18" t="n">
        <v>4.33629143</v>
      </c>
      <c r="J20" s="20" t="n">
        <v>0.34996206</v>
      </c>
      <c r="K20" s="18" t="n">
        <v>66.55324933</v>
      </c>
      <c r="L20" s="20" t="n">
        <v>0.74837298</v>
      </c>
      <c r="M20" s="18" t="s">
        <v>327</v>
      </c>
      <c r="N20" s="20" t="s">
        <v>327</v>
      </c>
      <c r="O20" s="18" t="n">
        <v>0</v>
      </c>
      <c r="P20" s="20" t="n">
        <v>0</v>
      </c>
      <c r="Q20" s="18" t="n">
        <v>0</v>
      </c>
      <c r="R20" s="20" t="n">
        <v>0</v>
      </c>
      <c r="S20" s="18" t="n">
        <v>8.47999366</v>
      </c>
      <c r="T20" s="20" t="n">
        <v>0.46462616</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(714.0/B23*100)</f>
        <v/>
      </c>
      <c r="D23" s="19" t="n">
        <v>10869</v>
      </c>
      <c r="E23" s="18" t="n">
        <v>7.99486808</v>
      </c>
      <c r="F23" s="20" t="n">
        <v>0.47430201</v>
      </c>
      <c r="G23" s="18" t="n">
        <v>16.51759307</v>
      </c>
      <c r="H23" s="20" t="n">
        <v>0.68623811</v>
      </c>
      <c r="I23" s="18" t="n">
        <v>9.130614619999999</v>
      </c>
      <c r="J23" s="20" t="n">
        <v>0.43730453</v>
      </c>
      <c r="K23" s="18" t="n">
        <v>58.01356335</v>
      </c>
      <c r="L23" s="20" t="n">
        <v>0.97767438</v>
      </c>
      <c r="M23" s="18" t="s">
        <v>327</v>
      </c>
      <c r="N23" s="20" t="s">
        <v>327</v>
      </c>
      <c r="O23" s="18" t="n">
        <v>0</v>
      </c>
      <c r="P23" s="20" t="n">
        <v>0</v>
      </c>
      <c r="Q23" s="18" t="n">
        <v>0</v>
      </c>
      <c r="R23" s="20" t="n">
        <v>0</v>
      </c>
      <c r="S23" s="18" t="n">
        <v>8.343360880000001</v>
      </c>
      <c r="T23" s="20" t="n">
        <v>0.4802459</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(38.0/B25*100)</f>
        <v/>
      </c>
      <c r="D25" s="19" t="n">
        <v>5543</v>
      </c>
      <c r="E25" s="18" t="n">
        <v>10.84308061</v>
      </c>
      <c r="F25" s="20" t="n">
        <v>0.50092182</v>
      </c>
      <c r="G25" s="18" t="n">
        <v>46.07474342</v>
      </c>
      <c r="H25" s="20" t="n">
        <v>0.9792736</v>
      </c>
      <c r="I25" s="18" t="n">
        <v>17.60987491</v>
      </c>
      <c r="J25" s="20" t="n">
        <v>0.71045052</v>
      </c>
      <c r="K25" s="18" t="n">
        <v>23.13381665</v>
      </c>
      <c r="L25" s="20" t="n">
        <v>0.9685668200000001</v>
      </c>
      <c r="M25" s="18" t="s">
        <v>327</v>
      </c>
      <c r="N25" s="20" t="s">
        <v>327</v>
      </c>
      <c r="O25" s="18" t="n">
        <v>0</v>
      </c>
      <c r="P25" s="20" t="n">
        <v>0</v>
      </c>
      <c r="Q25" s="18" t="n">
        <v>0</v>
      </c>
      <c r="R25" s="20" t="n">
        <v>0</v>
      </c>
      <c r="S25" s="18" t="n">
        <v>2.33848441</v>
      </c>
      <c r="T25" s="20" t="n">
        <v>0.24139287</v>
      </c>
    </row>
    <row r="26" spans="1:20">
      <c r="A26" s="15" t="s">
        <v>346</v>
      </c>
      <c r="B26" s="17" t="n">
        <v>4869</v>
      </c>
      <c r="C26" s="18">
        <f>(204.0/B26*100)</f>
        <v/>
      </c>
      <c r="D26" s="19" t="n">
        <v>4665</v>
      </c>
      <c r="E26" s="18" t="n">
        <v>10.21921225</v>
      </c>
      <c r="F26" s="20" t="n">
        <v>0.53985363</v>
      </c>
      <c r="G26" s="18" t="n">
        <v>32.63959316</v>
      </c>
      <c r="H26" s="20" t="n">
        <v>0.85516249</v>
      </c>
      <c r="I26" s="18" t="n">
        <v>10.21507507</v>
      </c>
      <c r="J26" s="20" t="n">
        <v>0.47484654</v>
      </c>
      <c r="K26" s="18" t="n">
        <v>41.46828296</v>
      </c>
      <c r="L26" s="20" t="n">
        <v>0.92226884</v>
      </c>
      <c r="M26" s="18" t="s">
        <v>327</v>
      </c>
      <c r="N26" s="20" t="s">
        <v>327</v>
      </c>
      <c r="O26" s="18" t="n">
        <v>0</v>
      </c>
      <c r="P26" s="20" t="n">
        <v>0</v>
      </c>
      <c r="Q26" s="18" t="n">
        <v>0</v>
      </c>
      <c r="R26" s="20" t="n">
        <v>0</v>
      </c>
      <c r="S26" s="18" t="n">
        <v>5.45783657</v>
      </c>
      <c r="T26" s="20" t="n">
        <v>0.3792992</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(43.0/B32*100)</f>
        <v/>
      </c>
      <c r="D32" s="19" t="n">
        <v>4435</v>
      </c>
      <c r="E32" s="18" t="n">
        <v>10.78139767</v>
      </c>
      <c r="F32" s="20" t="n">
        <v>0.48976446</v>
      </c>
      <c r="G32" s="18" t="n">
        <v>33.35689524</v>
      </c>
      <c r="H32" s="20" t="n">
        <v>0.85237511</v>
      </c>
      <c r="I32" s="18" t="n">
        <v>11.6729813</v>
      </c>
      <c r="J32" s="20" t="n">
        <v>0.53622861</v>
      </c>
      <c r="K32" s="18" t="n">
        <v>40.15103292</v>
      </c>
      <c r="L32" s="20" t="n">
        <v>1.05433568</v>
      </c>
      <c r="M32" s="18" t="s">
        <v>327</v>
      </c>
      <c r="N32" s="20" t="s">
        <v>327</v>
      </c>
      <c r="O32" s="18" t="n">
        <v>0</v>
      </c>
      <c r="P32" s="20" t="n">
        <v>0</v>
      </c>
      <c r="Q32" s="18" t="n">
        <v>0</v>
      </c>
      <c r="R32" s="20" t="n">
        <v>0</v>
      </c>
      <c r="S32" s="18" t="n">
        <v>4.03769288</v>
      </c>
      <c r="T32" s="20" t="n">
        <v>0.29111348</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(154.0/B34*100)</f>
        <v/>
      </c>
      <c r="D34" s="19" t="n">
        <v>6196</v>
      </c>
      <c r="E34" s="18" t="n">
        <v>12.1662499</v>
      </c>
      <c r="F34" s="20" t="n">
        <v>0.49692127</v>
      </c>
      <c r="G34" s="18" t="n">
        <v>24.95186804</v>
      </c>
      <c r="H34" s="20" t="n">
        <v>0.68971179</v>
      </c>
      <c r="I34" s="18" t="n">
        <v>8.254080910000001</v>
      </c>
      <c r="J34" s="20" t="n">
        <v>0.45597114</v>
      </c>
      <c r="K34" s="18" t="n">
        <v>42.19922972</v>
      </c>
      <c r="L34" s="20" t="n">
        <v>0.88570996</v>
      </c>
      <c r="M34" s="18" t="s">
        <v>327</v>
      </c>
      <c r="N34" s="20" t="s">
        <v>327</v>
      </c>
      <c r="O34" s="18" t="n">
        <v>2.60953271</v>
      </c>
      <c r="P34" s="20" t="n">
        <v>0.54133571</v>
      </c>
      <c r="Q34" s="18" t="n">
        <v>0</v>
      </c>
      <c r="R34" s="20" t="n">
        <v>0</v>
      </c>
      <c r="S34" s="18" t="n">
        <v>9.819038709999999</v>
      </c>
      <c r="T34" s="20" t="n">
        <v>0.49261676</v>
      </c>
    </row>
    <row r="35" spans="1:20">
      <c r="A35" s="15" t="s">
        <v>355</v>
      </c>
      <c r="B35" s="17" t="n">
        <v>6406</v>
      </c>
      <c r="C35" s="18">
        <f>(142.0/B35*100)</f>
        <v/>
      </c>
      <c r="D35" s="19" t="n">
        <v>6264</v>
      </c>
      <c r="E35" s="18" t="n">
        <v>13.07900699</v>
      </c>
      <c r="F35" s="20" t="n">
        <v>0.58435201</v>
      </c>
      <c r="G35" s="18" t="n">
        <v>29.85552821</v>
      </c>
      <c r="H35" s="20" t="n">
        <v>0.7382705000000001</v>
      </c>
      <c r="I35" s="18" t="n">
        <v>10.66896204</v>
      </c>
      <c r="J35" s="20" t="n">
        <v>0.42771649</v>
      </c>
      <c r="K35" s="18" t="n">
        <v>32.26174378</v>
      </c>
      <c r="L35" s="20" t="n">
        <v>0.77441543</v>
      </c>
      <c r="M35" s="18" t="s">
        <v>327</v>
      </c>
      <c r="N35" s="20" t="s">
        <v>327</v>
      </c>
      <c r="O35" s="18" t="n">
        <v>1.05520526</v>
      </c>
      <c r="P35" s="20" t="n">
        <v>0.05764019</v>
      </c>
      <c r="Q35" s="18" t="n">
        <v>0</v>
      </c>
      <c r="R35" s="20" t="n">
        <v>0</v>
      </c>
      <c r="S35" s="18" t="n">
        <v>13.07955371</v>
      </c>
      <c r="T35" s="20" t="n">
        <v>0.49955682</v>
      </c>
    </row>
    <row r="36" spans="1:20">
      <c r="A36" s="15" t="s">
        <v>356</v>
      </c>
      <c r="B36" s="17" t="n">
        <v>6736</v>
      </c>
      <c r="C36" s="18">
        <f>(152.0/B36*100)</f>
        <v/>
      </c>
      <c r="D36" s="19" t="n">
        <v>6584</v>
      </c>
      <c r="E36" s="18" t="n">
        <v>5.41929439</v>
      </c>
      <c r="F36" s="20" t="n">
        <v>0.34652468</v>
      </c>
      <c r="G36" s="18" t="n">
        <v>18.42861929</v>
      </c>
      <c r="H36" s="20" t="n">
        <v>0.60366684</v>
      </c>
      <c r="I36" s="18" t="n">
        <v>13.31529299</v>
      </c>
      <c r="J36" s="20" t="n">
        <v>0.56124152</v>
      </c>
      <c r="K36" s="18" t="n">
        <v>54.82539521</v>
      </c>
      <c r="L36" s="20" t="n">
        <v>0.88614067</v>
      </c>
      <c r="M36" s="18" t="s">
        <v>327</v>
      </c>
      <c r="N36" s="20" t="s">
        <v>327</v>
      </c>
      <c r="O36" s="18" t="n">
        <v>0</v>
      </c>
      <c r="P36" s="20" t="n">
        <v>0</v>
      </c>
      <c r="Q36" s="18" t="n">
        <v>0</v>
      </c>
      <c r="R36" s="20" t="n">
        <v>0</v>
      </c>
      <c r="S36" s="18" t="n">
        <v>8.011398120000001</v>
      </c>
      <c r="T36" s="20" t="n">
        <v>0.39691171</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(5832.0/B40*100)</f>
        <v/>
      </c>
      <c r="D40" s="19" t="n">
        <v>8325</v>
      </c>
      <c r="E40" s="18" t="n">
        <v>8.809389039999999</v>
      </c>
      <c r="F40" s="20" t="n">
        <v>0.46858992</v>
      </c>
      <c r="G40" s="18" t="n">
        <v>27.84636029</v>
      </c>
      <c r="H40" s="20" t="n">
        <v>0.84757837</v>
      </c>
      <c r="I40" s="18" t="n">
        <v>6.94037431</v>
      </c>
      <c r="J40" s="20" t="n">
        <v>0.47833156</v>
      </c>
      <c r="K40" s="18" t="n">
        <v>39.27074996</v>
      </c>
      <c r="L40" s="20" t="n">
        <v>0.96938092</v>
      </c>
      <c r="M40" s="18" t="s">
        <v>327</v>
      </c>
      <c r="N40" s="20" t="s">
        <v>327</v>
      </c>
      <c r="O40" s="18" t="n">
        <v>9.257793100000001</v>
      </c>
      <c r="P40" s="20" t="n">
        <v>0.21058022</v>
      </c>
      <c r="Q40" s="18" t="n">
        <v>0</v>
      </c>
      <c r="R40" s="20" t="n">
        <v>0</v>
      </c>
      <c r="S40" s="18" t="n">
        <v>7.8753333</v>
      </c>
      <c r="T40" s="20" t="n">
        <v>0.55463225</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(313.0/B47*100)</f>
        <v/>
      </c>
      <c r="D47" s="19" t="n">
        <v>5615</v>
      </c>
      <c r="E47" s="18" t="n">
        <v>16.56106618</v>
      </c>
      <c r="F47" s="20" t="n">
        <v>0.57040529</v>
      </c>
      <c r="G47" s="18" t="n">
        <v>24.81655563</v>
      </c>
      <c r="H47" s="20" t="n">
        <v>0.89999345</v>
      </c>
      <c r="I47" s="18" t="n">
        <v>9.19479093</v>
      </c>
      <c r="J47" s="20" t="n">
        <v>0.5001066199999999</v>
      </c>
      <c r="K47" s="18" t="n">
        <v>35.00180295</v>
      </c>
      <c r="L47" s="20" t="n">
        <v>0.9968266</v>
      </c>
      <c r="M47" s="18" t="s">
        <v>327</v>
      </c>
      <c r="N47" s="20" t="s">
        <v>327</v>
      </c>
      <c r="O47" s="18" t="n">
        <v>0</v>
      </c>
      <c r="P47" s="20" t="n">
        <v>0</v>
      </c>
      <c r="Q47" s="18" t="n">
        <v>0</v>
      </c>
      <c r="R47" s="20" t="n">
        <v>0</v>
      </c>
      <c r="S47" s="18" t="n">
        <v>14.42578432</v>
      </c>
      <c r="T47" s="20" t="n">
        <v>0.5259343</v>
      </c>
    </row>
    <row r="48" spans="1:20">
      <c r="A48" s="15" t="s">
        <v>368</v>
      </c>
      <c r="B48" s="17" t="n">
        <v>9841</v>
      </c>
      <c r="C48" s="18">
        <f>(35.0/B48*100)</f>
        <v/>
      </c>
      <c r="D48" s="19" t="n">
        <v>9806</v>
      </c>
      <c r="E48" s="18" t="n">
        <v>21.46007638</v>
      </c>
      <c r="F48" s="20" t="n">
        <v>0.7462583699999999</v>
      </c>
      <c r="G48" s="18" t="n">
        <v>29.78159298</v>
      </c>
      <c r="H48" s="20" t="n">
        <v>0.76246709</v>
      </c>
      <c r="I48" s="18" t="n">
        <v>10.89369654</v>
      </c>
      <c r="J48" s="20" t="n">
        <v>0.596348</v>
      </c>
      <c r="K48" s="18" t="n">
        <v>35.38681539</v>
      </c>
      <c r="L48" s="20" t="n">
        <v>1.16865536</v>
      </c>
      <c r="M48" s="18" t="s">
        <v>327</v>
      </c>
      <c r="N48" s="20" t="s">
        <v>327</v>
      </c>
      <c r="O48" s="18" t="n">
        <v>0</v>
      </c>
      <c r="P48" s="20" t="n">
        <v>0</v>
      </c>
      <c r="Q48" s="18" t="n">
        <v>0</v>
      </c>
      <c r="R48" s="20" t="n">
        <v>0</v>
      </c>
      <c r="S48" s="18" t="n">
        <v>2.47781872</v>
      </c>
      <c r="T48" s="20" t="n">
        <v>0.23236084</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(167.0/B52*100)</f>
        <v/>
      </c>
      <c r="D52" s="19" t="n">
        <v>5642</v>
      </c>
      <c r="E52" s="18" t="n">
        <v>9.712095</v>
      </c>
      <c r="F52" s="20" t="n">
        <v>0.41902916</v>
      </c>
      <c r="G52" s="18" t="n">
        <v>21.68046231</v>
      </c>
      <c r="H52" s="20" t="n">
        <v>0.64568821</v>
      </c>
      <c r="I52" s="18" t="n">
        <v>11.01747959</v>
      </c>
      <c r="J52" s="20" t="n">
        <v>0.49697002</v>
      </c>
      <c r="K52" s="18" t="n">
        <v>51.65531198</v>
      </c>
      <c r="L52" s="20" t="n">
        <v>0.91660577</v>
      </c>
      <c r="M52" s="18" t="s">
        <v>327</v>
      </c>
      <c r="N52" s="20" t="s">
        <v>327</v>
      </c>
      <c r="O52" s="18" t="n">
        <v>0</v>
      </c>
      <c r="P52" s="20" t="n">
        <v>0</v>
      </c>
      <c r="Q52" s="18" t="n">
        <v>0</v>
      </c>
      <c r="R52" s="20" t="n">
        <v>0</v>
      </c>
      <c r="S52" s="18" t="n">
        <v>5.93465112</v>
      </c>
      <c r="T52" s="20" t="n">
        <v>0.41100219</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(98.0/B56*100)</f>
        <v/>
      </c>
      <c r="D56" s="19" t="n">
        <v>5261</v>
      </c>
      <c r="E56" s="18" t="n">
        <v>15.26714577</v>
      </c>
      <c r="F56" s="20" t="n">
        <v>0.60024338</v>
      </c>
      <c r="G56" s="18" t="n">
        <v>35.19855654</v>
      </c>
      <c r="H56" s="20" t="n">
        <v>0.76029676</v>
      </c>
      <c r="I56" s="18" t="n">
        <v>7.97097831</v>
      </c>
      <c r="J56" s="20" t="n">
        <v>0.47540401</v>
      </c>
      <c r="K56" s="18" t="n">
        <v>39.18347846</v>
      </c>
      <c r="L56" s="20" t="n">
        <v>0.91070446</v>
      </c>
      <c r="M56" s="18" t="s">
        <v>327</v>
      </c>
      <c r="N56" s="20" t="s">
        <v>327</v>
      </c>
      <c r="O56" s="18" t="n">
        <v>0</v>
      </c>
      <c r="P56" s="20" t="n">
        <v>0</v>
      </c>
      <c r="Q56" s="18" t="n">
        <v>0</v>
      </c>
      <c r="R56" s="20" t="n">
        <v>0</v>
      </c>
      <c r="S56" s="18" t="n">
        <v>2.37984092</v>
      </c>
      <c r="T56" s="20" t="n">
        <v>0.27017853</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(349.0/B61*100)</f>
        <v/>
      </c>
      <c r="D61" s="19" t="n">
        <v>6176</v>
      </c>
      <c r="E61" s="18" t="n">
        <v>12.9276629</v>
      </c>
      <c r="F61" s="20" t="n">
        <v>0.64047827</v>
      </c>
      <c r="G61" s="18" t="n">
        <v>21.78644084</v>
      </c>
      <c r="H61" s="20" t="n">
        <v>0.7594363</v>
      </c>
      <c r="I61" s="18" t="n">
        <v>8.47211049</v>
      </c>
      <c r="J61" s="20" t="n">
        <v>0.43390433</v>
      </c>
      <c r="K61" s="18" t="n">
        <v>48.95494561</v>
      </c>
      <c r="L61" s="20" t="n">
        <v>0.90319436</v>
      </c>
      <c r="M61" s="18" t="s">
        <v>327</v>
      </c>
      <c r="N61" s="20" t="s">
        <v>327</v>
      </c>
      <c r="O61" s="18" t="n">
        <v>0</v>
      </c>
      <c r="P61" s="20" t="n">
        <v>0</v>
      </c>
      <c r="Q61" s="18" t="n">
        <v>0</v>
      </c>
      <c r="R61" s="20" t="n">
        <v>0</v>
      </c>
      <c r="S61" s="18" t="n">
        <v>7.85884016</v>
      </c>
      <c r="T61" s="20" t="n">
        <v>0.50313089</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(537.0/B67*100)</f>
        <v/>
      </c>
      <c r="D67" s="19" t="n">
        <v>6434</v>
      </c>
      <c r="E67" s="18" t="n">
        <v>30.88574152</v>
      </c>
      <c r="F67" s="20" t="n">
        <v>0.85086491</v>
      </c>
      <c r="G67" s="18" t="n">
        <v>20.13225624</v>
      </c>
      <c r="H67" s="20" t="n">
        <v>0.72456958</v>
      </c>
      <c r="I67" s="18" t="n">
        <v>5.92858694</v>
      </c>
      <c r="J67" s="20" t="n">
        <v>0.4254442</v>
      </c>
      <c r="K67" s="18" t="n">
        <v>39.42448778</v>
      </c>
      <c r="L67" s="20" t="n">
        <v>1.01101721</v>
      </c>
      <c r="M67" s="18" t="s">
        <v>327</v>
      </c>
      <c r="N67" s="20" t="s">
        <v>327</v>
      </c>
      <c r="O67" s="18" t="n">
        <v>0</v>
      </c>
      <c r="P67" s="20" t="n">
        <v>0</v>
      </c>
      <c r="Q67" s="18" t="n">
        <v>0</v>
      </c>
      <c r="R67" s="20" t="n">
        <v>0</v>
      </c>
      <c r="S67" s="18" t="n">
        <v>3.62892752</v>
      </c>
      <c r="T67" s="20" t="n">
        <v>0.23838989</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(440.0/B73*100)</f>
        <v/>
      </c>
      <c r="D73" s="19" t="n">
        <v>7809</v>
      </c>
      <c r="E73" s="18" t="n">
        <v>31.13288723</v>
      </c>
      <c r="F73" s="20" t="n">
        <v>0.99785831</v>
      </c>
      <c r="G73" s="18" t="n">
        <v>32.80908793</v>
      </c>
      <c r="H73" s="20" t="n">
        <v>0.75657966</v>
      </c>
      <c r="I73" s="18" t="n">
        <v>10.39279821</v>
      </c>
      <c r="J73" s="20" t="n">
        <v>0.45242729</v>
      </c>
      <c r="K73" s="18" t="n">
        <v>23.27329452</v>
      </c>
      <c r="L73" s="20" t="n">
        <v>1.04010675</v>
      </c>
      <c r="M73" s="18" t="s">
        <v>327</v>
      </c>
      <c r="N73" s="20" t="s">
        <v>327</v>
      </c>
      <c r="O73" s="18" t="n">
        <v>0</v>
      </c>
      <c r="P73" s="20" t="n">
        <v>0</v>
      </c>
      <c r="Q73" s="18" t="n">
        <v>0</v>
      </c>
      <c r="R73" s="20" t="n">
        <v>0</v>
      </c>
      <c r="S73" s="18" t="n">
        <v>2.3919321</v>
      </c>
      <c r="T73" s="20" t="n">
        <v>0.23463298</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11.42863783</v>
      </c>
      <c r="F7" s="20" t="n">
        <v>0.3656272</v>
      </c>
      <c r="G7" s="18" t="n">
        <v>17.76738449</v>
      </c>
      <c r="H7" s="20" t="n">
        <v>0.45376149</v>
      </c>
      <c r="I7" s="18" t="n">
        <v>5.96096462</v>
      </c>
      <c r="J7" s="20" t="n">
        <v>0.31046124</v>
      </c>
      <c r="K7" s="18" t="n">
        <v>53.20724491</v>
      </c>
      <c r="L7" s="20" t="n">
        <v>0.6148863</v>
      </c>
      <c r="M7" s="18" t="s">
        <v>327</v>
      </c>
      <c r="N7" s="20" t="s">
        <v>327</v>
      </c>
      <c r="O7" s="18" t="n">
        <v>0</v>
      </c>
      <c r="P7" s="20" t="n">
        <v>0</v>
      </c>
      <c r="Q7" s="18" t="n">
        <v>0</v>
      </c>
      <c r="R7" s="20" t="n">
        <v>0</v>
      </c>
      <c r="S7" s="18" t="n">
        <v>11.63576814</v>
      </c>
      <c r="T7" s="20" t="n">
        <v>0.41135894</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(8078.0/B9*100)</f>
        <v/>
      </c>
      <c r="D9" s="19" t="n">
        <v>1573</v>
      </c>
      <c r="E9" s="18" t="n">
        <v>11.64211767</v>
      </c>
      <c r="F9" s="20" t="n">
        <v>0.90455081</v>
      </c>
      <c r="G9" s="18" t="n">
        <v>30.26000391</v>
      </c>
      <c r="H9" s="20" t="n">
        <v>1.55271251</v>
      </c>
      <c r="I9" s="18" t="n">
        <v>15.3148233</v>
      </c>
      <c r="J9" s="20" t="n">
        <v>1.19147757</v>
      </c>
      <c r="K9" s="18" t="n">
        <v>0</v>
      </c>
      <c r="L9" s="20" t="n">
        <v>0</v>
      </c>
      <c r="M9" s="18" t="s">
        <v>327</v>
      </c>
      <c r="N9" s="20" t="s">
        <v>327</v>
      </c>
      <c r="O9" s="18" t="n">
        <v>15.22058103</v>
      </c>
      <c r="P9" s="20" t="n">
        <v>2.5091025</v>
      </c>
      <c r="Q9" s="18" t="n">
        <v>0</v>
      </c>
      <c r="R9" s="20" t="n">
        <v>0</v>
      </c>
      <c r="S9" s="18" t="n">
        <v>27.5624741</v>
      </c>
      <c r="T9" s="20" t="n">
        <v>1.5473471</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(206.0/B13*100)</f>
        <v/>
      </c>
      <c r="D13" s="19" t="n">
        <v>6955</v>
      </c>
      <c r="E13" s="18" t="n">
        <v>3.0193728</v>
      </c>
      <c r="F13" s="20" t="n">
        <v>0.25541589</v>
      </c>
      <c r="G13" s="18" t="n">
        <v>4.2000367</v>
      </c>
      <c r="H13" s="20" t="n">
        <v>0.328414</v>
      </c>
      <c r="I13" s="18" t="n">
        <v>1.72334705</v>
      </c>
      <c r="J13" s="20" t="n">
        <v>0.17707633</v>
      </c>
      <c r="K13" s="18" t="n">
        <v>82.6957836</v>
      </c>
      <c r="L13" s="20" t="n">
        <v>0.6869636099999999</v>
      </c>
      <c r="M13" s="18" t="s">
        <v>327</v>
      </c>
      <c r="N13" s="20" t="s">
        <v>327</v>
      </c>
      <c r="O13" s="18" t="n">
        <v>4.12567723</v>
      </c>
      <c r="P13" s="20" t="n">
        <v>0.47355027</v>
      </c>
      <c r="Q13" s="18" t="n">
        <v>0</v>
      </c>
      <c r="R13" s="20" t="n">
        <v>0</v>
      </c>
      <c r="S13" s="18" t="n">
        <v>4.23578261</v>
      </c>
      <c r="T13" s="20" t="n">
        <v>0.28829827</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(62.0/B18*100)</f>
        <v/>
      </c>
      <c r="D18" s="19" t="n">
        <v>5470</v>
      </c>
      <c r="E18" s="18" t="n">
        <v>9.41168532</v>
      </c>
      <c r="F18" s="20" t="n">
        <v>0.54821485</v>
      </c>
      <c r="G18" s="18" t="n">
        <v>25.96786879</v>
      </c>
      <c r="H18" s="20" t="n">
        <v>0.64248337</v>
      </c>
      <c r="I18" s="18" t="n">
        <v>27.39598014</v>
      </c>
      <c r="J18" s="20" t="n">
        <v>0.97688696</v>
      </c>
      <c r="K18" s="18" t="n">
        <v>29.66728339</v>
      </c>
      <c r="L18" s="20" t="n">
        <v>0.878703</v>
      </c>
      <c r="M18" s="18" t="s">
        <v>327</v>
      </c>
      <c r="N18" s="20" t="s">
        <v>327</v>
      </c>
      <c r="O18" s="18" t="n">
        <v>0</v>
      </c>
      <c r="P18" s="20" t="n">
        <v>0</v>
      </c>
      <c r="Q18" s="18" t="n">
        <v>0</v>
      </c>
      <c r="R18" s="20" t="n">
        <v>0</v>
      </c>
      <c r="S18" s="18" t="n">
        <v>7.55718237</v>
      </c>
      <c r="T18" s="20" t="n">
        <v>0.5363428</v>
      </c>
    </row>
    <row r="19" spans="1:20">
      <c r="A19" s="15" t="s">
        <v>339</v>
      </c>
      <c r="B19" s="17" t="n">
        <v>5658</v>
      </c>
      <c r="C19" s="18">
        <f>(315.0/B19*100)</f>
        <v/>
      </c>
      <c r="D19" s="19" t="n">
        <v>5343</v>
      </c>
      <c r="E19" s="18" t="n">
        <v>5.93335443</v>
      </c>
      <c r="F19" s="20" t="n">
        <v>0.41492717</v>
      </c>
      <c r="G19" s="18" t="n">
        <v>20.06911262</v>
      </c>
      <c r="H19" s="20" t="n">
        <v>0.7950144</v>
      </c>
      <c r="I19" s="18" t="n">
        <v>8.8737104</v>
      </c>
      <c r="J19" s="20" t="n">
        <v>0.46038869</v>
      </c>
      <c r="K19" s="18" t="n">
        <v>57.19309631</v>
      </c>
      <c r="L19" s="20" t="n">
        <v>1.04177484</v>
      </c>
      <c r="M19" s="18" t="s">
        <v>327</v>
      </c>
      <c r="N19" s="20" t="s">
        <v>327</v>
      </c>
      <c r="O19" s="18" t="n">
        <v>0</v>
      </c>
      <c r="P19" s="20" t="n">
        <v>0</v>
      </c>
      <c r="Q19" s="18" t="n">
        <v>0</v>
      </c>
      <c r="R19" s="20" t="n">
        <v>0</v>
      </c>
      <c r="S19" s="18" t="n">
        <v>7.93072624</v>
      </c>
      <c r="T19" s="20" t="n">
        <v>0.53704082</v>
      </c>
    </row>
    <row r="20" spans="1:20">
      <c r="A20" s="15" t="s">
        <v>340</v>
      </c>
      <c r="B20" s="17" t="n">
        <v>3371</v>
      </c>
      <c r="C20" s="18">
        <f>(82.0/B20*100)</f>
        <v/>
      </c>
      <c r="D20" s="19" t="n">
        <v>3289</v>
      </c>
      <c r="E20" s="18" t="n">
        <v>4.98369134</v>
      </c>
      <c r="F20" s="20" t="n">
        <v>0.33690196</v>
      </c>
      <c r="G20" s="18" t="n">
        <v>14.60998339</v>
      </c>
      <c r="H20" s="20" t="n">
        <v>0.5430338300000001</v>
      </c>
      <c r="I20" s="18" t="n">
        <v>5.44817848</v>
      </c>
      <c r="J20" s="20" t="n">
        <v>0.3467327</v>
      </c>
      <c r="K20" s="18" t="n">
        <v>66.55324933</v>
      </c>
      <c r="L20" s="20" t="n">
        <v>0.74837298</v>
      </c>
      <c r="M20" s="18" t="s">
        <v>327</v>
      </c>
      <c r="N20" s="20" t="s">
        <v>327</v>
      </c>
      <c r="O20" s="18" t="n">
        <v>0</v>
      </c>
      <c r="P20" s="20" t="n">
        <v>0</v>
      </c>
      <c r="Q20" s="18" t="n">
        <v>0</v>
      </c>
      <c r="R20" s="20" t="n">
        <v>0</v>
      </c>
      <c r="S20" s="18" t="n">
        <v>8.404897460000001</v>
      </c>
      <c r="T20" s="20" t="n">
        <v>0.46447113</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(714.0/B23*100)</f>
        <v/>
      </c>
      <c r="D23" s="19" t="n">
        <v>10869</v>
      </c>
      <c r="E23" s="18" t="n">
        <v>7.98812432</v>
      </c>
      <c r="F23" s="20" t="n">
        <v>0.49261313</v>
      </c>
      <c r="G23" s="18" t="n">
        <v>16.23796353</v>
      </c>
      <c r="H23" s="20" t="n">
        <v>0.71912944</v>
      </c>
      <c r="I23" s="18" t="n">
        <v>9.38668425</v>
      </c>
      <c r="J23" s="20" t="n">
        <v>0.49808754</v>
      </c>
      <c r="K23" s="18" t="n">
        <v>58.01356335</v>
      </c>
      <c r="L23" s="20" t="n">
        <v>0.97767438</v>
      </c>
      <c r="M23" s="18" t="s">
        <v>327</v>
      </c>
      <c r="N23" s="20" t="s">
        <v>327</v>
      </c>
      <c r="O23" s="18" t="n">
        <v>0</v>
      </c>
      <c r="P23" s="20" t="n">
        <v>0</v>
      </c>
      <c r="Q23" s="18" t="n">
        <v>0</v>
      </c>
      <c r="R23" s="20" t="n">
        <v>0</v>
      </c>
      <c r="S23" s="18" t="n">
        <v>8.37366454</v>
      </c>
      <c r="T23" s="20" t="n">
        <v>0.47066435</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(38.0/B25*100)</f>
        <v/>
      </c>
      <c r="D25" s="19" t="n">
        <v>5543</v>
      </c>
      <c r="E25" s="18" t="n">
        <v>12.36451938</v>
      </c>
      <c r="F25" s="20" t="n">
        <v>0.5206607599999999</v>
      </c>
      <c r="G25" s="18" t="n">
        <v>43.60786681</v>
      </c>
      <c r="H25" s="20" t="n">
        <v>1.01409231</v>
      </c>
      <c r="I25" s="18" t="n">
        <v>18.63906683</v>
      </c>
      <c r="J25" s="20" t="n">
        <v>0.68328245</v>
      </c>
      <c r="K25" s="18" t="n">
        <v>23.13381665</v>
      </c>
      <c r="L25" s="20" t="n">
        <v>0.9685668200000001</v>
      </c>
      <c r="M25" s="18" t="s">
        <v>327</v>
      </c>
      <c r="N25" s="20" t="s">
        <v>327</v>
      </c>
      <c r="O25" s="18" t="n">
        <v>0</v>
      </c>
      <c r="P25" s="20" t="n">
        <v>0</v>
      </c>
      <c r="Q25" s="18" t="n">
        <v>0</v>
      </c>
      <c r="R25" s="20" t="n">
        <v>0</v>
      </c>
      <c r="S25" s="18" t="n">
        <v>2.25473033</v>
      </c>
      <c r="T25" s="20" t="n">
        <v>0.23135413</v>
      </c>
    </row>
    <row r="26" spans="1:20">
      <c r="A26" s="15" t="s">
        <v>346</v>
      </c>
      <c r="B26" s="17" t="n">
        <v>4869</v>
      </c>
      <c r="C26" s="18">
        <f>(204.0/B26*100)</f>
        <v/>
      </c>
      <c r="D26" s="19" t="n">
        <v>4665</v>
      </c>
      <c r="E26" s="18" t="n">
        <v>10.65370043</v>
      </c>
      <c r="F26" s="20" t="n">
        <v>0.57984777</v>
      </c>
      <c r="G26" s="18" t="n">
        <v>33.84472108</v>
      </c>
      <c r="H26" s="20" t="n">
        <v>0.81274148</v>
      </c>
      <c r="I26" s="18" t="n">
        <v>8.8808176</v>
      </c>
      <c r="J26" s="20" t="n">
        <v>0.49051653</v>
      </c>
      <c r="K26" s="18" t="n">
        <v>41.46828296</v>
      </c>
      <c r="L26" s="20" t="n">
        <v>0.92226884</v>
      </c>
      <c r="M26" s="18" t="s">
        <v>327</v>
      </c>
      <c r="N26" s="20" t="s">
        <v>327</v>
      </c>
      <c r="O26" s="18" t="n">
        <v>0</v>
      </c>
      <c r="P26" s="20" t="n">
        <v>0</v>
      </c>
      <c r="Q26" s="18" t="n">
        <v>0</v>
      </c>
      <c r="R26" s="20" t="n">
        <v>0</v>
      </c>
      <c r="S26" s="18" t="n">
        <v>5.15247793</v>
      </c>
      <c r="T26" s="20" t="n">
        <v>0.40642409</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(43.0/B32*100)</f>
        <v/>
      </c>
      <c r="D32" s="19" t="n">
        <v>4435</v>
      </c>
      <c r="E32" s="18" t="n">
        <v>10.88944742</v>
      </c>
      <c r="F32" s="20" t="n">
        <v>0.55372937</v>
      </c>
      <c r="G32" s="18" t="n">
        <v>32.76108174</v>
      </c>
      <c r="H32" s="20" t="n">
        <v>0.8957498</v>
      </c>
      <c r="I32" s="18" t="n">
        <v>12.22717991</v>
      </c>
      <c r="J32" s="20" t="n">
        <v>0.5329843399999999</v>
      </c>
      <c r="K32" s="18" t="n">
        <v>40.15103292</v>
      </c>
      <c r="L32" s="20" t="n">
        <v>1.05433568</v>
      </c>
      <c r="M32" s="18" t="s">
        <v>327</v>
      </c>
      <c r="N32" s="20" t="s">
        <v>327</v>
      </c>
      <c r="O32" s="18" t="n">
        <v>0</v>
      </c>
      <c r="P32" s="20" t="n">
        <v>0</v>
      </c>
      <c r="Q32" s="18" t="n">
        <v>0</v>
      </c>
      <c r="R32" s="20" t="n">
        <v>0</v>
      </c>
      <c r="S32" s="18" t="n">
        <v>3.97125801</v>
      </c>
      <c r="T32" s="20" t="n">
        <v>0.28473819</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(154.0/B34*100)</f>
        <v/>
      </c>
      <c r="D34" s="19" t="n">
        <v>6196</v>
      </c>
      <c r="E34" s="18" t="n">
        <v>12.26931046</v>
      </c>
      <c r="F34" s="20" t="n">
        <v>0.4832788</v>
      </c>
      <c r="G34" s="18" t="n">
        <v>24.15532598</v>
      </c>
      <c r="H34" s="20" t="n">
        <v>0.646629</v>
      </c>
      <c r="I34" s="18" t="n">
        <v>8.780981710000001</v>
      </c>
      <c r="J34" s="20" t="n">
        <v>0.45718914</v>
      </c>
      <c r="K34" s="18" t="n">
        <v>42.19922972</v>
      </c>
      <c r="L34" s="20" t="n">
        <v>0.88570996</v>
      </c>
      <c r="M34" s="18" t="s">
        <v>327</v>
      </c>
      <c r="N34" s="20" t="s">
        <v>327</v>
      </c>
      <c r="O34" s="18" t="n">
        <v>2.60953271</v>
      </c>
      <c r="P34" s="20" t="n">
        <v>0.54133571</v>
      </c>
      <c r="Q34" s="18" t="n">
        <v>0</v>
      </c>
      <c r="R34" s="20" t="n">
        <v>0</v>
      </c>
      <c r="S34" s="18" t="n">
        <v>9.98561941</v>
      </c>
      <c r="T34" s="20" t="n">
        <v>0.52087593</v>
      </c>
    </row>
    <row r="35" spans="1:20">
      <c r="A35" s="15" t="s">
        <v>355</v>
      </c>
      <c r="B35" s="17" t="n">
        <v>6406</v>
      </c>
      <c r="C35" s="18">
        <f>(142.0/B35*100)</f>
        <v/>
      </c>
      <c r="D35" s="19" t="n">
        <v>6264</v>
      </c>
      <c r="E35" s="18" t="n">
        <v>12.74259198</v>
      </c>
      <c r="F35" s="20" t="n">
        <v>0.60313839</v>
      </c>
      <c r="G35" s="18" t="n">
        <v>27.43034927</v>
      </c>
      <c r="H35" s="20" t="n">
        <v>0.70833041</v>
      </c>
      <c r="I35" s="18" t="n">
        <v>12.99082084</v>
      </c>
      <c r="J35" s="20" t="n">
        <v>0.47865124</v>
      </c>
      <c r="K35" s="18" t="n">
        <v>32.26174378</v>
      </c>
      <c r="L35" s="20" t="n">
        <v>0.77441543</v>
      </c>
      <c r="M35" s="18" t="s">
        <v>327</v>
      </c>
      <c r="N35" s="20" t="s">
        <v>327</v>
      </c>
      <c r="O35" s="18" t="n">
        <v>1.05520526</v>
      </c>
      <c r="P35" s="20" t="n">
        <v>0.05764019</v>
      </c>
      <c r="Q35" s="18" t="n">
        <v>0</v>
      </c>
      <c r="R35" s="20" t="n">
        <v>0</v>
      </c>
      <c r="S35" s="18" t="n">
        <v>13.51928887</v>
      </c>
      <c r="T35" s="20" t="n">
        <v>0.51120096</v>
      </c>
    </row>
    <row r="36" spans="1:20">
      <c r="A36" s="15" t="s">
        <v>356</v>
      </c>
      <c r="B36" s="17" t="n">
        <v>6736</v>
      </c>
      <c r="C36" s="18">
        <f>(152.0/B36*100)</f>
        <v/>
      </c>
      <c r="D36" s="19" t="n">
        <v>6584</v>
      </c>
      <c r="E36" s="18" t="n">
        <v>4.96937466</v>
      </c>
      <c r="F36" s="20" t="n">
        <v>0.3444689</v>
      </c>
      <c r="G36" s="18" t="n">
        <v>17.09849428</v>
      </c>
      <c r="H36" s="20" t="n">
        <v>0.48275694</v>
      </c>
      <c r="I36" s="18" t="n">
        <v>14.97864703</v>
      </c>
      <c r="J36" s="20" t="n">
        <v>0.65053941</v>
      </c>
      <c r="K36" s="18" t="n">
        <v>54.82539521</v>
      </c>
      <c r="L36" s="20" t="n">
        <v>0.88614067</v>
      </c>
      <c r="M36" s="18" t="s">
        <v>327</v>
      </c>
      <c r="N36" s="20" t="s">
        <v>327</v>
      </c>
      <c r="O36" s="18" t="n">
        <v>0</v>
      </c>
      <c r="P36" s="20" t="n">
        <v>0</v>
      </c>
      <c r="Q36" s="18" t="n">
        <v>0</v>
      </c>
      <c r="R36" s="20" t="n">
        <v>0</v>
      </c>
      <c r="S36" s="18" t="n">
        <v>8.128088829999999</v>
      </c>
      <c r="T36" s="20" t="n">
        <v>0.40510128</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(5832.0/B40*100)</f>
        <v/>
      </c>
      <c r="D40" s="19" t="n">
        <v>8325</v>
      </c>
      <c r="E40" s="18" t="n">
        <v>9.144028049999999</v>
      </c>
      <c r="F40" s="20" t="n">
        <v>0.47311819</v>
      </c>
      <c r="G40" s="18" t="n">
        <v>26.67330567</v>
      </c>
      <c r="H40" s="20" t="n">
        <v>0.8043278</v>
      </c>
      <c r="I40" s="18" t="n">
        <v>7.6096898</v>
      </c>
      <c r="J40" s="20" t="n">
        <v>0.4904936</v>
      </c>
      <c r="K40" s="18" t="n">
        <v>39.27074996</v>
      </c>
      <c r="L40" s="20" t="n">
        <v>0.96938092</v>
      </c>
      <c r="M40" s="18" t="s">
        <v>327</v>
      </c>
      <c r="N40" s="20" t="s">
        <v>327</v>
      </c>
      <c r="O40" s="18" t="n">
        <v>9.257793100000001</v>
      </c>
      <c r="P40" s="20" t="n">
        <v>0.21058022</v>
      </c>
      <c r="Q40" s="18" t="n">
        <v>0</v>
      </c>
      <c r="R40" s="20" t="n">
        <v>0</v>
      </c>
      <c r="S40" s="18" t="n">
        <v>8.044433420000001</v>
      </c>
      <c r="T40" s="20" t="n">
        <v>0.53709185</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(313.0/B47*100)</f>
        <v/>
      </c>
      <c r="D47" s="19" t="n">
        <v>5615</v>
      </c>
      <c r="E47" s="18" t="n">
        <v>16.16796174</v>
      </c>
      <c r="F47" s="20" t="n">
        <v>0.57043174</v>
      </c>
      <c r="G47" s="18" t="n">
        <v>25.37454599</v>
      </c>
      <c r="H47" s="20" t="n">
        <v>0.95036219</v>
      </c>
      <c r="I47" s="18" t="n">
        <v>8.77344269</v>
      </c>
      <c r="J47" s="20" t="n">
        <v>0.50731416</v>
      </c>
      <c r="K47" s="18" t="n">
        <v>35.00180295</v>
      </c>
      <c r="L47" s="20" t="n">
        <v>0.9968266</v>
      </c>
      <c r="M47" s="18" t="s">
        <v>327</v>
      </c>
      <c r="N47" s="20" t="s">
        <v>327</v>
      </c>
      <c r="O47" s="18" t="n">
        <v>0</v>
      </c>
      <c r="P47" s="20" t="n">
        <v>0</v>
      </c>
      <c r="Q47" s="18" t="n">
        <v>0</v>
      </c>
      <c r="R47" s="20" t="n">
        <v>0</v>
      </c>
      <c r="S47" s="18" t="n">
        <v>14.68224663</v>
      </c>
      <c r="T47" s="20" t="n">
        <v>0.53568825</v>
      </c>
    </row>
    <row r="48" spans="1:20">
      <c r="A48" s="15" t="s">
        <v>368</v>
      </c>
      <c r="B48" s="17" t="n">
        <v>9841</v>
      </c>
      <c r="C48" s="18">
        <f>(35.0/B48*100)</f>
        <v/>
      </c>
      <c r="D48" s="19" t="n">
        <v>9806</v>
      </c>
      <c r="E48" s="18" t="n">
        <v>23.98602886</v>
      </c>
      <c r="F48" s="20" t="n">
        <v>0.8223637499999999</v>
      </c>
      <c r="G48" s="18" t="n">
        <v>27.24090989</v>
      </c>
      <c r="H48" s="20" t="n">
        <v>0.66751603</v>
      </c>
      <c r="I48" s="18" t="n">
        <v>10.87419268</v>
      </c>
      <c r="J48" s="20" t="n">
        <v>0.52913086</v>
      </c>
      <c r="K48" s="18" t="n">
        <v>35.38681539</v>
      </c>
      <c r="L48" s="20" t="n">
        <v>1.16865536</v>
      </c>
      <c r="M48" s="18" t="s">
        <v>327</v>
      </c>
      <c r="N48" s="20" t="s">
        <v>327</v>
      </c>
      <c r="O48" s="18" t="n">
        <v>0</v>
      </c>
      <c r="P48" s="20" t="n">
        <v>0</v>
      </c>
      <c r="Q48" s="18" t="n">
        <v>0</v>
      </c>
      <c r="R48" s="20" t="n">
        <v>0</v>
      </c>
      <c r="S48" s="18" t="n">
        <v>2.51205318</v>
      </c>
      <c r="T48" s="20" t="n">
        <v>0.21985777</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(167.0/B52*100)</f>
        <v/>
      </c>
      <c r="D52" s="19" t="n">
        <v>5642</v>
      </c>
      <c r="E52" s="18" t="n">
        <v>9.78916343</v>
      </c>
      <c r="F52" s="20" t="n">
        <v>0.42812964</v>
      </c>
      <c r="G52" s="18" t="n">
        <v>19.48322837</v>
      </c>
      <c r="H52" s="20" t="n">
        <v>0.63474005</v>
      </c>
      <c r="I52" s="18" t="n">
        <v>12.84780082</v>
      </c>
      <c r="J52" s="20" t="n">
        <v>0.54839141</v>
      </c>
      <c r="K52" s="18" t="n">
        <v>51.65531198</v>
      </c>
      <c r="L52" s="20" t="n">
        <v>0.91660577</v>
      </c>
      <c r="M52" s="18" t="s">
        <v>327</v>
      </c>
      <c r="N52" s="20" t="s">
        <v>327</v>
      </c>
      <c r="O52" s="18" t="n">
        <v>0</v>
      </c>
      <c r="P52" s="20" t="n">
        <v>0</v>
      </c>
      <c r="Q52" s="18" t="n">
        <v>0</v>
      </c>
      <c r="R52" s="20" t="n">
        <v>0</v>
      </c>
      <c r="S52" s="18" t="n">
        <v>6.2244954</v>
      </c>
      <c r="T52" s="20" t="n">
        <v>0.42071352</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(98.0/B56*100)</f>
        <v/>
      </c>
      <c r="D56" s="19" t="n">
        <v>5261</v>
      </c>
      <c r="E56" s="18" t="n">
        <v>17.20892148</v>
      </c>
      <c r="F56" s="20" t="n">
        <v>0.55385952</v>
      </c>
      <c r="G56" s="18" t="n">
        <v>30.59781854</v>
      </c>
      <c r="H56" s="20" t="n">
        <v>0.65076387</v>
      </c>
      <c r="I56" s="18" t="n">
        <v>10.81342081</v>
      </c>
      <c r="J56" s="20" t="n">
        <v>0.61267129</v>
      </c>
      <c r="K56" s="18" t="n">
        <v>39.18347846</v>
      </c>
      <c r="L56" s="20" t="n">
        <v>0.91070446</v>
      </c>
      <c r="M56" s="18" t="s">
        <v>327</v>
      </c>
      <c r="N56" s="20" t="s">
        <v>327</v>
      </c>
      <c r="O56" s="18" t="n">
        <v>0</v>
      </c>
      <c r="P56" s="20" t="n">
        <v>0</v>
      </c>
      <c r="Q56" s="18" t="n">
        <v>0</v>
      </c>
      <c r="R56" s="20" t="n">
        <v>0</v>
      </c>
      <c r="S56" s="18" t="n">
        <v>2.19636072</v>
      </c>
      <c r="T56" s="20" t="n">
        <v>0.25326495</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(349.0/B61*100)</f>
        <v/>
      </c>
      <c r="D61" s="19" t="n">
        <v>6176</v>
      </c>
      <c r="E61" s="18" t="n">
        <v>12.44720436</v>
      </c>
      <c r="F61" s="20" t="n">
        <v>0.55956302</v>
      </c>
      <c r="G61" s="18" t="n">
        <v>22.6209567</v>
      </c>
      <c r="H61" s="20" t="n">
        <v>0.73886498</v>
      </c>
      <c r="I61" s="18" t="n">
        <v>7.87695633</v>
      </c>
      <c r="J61" s="20" t="n">
        <v>0.46702614</v>
      </c>
      <c r="K61" s="18" t="n">
        <v>48.95494561</v>
      </c>
      <c r="L61" s="20" t="n">
        <v>0.90319436</v>
      </c>
      <c r="M61" s="18" t="s">
        <v>327</v>
      </c>
      <c r="N61" s="20" t="s">
        <v>327</v>
      </c>
      <c r="O61" s="18" t="n">
        <v>0</v>
      </c>
      <c r="P61" s="20" t="n">
        <v>0</v>
      </c>
      <c r="Q61" s="18" t="n">
        <v>0</v>
      </c>
      <c r="R61" s="20" t="n">
        <v>0</v>
      </c>
      <c r="S61" s="18" t="n">
        <v>8.099937000000001</v>
      </c>
      <c r="T61" s="20" t="n">
        <v>0.52484654</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(537.0/B67*100)</f>
        <v/>
      </c>
      <c r="D67" s="19" t="n">
        <v>6434</v>
      </c>
      <c r="E67" s="18" t="n">
        <v>27.76167124</v>
      </c>
      <c r="F67" s="20" t="n">
        <v>0.80261586</v>
      </c>
      <c r="G67" s="18" t="n">
        <v>19.95379856</v>
      </c>
      <c r="H67" s="20" t="n">
        <v>0.6788047699999999</v>
      </c>
      <c r="I67" s="18" t="n">
        <v>9.09515021</v>
      </c>
      <c r="J67" s="20" t="n">
        <v>0.45766641</v>
      </c>
      <c r="K67" s="18" t="n">
        <v>39.42448778</v>
      </c>
      <c r="L67" s="20" t="n">
        <v>1.01101721</v>
      </c>
      <c r="M67" s="18" t="s">
        <v>327</v>
      </c>
      <c r="N67" s="20" t="s">
        <v>327</v>
      </c>
      <c r="O67" s="18" t="n">
        <v>0</v>
      </c>
      <c r="P67" s="20" t="n">
        <v>0</v>
      </c>
      <c r="Q67" s="18" t="n">
        <v>0</v>
      </c>
      <c r="R67" s="20" t="n">
        <v>0</v>
      </c>
      <c r="S67" s="18" t="n">
        <v>3.7648922</v>
      </c>
      <c r="T67" s="20" t="n">
        <v>0.25726703</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(440.0/B73*100)</f>
        <v/>
      </c>
      <c r="D73" s="19" t="n">
        <v>7809</v>
      </c>
      <c r="E73" s="18" t="n">
        <v>30.01237297</v>
      </c>
      <c r="F73" s="20" t="n">
        <v>0.879173</v>
      </c>
      <c r="G73" s="18" t="n">
        <v>33.90013275</v>
      </c>
      <c r="H73" s="20" t="n">
        <v>0.69131611</v>
      </c>
      <c r="I73" s="18" t="n">
        <v>10.17957902</v>
      </c>
      <c r="J73" s="20" t="n">
        <v>0.45244398</v>
      </c>
      <c r="K73" s="18" t="n">
        <v>23.27329452</v>
      </c>
      <c r="L73" s="20" t="n">
        <v>1.04010675</v>
      </c>
      <c r="M73" s="18" t="s">
        <v>327</v>
      </c>
      <c r="N73" s="20" t="s">
        <v>327</v>
      </c>
      <c r="O73" s="18" t="n">
        <v>0</v>
      </c>
      <c r="P73" s="20" t="n">
        <v>0</v>
      </c>
      <c r="Q73" s="18" t="n">
        <v>0</v>
      </c>
      <c r="R73" s="20" t="n">
        <v>0</v>
      </c>
      <c r="S73" s="18" t="n">
        <v>2.63462074</v>
      </c>
      <c r="T73" s="20" t="n">
        <v>0.24409732</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520</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11.42503444</v>
      </c>
      <c r="F7" s="20" t="n">
        <v>0.37542064</v>
      </c>
      <c r="G7" s="18" t="n">
        <v>19.89932592</v>
      </c>
      <c r="H7" s="20" t="n">
        <v>0.51525446</v>
      </c>
      <c r="I7" s="18" t="n">
        <v>3.64751384</v>
      </c>
      <c r="J7" s="20" t="n">
        <v>0.24575229</v>
      </c>
      <c r="K7" s="18" t="n">
        <v>53.20724491</v>
      </c>
      <c r="L7" s="20" t="n">
        <v>0.6148863</v>
      </c>
      <c r="M7" s="18" t="s">
        <v>327</v>
      </c>
      <c r="N7" s="20" t="s">
        <v>327</v>
      </c>
      <c r="O7" s="18" t="n">
        <v>0</v>
      </c>
      <c r="P7" s="20" t="n">
        <v>0</v>
      </c>
      <c r="Q7" s="18" t="n">
        <v>0</v>
      </c>
      <c r="R7" s="20" t="n">
        <v>0</v>
      </c>
      <c r="S7" s="18" t="n">
        <v>11.8208809</v>
      </c>
      <c r="T7" s="20" t="n">
        <v>0.40321285</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(8078.0/B9*100)</f>
        <v/>
      </c>
      <c r="D9" s="19" t="n">
        <v>1573</v>
      </c>
      <c r="E9" s="18" t="n">
        <v>12.76172786</v>
      </c>
      <c r="F9" s="20" t="n">
        <v>0.83865614</v>
      </c>
      <c r="G9" s="18" t="n">
        <v>33.26176659</v>
      </c>
      <c r="H9" s="20" t="n">
        <v>1.6537068</v>
      </c>
      <c r="I9" s="18" t="n">
        <v>11.21573062</v>
      </c>
      <c r="J9" s="20" t="n">
        <v>0.88226589</v>
      </c>
      <c r="K9" s="18" t="n">
        <v>0</v>
      </c>
      <c r="L9" s="20" t="n">
        <v>0</v>
      </c>
      <c r="M9" s="18" t="s">
        <v>327</v>
      </c>
      <c r="N9" s="20" t="s">
        <v>327</v>
      </c>
      <c r="O9" s="18" t="n">
        <v>15.22058103</v>
      </c>
      <c r="P9" s="20" t="n">
        <v>2.5091025</v>
      </c>
      <c r="Q9" s="18" t="n">
        <v>0</v>
      </c>
      <c r="R9" s="20" t="n">
        <v>0</v>
      </c>
      <c r="S9" s="18" t="n">
        <v>27.54019391</v>
      </c>
      <c r="T9" s="20" t="n">
        <v>1.50784647</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(206.0/B13*100)</f>
        <v/>
      </c>
      <c r="D13" s="19" t="n">
        <v>6955</v>
      </c>
      <c r="E13" s="18" t="n">
        <v>3.16321443</v>
      </c>
      <c r="F13" s="20" t="n">
        <v>0.26719417</v>
      </c>
      <c r="G13" s="18" t="n">
        <v>4.63797853</v>
      </c>
      <c r="H13" s="20" t="n">
        <v>0.32285701</v>
      </c>
      <c r="I13" s="18" t="n">
        <v>1.12191426</v>
      </c>
      <c r="J13" s="20" t="n">
        <v>0.12567037</v>
      </c>
      <c r="K13" s="18" t="n">
        <v>82.6957836</v>
      </c>
      <c r="L13" s="20" t="n">
        <v>0.6869636099999999</v>
      </c>
      <c r="M13" s="18" t="s">
        <v>327</v>
      </c>
      <c r="N13" s="20" t="s">
        <v>327</v>
      </c>
      <c r="O13" s="18" t="n">
        <v>4.12567723</v>
      </c>
      <c r="P13" s="20" t="n">
        <v>0.47355027</v>
      </c>
      <c r="Q13" s="18" t="n">
        <v>0</v>
      </c>
      <c r="R13" s="20" t="n">
        <v>0</v>
      </c>
      <c r="S13" s="18" t="n">
        <v>4.25543195</v>
      </c>
      <c r="T13" s="20" t="n">
        <v>0.29417542</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(62.0/B18*100)</f>
        <v/>
      </c>
      <c r="D18" s="19" t="n">
        <v>5470</v>
      </c>
      <c r="E18" s="18" t="n">
        <v>9.76244996</v>
      </c>
      <c r="F18" s="20" t="n">
        <v>0.52041975</v>
      </c>
      <c r="G18" s="18" t="n">
        <v>31.94824831</v>
      </c>
      <c r="H18" s="20" t="n">
        <v>0.91652486</v>
      </c>
      <c r="I18" s="18" t="n">
        <v>21.02304779</v>
      </c>
      <c r="J18" s="20" t="n">
        <v>0.70673146</v>
      </c>
      <c r="K18" s="18" t="n">
        <v>29.66728339</v>
      </c>
      <c r="L18" s="20" t="n">
        <v>0.878703</v>
      </c>
      <c r="M18" s="18" t="s">
        <v>327</v>
      </c>
      <c r="N18" s="20" t="s">
        <v>327</v>
      </c>
      <c r="O18" s="18" t="n">
        <v>0</v>
      </c>
      <c r="P18" s="20" t="n">
        <v>0</v>
      </c>
      <c r="Q18" s="18" t="n">
        <v>0</v>
      </c>
      <c r="R18" s="20" t="n">
        <v>0</v>
      </c>
      <c r="S18" s="18" t="n">
        <v>7.59897056</v>
      </c>
      <c r="T18" s="20" t="n">
        <v>0.47223748</v>
      </c>
    </row>
    <row r="19" spans="1:20">
      <c r="A19" s="15" t="s">
        <v>339</v>
      </c>
      <c r="B19" s="17" t="n">
        <v>5658</v>
      </c>
      <c r="C19" s="18">
        <f>(315.0/B19*100)</f>
        <v/>
      </c>
      <c r="D19" s="19" t="n">
        <v>5343</v>
      </c>
      <c r="E19" s="18" t="n">
        <v>6.57551593</v>
      </c>
      <c r="F19" s="20" t="n">
        <v>0.48447241</v>
      </c>
      <c r="G19" s="18" t="n">
        <v>20.75053813</v>
      </c>
      <c r="H19" s="20" t="n">
        <v>0.69881055</v>
      </c>
      <c r="I19" s="18" t="n">
        <v>7.8065344</v>
      </c>
      <c r="J19" s="20" t="n">
        <v>0.3798292</v>
      </c>
      <c r="K19" s="18" t="n">
        <v>57.19309631</v>
      </c>
      <c r="L19" s="20" t="n">
        <v>1.04177484</v>
      </c>
      <c r="M19" s="18" t="s">
        <v>327</v>
      </c>
      <c r="N19" s="20" t="s">
        <v>327</v>
      </c>
      <c r="O19" s="18" t="n">
        <v>0</v>
      </c>
      <c r="P19" s="20" t="n">
        <v>0</v>
      </c>
      <c r="Q19" s="18" t="n">
        <v>0</v>
      </c>
      <c r="R19" s="20" t="n">
        <v>0</v>
      </c>
      <c r="S19" s="18" t="n">
        <v>7.67431523</v>
      </c>
      <c r="T19" s="20" t="n">
        <v>0.48560627</v>
      </c>
    </row>
    <row r="20" spans="1:20">
      <c r="A20" s="15" t="s">
        <v>340</v>
      </c>
      <c r="B20" s="17" t="n">
        <v>3371</v>
      </c>
      <c r="C20" s="18">
        <f>(82.0/B20*100)</f>
        <v/>
      </c>
      <c r="D20" s="19" t="n">
        <v>3289</v>
      </c>
      <c r="E20" s="18" t="n">
        <v>4.96923741</v>
      </c>
      <c r="F20" s="20" t="n">
        <v>0.31984734</v>
      </c>
      <c r="G20" s="18" t="n">
        <v>16.2667983</v>
      </c>
      <c r="H20" s="20" t="n">
        <v>0.57407155</v>
      </c>
      <c r="I20" s="18" t="n">
        <v>3.63418616</v>
      </c>
      <c r="J20" s="20" t="n">
        <v>0.29363774</v>
      </c>
      <c r="K20" s="18" t="n">
        <v>66.55324933</v>
      </c>
      <c r="L20" s="20" t="n">
        <v>0.74837298</v>
      </c>
      <c r="M20" s="18" t="s">
        <v>327</v>
      </c>
      <c r="N20" s="20" t="s">
        <v>327</v>
      </c>
      <c r="O20" s="18" t="n">
        <v>0</v>
      </c>
      <c r="P20" s="20" t="n">
        <v>0</v>
      </c>
      <c r="Q20" s="18" t="n">
        <v>0</v>
      </c>
      <c r="R20" s="20" t="n">
        <v>0</v>
      </c>
      <c r="S20" s="18" t="n">
        <v>8.576528789999999</v>
      </c>
      <c r="T20" s="20" t="n">
        <v>0.48228063</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(714.0/B23*100)</f>
        <v/>
      </c>
      <c r="D23" s="19" t="n">
        <v>10869</v>
      </c>
      <c r="E23" s="18" t="n">
        <v>8.199538860000001</v>
      </c>
      <c r="F23" s="20" t="n">
        <v>0.45161345</v>
      </c>
      <c r="G23" s="18" t="n">
        <v>18.87231395</v>
      </c>
      <c r="H23" s="20" t="n">
        <v>0.74105946</v>
      </c>
      <c r="I23" s="18" t="n">
        <v>6.49038373</v>
      </c>
      <c r="J23" s="20" t="n">
        <v>0.38992457</v>
      </c>
      <c r="K23" s="18" t="n">
        <v>58.01356335</v>
      </c>
      <c r="L23" s="20" t="n">
        <v>0.97767438</v>
      </c>
      <c r="M23" s="18" t="s">
        <v>327</v>
      </c>
      <c r="N23" s="20" t="s">
        <v>327</v>
      </c>
      <c r="O23" s="18" t="n">
        <v>0</v>
      </c>
      <c r="P23" s="20" t="n">
        <v>0</v>
      </c>
      <c r="Q23" s="18" t="n">
        <v>0</v>
      </c>
      <c r="R23" s="20" t="n">
        <v>0</v>
      </c>
      <c r="S23" s="18" t="n">
        <v>8.4242001</v>
      </c>
      <c r="T23" s="20" t="n">
        <v>0.45870701</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(38.0/B25*100)</f>
        <v/>
      </c>
      <c r="D25" s="19" t="n">
        <v>5543</v>
      </c>
      <c r="E25" s="18" t="n">
        <v>11.55708123</v>
      </c>
      <c r="F25" s="20" t="n">
        <v>0.52958173</v>
      </c>
      <c r="G25" s="18" t="n">
        <v>52.11704351</v>
      </c>
      <c r="H25" s="20" t="n">
        <v>1.09370817</v>
      </c>
      <c r="I25" s="18" t="n">
        <v>10.85773439</v>
      </c>
      <c r="J25" s="20" t="n">
        <v>0.47430529</v>
      </c>
      <c r="K25" s="18" t="n">
        <v>23.13381665</v>
      </c>
      <c r="L25" s="20" t="n">
        <v>0.9685668200000001</v>
      </c>
      <c r="M25" s="18" t="s">
        <v>327</v>
      </c>
      <c r="N25" s="20" t="s">
        <v>327</v>
      </c>
      <c r="O25" s="18" t="n">
        <v>0</v>
      </c>
      <c r="P25" s="20" t="n">
        <v>0</v>
      </c>
      <c r="Q25" s="18" t="n">
        <v>0</v>
      </c>
      <c r="R25" s="20" t="n">
        <v>0</v>
      </c>
      <c r="S25" s="18" t="n">
        <v>2.33432423</v>
      </c>
      <c r="T25" s="20" t="n">
        <v>0.24504985</v>
      </c>
    </row>
    <row r="26" spans="1:20">
      <c r="A26" s="15" t="s">
        <v>346</v>
      </c>
      <c r="B26" s="17" t="n">
        <v>4869</v>
      </c>
      <c r="C26" s="18">
        <f>(204.0/B26*100)</f>
        <v/>
      </c>
      <c r="D26" s="19" t="n">
        <v>4665</v>
      </c>
      <c r="E26" s="18" t="n">
        <v>10.42604764</v>
      </c>
      <c r="F26" s="20" t="n">
        <v>0.62280848</v>
      </c>
      <c r="G26" s="18" t="n">
        <v>35.17293242</v>
      </c>
      <c r="H26" s="20" t="n">
        <v>0.83170773</v>
      </c>
      <c r="I26" s="18" t="n">
        <v>7.47607232</v>
      </c>
      <c r="J26" s="20" t="n">
        <v>0.43543728</v>
      </c>
      <c r="K26" s="18" t="n">
        <v>41.46828296</v>
      </c>
      <c r="L26" s="20" t="n">
        <v>0.92226884</v>
      </c>
      <c r="M26" s="18" t="s">
        <v>327</v>
      </c>
      <c r="N26" s="20" t="s">
        <v>327</v>
      </c>
      <c r="O26" s="18" t="n">
        <v>0</v>
      </c>
      <c r="P26" s="20" t="n">
        <v>0</v>
      </c>
      <c r="Q26" s="18" t="n">
        <v>0</v>
      </c>
      <c r="R26" s="20" t="n">
        <v>0</v>
      </c>
      <c r="S26" s="18" t="n">
        <v>5.45666466</v>
      </c>
      <c r="T26" s="20" t="n">
        <v>0.35727802</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(43.0/B32*100)</f>
        <v/>
      </c>
      <c r="D32" s="19" t="n">
        <v>4435</v>
      </c>
      <c r="E32" s="18" t="n">
        <v>10.91347364</v>
      </c>
      <c r="F32" s="20" t="n">
        <v>0.53010974</v>
      </c>
      <c r="G32" s="18" t="n">
        <v>35.21353686</v>
      </c>
      <c r="H32" s="20" t="n">
        <v>0.95721196</v>
      </c>
      <c r="I32" s="18" t="n">
        <v>9.32012518</v>
      </c>
      <c r="J32" s="20" t="n">
        <v>0.47170913</v>
      </c>
      <c r="K32" s="18" t="n">
        <v>40.15103292</v>
      </c>
      <c r="L32" s="20" t="n">
        <v>1.05433568</v>
      </c>
      <c r="M32" s="18" t="s">
        <v>327</v>
      </c>
      <c r="N32" s="20" t="s">
        <v>327</v>
      </c>
      <c r="O32" s="18" t="n">
        <v>0</v>
      </c>
      <c r="P32" s="20" t="n">
        <v>0</v>
      </c>
      <c r="Q32" s="18" t="n">
        <v>0</v>
      </c>
      <c r="R32" s="20" t="n">
        <v>0</v>
      </c>
      <c r="S32" s="18" t="n">
        <v>4.40183141</v>
      </c>
      <c r="T32" s="20" t="n">
        <v>0.29974051</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(154.0/B34*100)</f>
        <v/>
      </c>
      <c r="D34" s="19" t="n">
        <v>6196</v>
      </c>
      <c r="E34" s="18" t="n">
        <v>13.06471171</v>
      </c>
      <c r="F34" s="20" t="n">
        <v>0.55649901</v>
      </c>
      <c r="G34" s="18" t="n">
        <v>24.98345987</v>
      </c>
      <c r="H34" s="20" t="n">
        <v>0.68305679</v>
      </c>
      <c r="I34" s="18" t="n">
        <v>7.24628604</v>
      </c>
      <c r="J34" s="20" t="n">
        <v>0.34935085</v>
      </c>
      <c r="K34" s="18" t="n">
        <v>42.19922972</v>
      </c>
      <c r="L34" s="20" t="n">
        <v>0.88570996</v>
      </c>
      <c r="M34" s="18" t="s">
        <v>327</v>
      </c>
      <c r="N34" s="20" t="s">
        <v>327</v>
      </c>
      <c r="O34" s="18" t="n">
        <v>2.60953271</v>
      </c>
      <c r="P34" s="20" t="n">
        <v>0.54133571</v>
      </c>
      <c r="Q34" s="18" t="n">
        <v>0</v>
      </c>
      <c r="R34" s="20" t="n">
        <v>0</v>
      </c>
      <c r="S34" s="18" t="n">
        <v>9.896779950000001</v>
      </c>
      <c r="T34" s="20" t="n">
        <v>0.47799768</v>
      </c>
    </row>
    <row r="35" spans="1:20">
      <c r="A35" s="15" t="s">
        <v>355</v>
      </c>
      <c r="B35" s="17" t="n">
        <v>6406</v>
      </c>
      <c r="C35" s="18">
        <f>(142.0/B35*100)</f>
        <v/>
      </c>
      <c r="D35" s="19" t="n">
        <v>6264</v>
      </c>
      <c r="E35" s="18" t="n">
        <v>12.66160254</v>
      </c>
      <c r="F35" s="20" t="n">
        <v>0.54234849</v>
      </c>
      <c r="G35" s="18" t="n">
        <v>31.97109848</v>
      </c>
      <c r="H35" s="20" t="n">
        <v>0.74954485</v>
      </c>
      <c r="I35" s="18" t="n">
        <v>8.756783929999999</v>
      </c>
      <c r="J35" s="20" t="n">
        <v>0.44968552</v>
      </c>
      <c r="K35" s="18" t="n">
        <v>32.26174378</v>
      </c>
      <c r="L35" s="20" t="n">
        <v>0.77441543</v>
      </c>
      <c r="M35" s="18" t="s">
        <v>327</v>
      </c>
      <c r="N35" s="20" t="s">
        <v>327</v>
      </c>
      <c r="O35" s="18" t="n">
        <v>1.05520526</v>
      </c>
      <c r="P35" s="20" t="n">
        <v>0.05764019</v>
      </c>
      <c r="Q35" s="18" t="n">
        <v>0</v>
      </c>
      <c r="R35" s="20" t="n">
        <v>0</v>
      </c>
      <c r="S35" s="18" t="n">
        <v>13.293566</v>
      </c>
      <c r="T35" s="20" t="n">
        <v>0.47860102</v>
      </c>
    </row>
    <row r="36" spans="1:20">
      <c r="A36" s="15" t="s">
        <v>356</v>
      </c>
      <c r="B36" s="17" t="n">
        <v>6736</v>
      </c>
      <c r="C36" s="18">
        <f>(152.0/B36*100)</f>
        <v/>
      </c>
      <c r="D36" s="19" t="n">
        <v>6584</v>
      </c>
      <c r="E36" s="18" t="n">
        <v>5.478379</v>
      </c>
      <c r="F36" s="20" t="n">
        <v>0.36406062</v>
      </c>
      <c r="G36" s="18" t="n">
        <v>21.49722664</v>
      </c>
      <c r="H36" s="20" t="n">
        <v>0.70369886</v>
      </c>
      <c r="I36" s="18" t="n">
        <v>10.00007394</v>
      </c>
      <c r="J36" s="20" t="n">
        <v>0.5070325</v>
      </c>
      <c r="K36" s="18" t="n">
        <v>54.82539521</v>
      </c>
      <c r="L36" s="20" t="n">
        <v>0.88614067</v>
      </c>
      <c r="M36" s="18" t="s">
        <v>327</v>
      </c>
      <c r="N36" s="20" t="s">
        <v>327</v>
      </c>
      <c r="O36" s="18" t="n">
        <v>0</v>
      </c>
      <c r="P36" s="20" t="n">
        <v>0</v>
      </c>
      <c r="Q36" s="18" t="n">
        <v>0</v>
      </c>
      <c r="R36" s="20" t="n">
        <v>0</v>
      </c>
      <c r="S36" s="18" t="n">
        <v>8.19892522</v>
      </c>
      <c r="T36" s="20" t="n">
        <v>0.42610918</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(5832.0/B40*100)</f>
        <v/>
      </c>
      <c r="D40" s="19" t="n">
        <v>8325</v>
      </c>
      <c r="E40" s="18" t="n">
        <v>8.82845938</v>
      </c>
      <c r="F40" s="20" t="n">
        <v>0.46244745</v>
      </c>
      <c r="G40" s="18" t="n">
        <v>30.2708706</v>
      </c>
      <c r="H40" s="20" t="n">
        <v>0.9225722200000001</v>
      </c>
      <c r="I40" s="18" t="n">
        <v>4.27929419</v>
      </c>
      <c r="J40" s="20" t="n">
        <v>0.31631512</v>
      </c>
      <c r="K40" s="18" t="n">
        <v>39.27074996</v>
      </c>
      <c r="L40" s="20" t="n">
        <v>0.96938092</v>
      </c>
      <c r="M40" s="18" t="s">
        <v>327</v>
      </c>
      <c r="N40" s="20" t="s">
        <v>327</v>
      </c>
      <c r="O40" s="18" t="n">
        <v>9.257793100000001</v>
      </c>
      <c r="P40" s="20" t="n">
        <v>0.21058022</v>
      </c>
      <c r="Q40" s="18" t="n">
        <v>0</v>
      </c>
      <c r="R40" s="20" t="n">
        <v>0</v>
      </c>
      <c r="S40" s="18" t="n">
        <v>8.092832769999999</v>
      </c>
      <c r="T40" s="20" t="n">
        <v>0.55366081</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(313.0/B47*100)</f>
        <v/>
      </c>
      <c r="D47" s="19" t="n">
        <v>5615</v>
      </c>
      <c r="E47" s="18" t="n">
        <v>16.88902677</v>
      </c>
      <c r="F47" s="20" t="n">
        <v>0.60409464</v>
      </c>
      <c r="G47" s="18" t="n">
        <v>25.20316941</v>
      </c>
      <c r="H47" s="20" t="n">
        <v>0.87162559</v>
      </c>
      <c r="I47" s="18" t="n">
        <v>8.11380415</v>
      </c>
      <c r="J47" s="20" t="n">
        <v>0.45662331</v>
      </c>
      <c r="K47" s="18" t="n">
        <v>35.00180295</v>
      </c>
      <c r="L47" s="20" t="n">
        <v>0.9968266</v>
      </c>
      <c r="M47" s="18" t="s">
        <v>327</v>
      </c>
      <c r="N47" s="20" t="s">
        <v>327</v>
      </c>
      <c r="O47" s="18" t="n">
        <v>0</v>
      </c>
      <c r="P47" s="20" t="n">
        <v>0</v>
      </c>
      <c r="Q47" s="18" t="n">
        <v>0</v>
      </c>
      <c r="R47" s="20" t="n">
        <v>0</v>
      </c>
      <c r="S47" s="18" t="n">
        <v>14.79219672</v>
      </c>
      <c r="T47" s="20" t="n">
        <v>0.51027262</v>
      </c>
    </row>
    <row r="48" spans="1:20">
      <c r="A48" s="15" t="s">
        <v>368</v>
      </c>
      <c r="B48" s="17" t="n">
        <v>9841</v>
      </c>
      <c r="C48" s="18">
        <f>(35.0/B48*100)</f>
        <v/>
      </c>
      <c r="D48" s="19" t="n">
        <v>9806</v>
      </c>
      <c r="E48" s="18" t="n">
        <v>24.16945589</v>
      </c>
      <c r="F48" s="20" t="n">
        <v>0.85653226</v>
      </c>
      <c r="G48" s="18" t="n">
        <v>30.34924314</v>
      </c>
      <c r="H48" s="20" t="n">
        <v>0.79512428</v>
      </c>
      <c r="I48" s="18" t="n">
        <v>7.59718769</v>
      </c>
      <c r="J48" s="20" t="n">
        <v>0.51275906</v>
      </c>
      <c r="K48" s="18" t="n">
        <v>35.38681539</v>
      </c>
      <c r="L48" s="20" t="n">
        <v>1.16865536</v>
      </c>
      <c r="M48" s="18" t="s">
        <v>327</v>
      </c>
      <c r="N48" s="20" t="s">
        <v>327</v>
      </c>
      <c r="O48" s="18" t="n">
        <v>0</v>
      </c>
      <c r="P48" s="20" t="n">
        <v>0</v>
      </c>
      <c r="Q48" s="18" t="n">
        <v>0</v>
      </c>
      <c r="R48" s="20" t="n">
        <v>0</v>
      </c>
      <c r="S48" s="18" t="n">
        <v>2.49729789</v>
      </c>
      <c r="T48" s="20" t="n">
        <v>0.24242134</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(167.0/B52*100)</f>
        <v/>
      </c>
      <c r="D52" s="19" t="n">
        <v>5642</v>
      </c>
      <c r="E52" s="18" t="n">
        <v>10.27194101</v>
      </c>
      <c r="F52" s="20" t="n">
        <v>0.45827486</v>
      </c>
      <c r="G52" s="18" t="n">
        <v>22.58598431</v>
      </c>
      <c r="H52" s="20" t="n">
        <v>0.663867</v>
      </c>
      <c r="I52" s="18" t="n">
        <v>9.266625830000001</v>
      </c>
      <c r="J52" s="20" t="n">
        <v>0.43219413</v>
      </c>
      <c r="K52" s="18" t="n">
        <v>51.65531198</v>
      </c>
      <c r="L52" s="20" t="n">
        <v>0.91660577</v>
      </c>
      <c r="M52" s="18" t="s">
        <v>327</v>
      </c>
      <c r="N52" s="20" t="s">
        <v>327</v>
      </c>
      <c r="O52" s="18" t="n">
        <v>0</v>
      </c>
      <c r="P52" s="20" t="n">
        <v>0</v>
      </c>
      <c r="Q52" s="18" t="n">
        <v>0</v>
      </c>
      <c r="R52" s="20" t="n">
        <v>0</v>
      </c>
      <c r="S52" s="18" t="n">
        <v>6.22013686</v>
      </c>
      <c r="T52" s="20" t="n">
        <v>0.39888716</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(98.0/B56*100)</f>
        <v/>
      </c>
      <c r="D56" s="19" t="n">
        <v>5261</v>
      </c>
      <c r="E56" s="18" t="n">
        <v>16.23159204</v>
      </c>
      <c r="F56" s="20" t="n">
        <v>0.55001343</v>
      </c>
      <c r="G56" s="18" t="n">
        <v>36.31237124</v>
      </c>
      <c r="H56" s="20" t="n">
        <v>0.79005475</v>
      </c>
      <c r="I56" s="18" t="n">
        <v>5.95742048</v>
      </c>
      <c r="J56" s="20" t="n">
        <v>0.36863034</v>
      </c>
      <c r="K56" s="18" t="n">
        <v>39.18347846</v>
      </c>
      <c r="L56" s="20" t="n">
        <v>0.91070446</v>
      </c>
      <c r="M56" s="18" t="s">
        <v>327</v>
      </c>
      <c r="N56" s="20" t="s">
        <v>327</v>
      </c>
      <c r="O56" s="18" t="n">
        <v>0</v>
      </c>
      <c r="P56" s="20" t="n">
        <v>0</v>
      </c>
      <c r="Q56" s="18" t="n">
        <v>0</v>
      </c>
      <c r="R56" s="20" t="n">
        <v>0</v>
      </c>
      <c r="S56" s="18" t="n">
        <v>2.31513779</v>
      </c>
      <c r="T56" s="20" t="n">
        <v>0.26530725</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(349.0/B61*100)</f>
        <v/>
      </c>
      <c r="D61" s="19" t="n">
        <v>6176</v>
      </c>
      <c r="E61" s="18" t="n">
        <v>13.02510546</v>
      </c>
      <c r="F61" s="20" t="n">
        <v>0.64024409</v>
      </c>
      <c r="G61" s="18" t="n">
        <v>23.09047306</v>
      </c>
      <c r="H61" s="20" t="n">
        <v>0.69899721</v>
      </c>
      <c r="I61" s="18" t="n">
        <v>6.69668238</v>
      </c>
      <c r="J61" s="20" t="n">
        <v>0.42695945</v>
      </c>
      <c r="K61" s="18" t="n">
        <v>48.95494561</v>
      </c>
      <c r="L61" s="20" t="n">
        <v>0.90319436</v>
      </c>
      <c r="M61" s="18" t="s">
        <v>327</v>
      </c>
      <c r="N61" s="20" t="s">
        <v>327</v>
      </c>
      <c r="O61" s="18" t="n">
        <v>0</v>
      </c>
      <c r="P61" s="20" t="n">
        <v>0</v>
      </c>
      <c r="Q61" s="18" t="n">
        <v>0</v>
      </c>
      <c r="R61" s="20" t="n">
        <v>0</v>
      </c>
      <c r="S61" s="18" t="n">
        <v>8.232793490000001</v>
      </c>
      <c r="T61" s="20" t="n">
        <v>0.5303075900000001</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(537.0/B67*100)</f>
        <v/>
      </c>
      <c r="D67" s="19" t="n">
        <v>6434</v>
      </c>
      <c r="E67" s="18" t="n">
        <v>27.99156568</v>
      </c>
      <c r="F67" s="20" t="n">
        <v>0.70882657</v>
      </c>
      <c r="G67" s="18" t="n">
        <v>24.21813228</v>
      </c>
      <c r="H67" s="20" t="n">
        <v>0.81360334</v>
      </c>
      <c r="I67" s="18" t="n">
        <v>4.29814533</v>
      </c>
      <c r="J67" s="20" t="n">
        <v>0.31530748</v>
      </c>
      <c r="K67" s="18" t="n">
        <v>39.42448778</v>
      </c>
      <c r="L67" s="20" t="n">
        <v>1.01101721</v>
      </c>
      <c r="M67" s="18" t="s">
        <v>327</v>
      </c>
      <c r="N67" s="20" t="s">
        <v>327</v>
      </c>
      <c r="O67" s="18" t="n">
        <v>0</v>
      </c>
      <c r="P67" s="20" t="n">
        <v>0</v>
      </c>
      <c r="Q67" s="18" t="n">
        <v>0</v>
      </c>
      <c r="R67" s="20" t="n">
        <v>0</v>
      </c>
      <c r="S67" s="18" t="n">
        <v>4.06766893</v>
      </c>
      <c r="T67" s="20" t="n">
        <v>0.27020124</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(440.0/B73*100)</f>
        <v/>
      </c>
      <c r="D73" s="19" t="n">
        <v>7809</v>
      </c>
      <c r="E73" s="18" t="n">
        <v>29.64811638</v>
      </c>
      <c r="F73" s="20" t="n">
        <v>0.96571754</v>
      </c>
      <c r="G73" s="18" t="n">
        <v>34.13688514</v>
      </c>
      <c r="H73" s="20" t="n">
        <v>0.79184003</v>
      </c>
      <c r="I73" s="18" t="n">
        <v>10.08188132</v>
      </c>
      <c r="J73" s="20" t="n">
        <v>0.46616155</v>
      </c>
      <c r="K73" s="18" t="n">
        <v>23.27329452</v>
      </c>
      <c r="L73" s="20" t="n">
        <v>1.04010675</v>
      </c>
      <c r="M73" s="18" t="s">
        <v>327</v>
      </c>
      <c r="N73" s="20" t="s">
        <v>327</v>
      </c>
      <c r="O73" s="18" t="n">
        <v>0</v>
      </c>
      <c r="P73" s="20" t="n">
        <v>0</v>
      </c>
      <c r="Q73" s="18" t="n">
        <v>0</v>
      </c>
      <c r="R73" s="20" t="n">
        <v>0</v>
      </c>
      <c r="S73" s="18" t="n">
        <v>2.85982263</v>
      </c>
      <c r="T73" s="20" t="n">
        <v>0.21572348</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23.13569369</v>
      </c>
      <c r="F7" s="20" t="n">
        <v>0.52987726</v>
      </c>
      <c r="G7" s="18" t="n">
        <v>23.56073786</v>
      </c>
      <c r="H7" s="20" t="n">
        <v>0.58079926</v>
      </c>
      <c r="I7" s="18" t="n">
        <v>53.30356845</v>
      </c>
      <c r="J7" s="20" t="n">
        <v>0.61578027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(8086.0/B9*100)</f>
        <v/>
      </c>
      <c r="D9" s="19" t="n">
        <v>1565</v>
      </c>
      <c r="E9" s="18" t="n">
        <v>59.37272345</v>
      </c>
      <c r="F9" s="20" t="n">
        <v>2.08465711</v>
      </c>
      <c r="G9" s="18" t="n">
        <v>25.33102968</v>
      </c>
      <c r="H9" s="20" t="n">
        <v>1.43609928</v>
      </c>
      <c r="I9" s="18" t="n">
        <v>0</v>
      </c>
      <c r="J9" s="20" t="n">
        <v>0</v>
      </c>
      <c r="K9" s="18" t="s">
        <v>327</v>
      </c>
      <c r="L9" s="20" t="s">
        <v>327</v>
      </c>
      <c r="M9" s="18" t="n">
        <v>15.29624687</v>
      </c>
      <c r="N9" s="20" t="n">
        <v>2.51988502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7.46321321</v>
      </c>
      <c r="F13" s="20" t="n">
        <v>0.40032568</v>
      </c>
      <c r="G13" s="18" t="n">
        <v>5.69295156</v>
      </c>
      <c r="H13" s="20" t="n">
        <v>0.2997104</v>
      </c>
      <c r="I13" s="18" t="n">
        <v>82.71709479</v>
      </c>
      <c r="J13" s="20" t="n">
        <v>0.68344922</v>
      </c>
      <c r="K13" s="18" t="s">
        <v>327</v>
      </c>
      <c r="L13" s="20" t="s">
        <v>327</v>
      </c>
      <c r="M13" s="18" t="n">
        <v>4.12674044</v>
      </c>
      <c r="N13" s="20" t="n">
        <v>0.47387084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31.49687289</v>
      </c>
      <c r="F18" s="20" t="n">
        <v>0.8434165300000001</v>
      </c>
      <c r="G18" s="18" t="n">
        <v>38.83152869</v>
      </c>
      <c r="H18" s="20" t="n">
        <v>0.7500654</v>
      </c>
      <c r="I18" s="18" t="n">
        <v>29.67159843</v>
      </c>
      <c r="J18" s="20" t="n">
        <v>0.87918561</v>
      </c>
      <c r="K18" s="18" t="s">
        <v>327</v>
      </c>
      <c r="L18" s="20" t="s">
        <v>327</v>
      </c>
      <c r="M18" s="18" t="n">
        <v>0</v>
      </c>
      <c r="N18" s="20" t="n">
        <v>0</v>
      </c>
      <c r="O18" s="18" t="n">
        <v>0</v>
      </c>
      <c r="P18" s="20" t="n">
        <v>0</v>
      </c>
      <c r="Q18" s="18" t="n">
        <v>0</v>
      </c>
      <c r="R18" s="20" t="n">
        <v>0</v>
      </c>
    </row>
    <row r="19" spans="1:18">
      <c r="A19" s="15" t="s">
        <v>339</v>
      </c>
      <c r="B19" s="17" t="n">
        <v>5658</v>
      </c>
      <c r="C19" s="18">
        <f>(326.0/B19*100)</f>
        <v/>
      </c>
      <c r="D19" s="19" t="n">
        <v>5332</v>
      </c>
      <c r="E19" s="18" t="n">
        <v>27.13723682</v>
      </c>
      <c r="F19" s="20" t="n">
        <v>0.82758722</v>
      </c>
      <c r="G19" s="18" t="n">
        <v>15.50911993</v>
      </c>
      <c r="H19" s="20" t="n">
        <v>0.70346232</v>
      </c>
      <c r="I19" s="18" t="n">
        <v>57.35364325</v>
      </c>
      <c r="J19" s="20" t="n">
        <v>1.04876805</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16.85578753</v>
      </c>
      <c r="F20" s="20" t="n">
        <v>0.65132525</v>
      </c>
      <c r="G20" s="18" t="n">
        <v>16.59096314</v>
      </c>
      <c r="H20" s="20" t="n">
        <v>0.6984658500000001</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(719.0/B23*100)</f>
        <v/>
      </c>
      <c r="D23" s="19" t="n">
        <v>10864</v>
      </c>
      <c r="E23" s="18" t="n">
        <v>25.1615268</v>
      </c>
      <c r="F23" s="20" t="n">
        <v>0.55744362</v>
      </c>
      <c r="G23" s="18" t="n">
        <v>16.7986174</v>
      </c>
      <c r="H23" s="20" t="n">
        <v>0.7147142399999999</v>
      </c>
      <c r="I23" s="18" t="n">
        <v>58.0398558</v>
      </c>
      <c r="J23" s="20" t="n">
        <v>0.97978137</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(38.0/B25*100)</f>
        <v/>
      </c>
      <c r="D25" s="19" t="n">
        <v>5543</v>
      </c>
      <c r="E25" s="18" t="n">
        <v>33.78504932</v>
      </c>
      <c r="F25" s="20" t="n">
        <v>0.79179329</v>
      </c>
      <c r="G25" s="18" t="n">
        <v>43.08113403</v>
      </c>
      <c r="H25" s="20" t="n">
        <v>0.98797335</v>
      </c>
      <c r="I25" s="18" t="n">
        <v>23.13381665</v>
      </c>
      <c r="J25" s="20" t="n">
        <v>0.9685668200000001</v>
      </c>
      <c r="K25" s="18" t="s">
        <v>327</v>
      </c>
      <c r="L25" s="20" t="s">
        <v>327</v>
      </c>
      <c r="M25" s="18" t="n">
        <v>0</v>
      </c>
      <c r="N25" s="20" t="n">
        <v>0</v>
      </c>
      <c r="O25" s="18" t="n">
        <v>0</v>
      </c>
      <c r="P25" s="20" t="n">
        <v>0</v>
      </c>
      <c r="Q25" s="18" t="n">
        <v>0</v>
      </c>
      <c r="R25" s="20" t="n">
        <v>0</v>
      </c>
    </row>
    <row r="26" spans="1:18">
      <c r="A26" s="15" t="s">
        <v>346</v>
      </c>
      <c r="B26" s="17" t="n">
        <v>4869</v>
      </c>
      <c r="C26" s="18">
        <f>(207.0/B26*100)</f>
        <v/>
      </c>
      <c r="D26" s="19" t="n">
        <v>4662</v>
      </c>
      <c r="E26" s="18" t="n">
        <v>20.47247104</v>
      </c>
      <c r="F26" s="20" t="n">
        <v>0.73942611</v>
      </c>
      <c r="G26" s="18" t="n">
        <v>38.03148755</v>
      </c>
      <c r="H26" s="20" t="n">
        <v>0.89926145</v>
      </c>
      <c r="I26" s="18" t="n">
        <v>41.49604141</v>
      </c>
      <c r="J26" s="20" t="n">
        <v>0.92502692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(44.0/B32*100)</f>
        <v/>
      </c>
      <c r="D32" s="19" t="n">
        <v>4434</v>
      </c>
      <c r="E32" s="18" t="n">
        <v>24.01236903</v>
      </c>
      <c r="F32" s="20" t="n">
        <v>0.75384887</v>
      </c>
      <c r="G32" s="18" t="n">
        <v>35.82003502</v>
      </c>
      <c r="H32" s="20" t="n">
        <v>0.98529062</v>
      </c>
      <c r="I32" s="18" t="n">
        <v>40.16759594</v>
      </c>
      <c r="J32" s="20" t="n">
        <v>1.05732025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26.72293428</v>
      </c>
      <c r="F34" s="20" t="n">
        <v>0.69544825</v>
      </c>
      <c r="G34" s="18" t="n">
        <v>28.4165908</v>
      </c>
      <c r="H34" s="20" t="n">
        <v>0.79957847</v>
      </c>
      <c r="I34" s="18" t="n">
        <v>42.24793062</v>
      </c>
      <c r="J34" s="20" t="n">
        <v>0.88744443</v>
      </c>
      <c r="K34" s="18" t="s">
        <v>327</v>
      </c>
      <c r="L34" s="20" t="s">
        <v>327</v>
      </c>
      <c r="M34" s="18" t="n">
        <v>2.6125443</v>
      </c>
      <c r="N34" s="20" t="n">
        <v>0.54195116</v>
      </c>
      <c r="O34" s="18" t="n">
        <v>0</v>
      </c>
      <c r="P34" s="20" t="n">
        <v>0</v>
      </c>
      <c r="Q34" s="18" t="n">
        <v>0</v>
      </c>
      <c r="R34" s="20" t="n">
        <v>0</v>
      </c>
    </row>
    <row r="35" spans="1:18">
      <c r="A35" s="15" t="s">
        <v>355</v>
      </c>
      <c r="B35" s="17" t="n">
        <v>6406</v>
      </c>
      <c r="C35" s="18">
        <f>(145.0/B35*100)</f>
        <v/>
      </c>
      <c r="D35" s="19" t="n">
        <v>6261</v>
      </c>
      <c r="E35" s="18" t="n">
        <v>38.73493888</v>
      </c>
      <c r="F35" s="20" t="n">
        <v>0.78029391</v>
      </c>
      <c r="G35" s="18" t="n">
        <v>27.9247779</v>
      </c>
      <c r="H35" s="20" t="n">
        <v>0.6901918500000001</v>
      </c>
      <c r="I35" s="18" t="n">
        <v>32.28433892</v>
      </c>
      <c r="J35" s="20" t="n">
        <v>0.77481562</v>
      </c>
      <c r="K35" s="18" t="s">
        <v>327</v>
      </c>
      <c r="L35" s="20" t="s">
        <v>327</v>
      </c>
      <c r="M35" s="18" t="n">
        <v>1.0559443</v>
      </c>
      <c r="N35" s="20" t="n">
        <v>0.05771955</v>
      </c>
      <c r="O35" s="18" t="n">
        <v>0</v>
      </c>
      <c r="P35" s="20" t="n">
        <v>0</v>
      </c>
      <c r="Q35" s="18" t="n">
        <v>0</v>
      </c>
      <c r="R35" s="20" t="n">
        <v>0</v>
      </c>
    </row>
    <row r="36" spans="1:18">
      <c r="A36" s="15" t="s">
        <v>356</v>
      </c>
      <c r="B36" s="17" t="n">
        <v>6736</v>
      </c>
      <c r="C36" s="18">
        <f>(154.0/B36*100)</f>
        <v/>
      </c>
      <c r="D36" s="19" t="n">
        <v>6582</v>
      </c>
      <c r="E36" s="18" t="n">
        <v>27.93559846</v>
      </c>
      <c r="F36" s="20" t="n">
        <v>0.71614064</v>
      </c>
      <c r="G36" s="18" t="n">
        <v>17.21665735</v>
      </c>
      <c r="H36" s="20" t="n">
        <v>0.55360932</v>
      </c>
      <c r="I36" s="18" t="n">
        <v>54.84774419</v>
      </c>
      <c r="J36" s="20" t="n">
        <v>0.88589405</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(5834.0/B40*100)</f>
        <v/>
      </c>
      <c r="D40" s="19" t="n">
        <v>8323</v>
      </c>
      <c r="E40" s="18" t="n">
        <v>19.20635318</v>
      </c>
      <c r="F40" s="20" t="n">
        <v>0.65612891</v>
      </c>
      <c r="G40" s="18" t="n">
        <v>32.24450989</v>
      </c>
      <c r="H40" s="20" t="n">
        <v>0.90321525</v>
      </c>
      <c r="I40" s="18" t="n">
        <v>39.28741514</v>
      </c>
      <c r="J40" s="20" t="n">
        <v>0.96880951</v>
      </c>
      <c r="K40" s="18" t="s">
        <v>327</v>
      </c>
      <c r="L40" s="20" t="s">
        <v>327</v>
      </c>
      <c r="M40" s="18" t="n">
        <v>9.261721789999999</v>
      </c>
      <c r="N40" s="20" t="n">
        <v>0.21075657</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(321.0/B47*100)</f>
        <v/>
      </c>
      <c r="D47" s="19" t="n">
        <v>5607</v>
      </c>
      <c r="E47" s="18" t="n">
        <v>30.41940072</v>
      </c>
      <c r="F47" s="20" t="n">
        <v>0.7420330000000001</v>
      </c>
      <c r="G47" s="18" t="n">
        <v>34.53342554</v>
      </c>
      <c r="H47" s="20" t="n">
        <v>0.93361923</v>
      </c>
      <c r="I47" s="18" t="n">
        <v>35.04717374</v>
      </c>
      <c r="J47" s="20" t="n">
        <v>0.9977282200000001</v>
      </c>
      <c r="K47" s="18" t="s">
        <v>327</v>
      </c>
      <c r="L47" s="20" t="s">
        <v>327</v>
      </c>
      <c r="M47" s="18" t="n">
        <v>0</v>
      </c>
      <c r="N47" s="20" t="n">
        <v>0</v>
      </c>
      <c r="O47" s="18" t="n">
        <v>0</v>
      </c>
      <c r="P47" s="20" t="n">
        <v>0</v>
      </c>
      <c r="Q47" s="18" t="n">
        <v>0</v>
      </c>
      <c r="R47" s="20" t="n">
        <v>0</v>
      </c>
    </row>
    <row r="48" spans="1:18">
      <c r="A48" s="15" t="s">
        <v>368</v>
      </c>
      <c r="B48" s="17" t="n">
        <v>9841</v>
      </c>
      <c r="C48" s="18">
        <f>(35.0/B48*100)</f>
        <v/>
      </c>
      <c r="D48" s="19" t="n">
        <v>9806</v>
      </c>
      <c r="E48" s="18" t="n">
        <v>14.92924694</v>
      </c>
      <c r="F48" s="20" t="n">
        <v>0.5207396</v>
      </c>
      <c r="G48" s="18" t="n">
        <v>49.68393767</v>
      </c>
      <c r="H48" s="20" t="n">
        <v>1.19987247</v>
      </c>
      <c r="I48" s="18" t="n">
        <v>35.38681539</v>
      </c>
      <c r="J48" s="20" t="n">
        <v>1.16865536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(173.0/B52*100)</f>
        <v/>
      </c>
      <c r="D52" s="19" t="n">
        <v>5636</v>
      </c>
      <c r="E52" s="18" t="n">
        <v>25.6219947</v>
      </c>
      <c r="F52" s="20" t="n">
        <v>0.76395647</v>
      </c>
      <c r="G52" s="18" t="n">
        <v>22.66536234</v>
      </c>
      <c r="H52" s="20" t="n">
        <v>0.70717683</v>
      </c>
      <c r="I52" s="18" t="n">
        <v>51.71264296</v>
      </c>
      <c r="J52" s="20" t="n">
        <v>0.91408986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19.53156215</v>
      </c>
      <c r="F56" s="20" t="n">
        <v>0.72456674</v>
      </c>
      <c r="G56" s="18" t="n">
        <v>41.26907828</v>
      </c>
      <c r="H56" s="20" t="n">
        <v>0.90949619</v>
      </c>
      <c r="I56" s="18" t="n">
        <v>39.19935957</v>
      </c>
      <c r="J56" s="20" t="n">
        <v>0.91275546</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19.98836416</v>
      </c>
      <c r="F61" s="20" t="n">
        <v>0.65758003</v>
      </c>
      <c r="G61" s="18" t="n">
        <v>31.05669023</v>
      </c>
      <c r="H61" s="20" t="n">
        <v>0.90156792</v>
      </c>
      <c r="I61" s="18" t="n">
        <v>48.95494561</v>
      </c>
      <c r="J61" s="20" t="n">
        <v>0.90319436</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(590.0/B67*100)</f>
        <v/>
      </c>
      <c r="D67" s="19" t="n">
        <v>6381</v>
      </c>
      <c r="E67" s="18" t="n">
        <v>9.25266188</v>
      </c>
      <c r="F67" s="20" t="n">
        <v>0.42645536</v>
      </c>
      <c r="G67" s="18" t="n">
        <v>50.99464381</v>
      </c>
      <c r="H67" s="20" t="n">
        <v>1.06147912</v>
      </c>
      <c r="I67" s="18" t="n">
        <v>39.75269432</v>
      </c>
      <c r="J67" s="20" t="n">
        <v>1.02488375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(446.0/B73*100)</f>
        <v/>
      </c>
      <c r="D73" s="19" t="n">
        <v>7803</v>
      </c>
      <c r="E73" s="18" t="n">
        <v>9.32545689</v>
      </c>
      <c r="F73" s="20" t="n">
        <v>0.39887373</v>
      </c>
      <c r="G73" s="18" t="n">
        <v>67.37402768</v>
      </c>
      <c r="H73" s="20" t="n">
        <v>1.02917923</v>
      </c>
      <c r="I73" s="18" t="n">
        <v>23.30051543</v>
      </c>
      <c r="J73" s="20" t="n">
        <v>1.04046479</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23.69712016</v>
      </c>
      <c r="F7" s="20" t="n">
        <v>0.45753028</v>
      </c>
      <c r="G7" s="18" t="n">
        <v>22.9993114</v>
      </c>
      <c r="H7" s="20" t="n">
        <v>0.5807234100000001</v>
      </c>
      <c r="I7" s="18" t="n">
        <v>53.30356845</v>
      </c>
      <c r="J7" s="20" t="n">
        <v>0.61578027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(8086.0/B9*100)</f>
        <v/>
      </c>
      <c r="D9" s="19" t="n">
        <v>1565</v>
      </c>
      <c r="E9" s="18" t="n">
        <v>48.60996073</v>
      </c>
      <c r="F9" s="20" t="n">
        <v>2.1180763</v>
      </c>
      <c r="G9" s="18" t="n">
        <v>36.0937924</v>
      </c>
      <c r="H9" s="20" t="n">
        <v>1.90051464</v>
      </c>
      <c r="I9" s="18" t="n">
        <v>0</v>
      </c>
      <c r="J9" s="20" t="n">
        <v>0</v>
      </c>
      <c r="K9" s="18" t="s">
        <v>327</v>
      </c>
      <c r="L9" s="20" t="s">
        <v>327</v>
      </c>
      <c r="M9" s="18" t="n">
        <v>15.29624687</v>
      </c>
      <c r="N9" s="20" t="n">
        <v>2.51988502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7.67941798</v>
      </c>
      <c r="F13" s="20" t="n">
        <v>0.38755652</v>
      </c>
      <c r="G13" s="18" t="n">
        <v>5.47674679</v>
      </c>
      <c r="H13" s="20" t="n">
        <v>0.30724026</v>
      </c>
      <c r="I13" s="18" t="n">
        <v>82.71709479</v>
      </c>
      <c r="J13" s="20" t="n">
        <v>0.68344922</v>
      </c>
      <c r="K13" s="18" t="s">
        <v>327</v>
      </c>
      <c r="L13" s="20" t="s">
        <v>327</v>
      </c>
      <c r="M13" s="18" t="n">
        <v>4.12674044</v>
      </c>
      <c r="N13" s="20" t="n">
        <v>0.47387084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22.94429217</v>
      </c>
      <c r="F18" s="20" t="n">
        <v>0.75239278</v>
      </c>
      <c r="G18" s="18" t="n">
        <v>47.3841094</v>
      </c>
      <c r="H18" s="20" t="n">
        <v>1.05700063</v>
      </c>
      <c r="I18" s="18" t="n">
        <v>29.67159843</v>
      </c>
      <c r="J18" s="20" t="n">
        <v>0.87918561</v>
      </c>
      <c r="K18" s="18" t="s">
        <v>327</v>
      </c>
      <c r="L18" s="20" t="s">
        <v>327</v>
      </c>
      <c r="M18" s="18" t="n">
        <v>0</v>
      </c>
      <c r="N18" s="20" t="n">
        <v>0</v>
      </c>
      <c r="O18" s="18" t="n">
        <v>0</v>
      </c>
      <c r="P18" s="20" t="n">
        <v>0</v>
      </c>
      <c r="Q18" s="18" t="n">
        <v>0</v>
      </c>
      <c r="R18" s="20" t="n">
        <v>0</v>
      </c>
    </row>
    <row r="19" spans="1:18">
      <c r="A19" s="15" t="s">
        <v>339</v>
      </c>
      <c r="B19" s="17" t="n">
        <v>5658</v>
      </c>
      <c r="C19" s="18">
        <f>(326.0/B19*100)</f>
        <v/>
      </c>
      <c r="D19" s="19" t="n">
        <v>5332</v>
      </c>
      <c r="E19" s="18" t="n">
        <v>32.17459142</v>
      </c>
      <c r="F19" s="20" t="n">
        <v>0.90017188</v>
      </c>
      <c r="G19" s="18" t="n">
        <v>10.47176532</v>
      </c>
      <c r="H19" s="20" t="n">
        <v>0.50777943</v>
      </c>
      <c r="I19" s="18" t="n">
        <v>57.35364325</v>
      </c>
      <c r="J19" s="20" t="n">
        <v>1.04876805</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17.51833525</v>
      </c>
      <c r="F20" s="20" t="n">
        <v>0.70730489</v>
      </c>
      <c r="G20" s="18" t="n">
        <v>15.92841541</v>
      </c>
      <c r="H20" s="20" t="n">
        <v>0.5992005</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(719.0/B23*100)</f>
        <v/>
      </c>
      <c r="D23" s="19" t="n">
        <v>10864</v>
      </c>
      <c r="E23" s="18" t="n">
        <v>24.03106132</v>
      </c>
      <c r="F23" s="20" t="n">
        <v>0.76531714</v>
      </c>
      <c r="G23" s="18" t="n">
        <v>17.92908288</v>
      </c>
      <c r="H23" s="20" t="n">
        <v>0.70421101</v>
      </c>
      <c r="I23" s="18" t="n">
        <v>58.0398558</v>
      </c>
      <c r="J23" s="20" t="n">
        <v>0.97978137</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(38.0/B25*100)</f>
        <v/>
      </c>
      <c r="D25" s="19" t="n">
        <v>5543</v>
      </c>
      <c r="E25" s="18" t="n">
        <v>20.97778478</v>
      </c>
      <c r="F25" s="20" t="n">
        <v>0.61044299</v>
      </c>
      <c r="G25" s="18" t="n">
        <v>55.88839857</v>
      </c>
      <c r="H25" s="20" t="n">
        <v>0.95174387</v>
      </c>
      <c r="I25" s="18" t="n">
        <v>23.13381665</v>
      </c>
      <c r="J25" s="20" t="n">
        <v>0.9685668200000001</v>
      </c>
      <c r="K25" s="18" t="s">
        <v>327</v>
      </c>
      <c r="L25" s="20" t="s">
        <v>327</v>
      </c>
      <c r="M25" s="18" t="n">
        <v>0</v>
      </c>
      <c r="N25" s="20" t="n">
        <v>0</v>
      </c>
      <c r="O25" s="18" t="n">
        <v>0</v>
      </c>
      <c r="P25" s="20" t="n">
        <v>0</v>
      </c>
      <c r="Q25" s="18" t="n">
        <v>0</v>
      </c>
      <c r="R25" s="20" t="n">
        <v>0</v>
      </c>
    </row>
    <row r="26" spans="1:18">
      <c r="A26" s="15" t="s">
        <v>346</v>
      </c>
      <c r="B26" s="17" t="n">
        <v>4869</v>
      </c>
      <c r="C26" s="18">
        <f>(207.0/B26*100)</f>
        <v/>
      </c>
      <c r="D26" s="19" t="n">
        <v>4662</v>
      </c>
      <c r="E26" s="18" t="n">
        <v>19.16754026</v>
      </c>
      <c r="F26" s="20" t="n">
        <v>0.75729281</v>
      </c>
      <c r="G26" s="18" t="n">
        <v>39.33641833</v>
      </c>
      <c r="H26" s="20" t="n">
        <v>0.92201504</v>
      </c>
      <c r="I26" s="18" t="n">
        <v>41.49604141</v>
      </c>
      <c r="J26" s="20" t="n">
        <v>0.92502692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(44.0/B32*100)</f>
        <v/>
      </c>
      <c r="D32" s="19" t="n">
        <v>4434</v>
      </c>
      <c r="E32" s="18" t="n">
        <v>19.02012338</v>
      </c>
      <c r="F32" s="20" t="n">
        <v>0.7228632</v>
      </c>
      <c r="G32" s="18" t="n">
        <v>40.81228067</v>
      </c>
      <c r="H32" s="20" t="n">
        <v>1.18408436</v>
      </c>
      <c r="I32" s="18" t="n">
        <v>40.16759594</v>
      </c>
      <c r="J32" s="20" t="n">
        <v>1.05732025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29.88146818</v>
      </c>
      <c r="F34" s="20" t="n">
        <v>0.72839725</v>
      </c>
      <c r="G34" s="18" t="n">
        <v>25.2580569</v>
      </c>
      <c r="H34" s="20" t="n">
        <v>0.7061979900000001</v>
      </c>
      <c r="I34" s="18" t="n">
        <v>42.24793062</v>
      </c>
      <c r="J34" s="20" t="n">
        <v>0.88744443</v>
      </c>
      <c r="K34" s="18" t="s">
        <v>327</v>
      </c>
      <c r="L34" s="20" t="s">
        <v>327</v>
      </c>
      <c r="M34" s="18" t="n">
        <v>2.6125443</v>
      </c>
      <c r="N34" s="20" t="n">
        <v>0.54195116</v>
      </c>
      <c r="O34" s="18" t="n">
        <v>0</v>
      </c>
      <c r="P34" s="20" t="n">
        <v>0</v>
      </c>
      <c r="Q34" s="18" t="n">
        <v>0</v>
      </c>
      <c r="R34" s="20" t="n">
        <v>0</v>
      </c>
    </row>
    <row r="35" spans="1:18">
      <c r="A35" s="15" t="s">
        <v>355</v>
      </c>
      <c r="B35" s="17" t="n">
        <v>6406</v>
      </c>
      <c r="C35" s="18">
        <f>(145.0/B35*100)</f>
        <v/>
      </c>
      <c r="D35" s="19" t="n">
        <v>6261</v>
      </c>
      <c r="E35" s="18" t="n">
        <v>45.25814847</v>
      </c>
      <c r="F35" s="20" t="n">
        <v>0.7560852</v>
      </c>
      <c r="G35" s="18" t="n">
        <v>21.40156831</v>
      </c>
      <c r="H35" s="20" t="n">
        <v>0.51313914</v>
      </c>
      <c r="I35" s="18" t="n">
        <v>32.28433892</v>
      </c>
      <c r="J35" s="20" t="n">
        <v>0.77481562</v>
      </c>
      <c r="K35" s="18" t="s">
        <v>327</v>
      </c>
      <c r="L35" s="20" t="s">
        <v>327</v>
      </c>
      <c r="M35" s="18" t="n">
        <v>1.0559443</v>
      </c>
      <c r="N35" s="20" t="n">
        <v>0.05771955</v>
      </c>
      <c r="O35" s="18" t="n">
        <v>0</v>
      </c>
      <c r="P35" s="20" t="n">
        <v>0</v>
      </c>
      <c r="Q35" s="18" t="n">
        <v>0</v>
      </c>
      <c r="R35" s="20" t="n">
        <v>0</v>
      </c>
    </row>
    <row r="36" spans="1:18">
      <c r="A36" s="15" t="s">
        <v>356</v>
      </c>
      <c r="B36" s="17" t="n">
        <v>6736</v>
      </c>
      <c r="C36" s="18">
        <f>(154.0/B36*100)</f>
        <v/>
      </c>
      <c r="D36" s="19" t="n">
        <v>6582</v>
      </c>
      <c r="E36" s="18" t="n">
        <v>19.26171525</v>
      </c>
      <c r="F36" s="20" t="n">
        <v>0.5664406</v>
      </c>
      <c r="G36" s="18" t="n">
        <v>25.89054056</v>
      </c>
      <c r="H36" s="20" t="n">
        <v>0.77445635</v>
      </c>
      <c r="I36" s="18" t="n">
        <v>54.84774419</v>
      </c>
      <c r="J36" s="20" t="n">
        <v>0.88589405</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(5834.0/B40*100)</f>
        <v/>
      </c>
      <c r="D40" s="19" t="n">
        <v>8323</v>
      </c>
      <c r="E40" s="18" t="n">
        <v>14.26679733</v>
      </c>
      <c r="F40" s="20" t="n">
        <v>0.5486135599999999</v>
      </c>
      <c r="G40" s="18" t="n">
        <v>37.18406574</v>
      </c>
      <c r="H40" s="20" t="n">
        <v>1.04113045</v>
      </c>
      <c r="I40" s="18" t="n">
        <v>39.28741514</v>
      </c>
      <c r="J40" s="20" t="n">
        <v>0.96880951</v>
      </c>
      <c r="K40" s="18" t="s">
        <v>327</v>
      </c>
      <c r="L40" s="20" t="s">
        <v>327</v>
      </c>
      <c r="M40" s="18" t="n">
        <v>9.261721789999999</v>
      </c>
      <c r="N40" s="20" t="n">
        <v>0.21075657</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(321.0/B47*100)</f>
        <v/>
      </c>
      <c r="D47" s="19" t="n">
        <v>5607</v>
      </c>
      <c r="E47" s="18" t="n">
        <v>40.14513348</v>
      </c>
      <c r="F47" s="20" t="n">
        <v>0.87166243</v>
      </c>
      <c r="G47" s="18" t="n">
        <v>24.80769278</v>
      </c>
      <c r="H47" s="20" t="n">
        <v>0.73452142</v>
      </c>
      <c r="I47" s="18" t="n">
        <v>35.04717374</v>
      </c>
      <c r="J47" s="20" t="n">
        <v>0.9977282200000001</v>
      </c>
      <c r="K47" s="18" t="s">
        <v>327</v>
      </c>
      <c r="L47" s="20" t="s">
        <v>327</v>
      </c>
      <c r="M47" s="18" t="n">
        <v>0</v>
      </c>
      <c r="N47" s="20" t="n">
        <v>0</v>
      </c>
      <c r="O47" s="18" t="n">
        <v>0</v>
      </c>
      <c r="P47" s="20" t="n">
        <v>0</v>
      </c>
      <c r="Q47" s="18" t="n">
        <v>0</v>
      </c>
      <c r="R47" s="20" t="n">
        <v>0</v>
      </c>
    </row>
    <row r="48" spans="1:18">
      <c r="A48" s="15" t="s">
        <v>368</v>
      </c>
      <c r="B48" s="17" t="n">
        <v>9841</v>
      </c>
      <c r="C48" s="18">
        <f>(35.0/B48*100)</f>
        <v/>
      </c>
      <c r="D48" s="19" t="n">
        <v>9806</v>
      </c>
      <c r="E48" s="18" t="n">
        <v>18.96736779</v>
      </c>
      <c r="F48" s="20" t="n">
        <v>0.67358277</v>
      </c>
      <c r="G48" s="18" t="n">
        <v>45.64581682</v>
      </c>
      <c r="H48" s="20" t="n">
        <v>0.95430605</v>
      </c>
      <c r="I48" s="18" t="n">
        <v>35.38681539</v>
      </c>
      <c r="J48" s="20" t="n">
        <v>1.16865536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(173.0/B52*100)</f>
        <v/>
      </c>
      <c r="D52" s="19" t="n">
        <v>5636</v>
      </c>
      <c r="E52" s="18" t="n">
        <v>22.00612043</v>
      </c>
      <c r="F52" s="20" t="n">
        <v>0.71874773</v>
      </c>
      <c r="G52" s="18" t="n">
        <v>26.2812366</v>
      </c>
      <c r="H52" s="20" t="n">
        <v>0.69971775</v>
      </c>
      <c r="I52" s="18" t="n">
        <v>51.71264296</v>
      </c>
      <c r="J52" s="20" t="n">
        <v>0.91408986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18.53440719</v>
      </c>
      <c r="F56" s="20" t="n">
        <v>0.66755665</v>
      </c>
      <c r="G56" s="18" t="n">
        <v>42.26623324</v>
      </c>
      <c r="H56" s="20" t="n">
        <v>0.92697514</v>
      </c>
      <c r="I56" s="18" t="n">
        <v>39.19935957</v>
      </c>
      <c r="J56" s="20" t="n">
        <v>0.91275546</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28.9903342</v>
      </c>
      <c r="F61" s="20" t="n">
        <v>0.75058598</v>
      </c>
      <c r="G61" s="18" t="n">
        <v>22.05472018</v>
      </c>
      <c r="H61" s="20" t="n">
        <v>0.72854242</v>
      </c>
      <c r="I61" s="18" t="n">
        <v>48.95494561</v>
      </c>
      <c r="J61" s="20" t="n">
        <v>0.90319436</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(590.0/B67*100)</f>
        <v/>
      </c>
      <c r="D67" s="19" t="n">
        <v>6381</v>
      </c>
      <c r="E67" s="18" t="n">
        <v>17.94479093</v>
      </c>
      <c r="F67" s="20" t="n">
        <v>0.56539003</v>
      </c>
      <c r="G67" s="18" t="n">
        <v>42.30251476</v>
      </c>
      <c r="H67" s="20" t="n">
        <v>0.97613729</v>
      </c>
      <c r="I67" s="18" t="n">
        <v>39.75269432</v>
      </c>
      <c r="J67" s="20" t="n">
        <v>1.02488375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(446.0/B73*100)</f>
        <v/>
      </c>
      <c r="D73" s="19" t="n">
        <v>7803</v>
      </c>
      <c r="E73" s="18" t="n">
        <v>21.02909578</v>
      </c>
      <c r="F73" s="20" t="n">
        <v>0.61932219</v>
      </c>
      <c r="G73" s="18" t="n">
        <v>55.67038879</v>
      </c>
      <c r="H73" s="20" t="n">
        <v>1.07038214</v>
      </c>
      <c r="I73" s="18" t="n">
        <v>23.30051543</v>
      </c>
      <c r="J73" s="20" t="n">
        <v>1.04046479</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40.52695047</v>
      </c>
      <c r="F7" s="20" t="n">
        <v>0.6349844100000001</v>
      </c>
      <c r="G7" s="18" t="n">
        <v>6.16948108</v>
      </c>
      <c r="H7" s="20" t="n">
        <v>0.25818726</v>
      </c>
      <c r="I7" s="18" t="n">
        <v>53.30356845</v>
      </c>
      <c r="J7" s="20" t="n">
        <v>0.61578027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(8086.0/B9*100)</f>
        <v/>
      </c>
      <c r="D9" s="19" t="n">
        <v>1565</v>
      </c>
      <c r="E9" s="18" t="n">
        <v>76.63472994</v>
      </c>
      <c r="F9" s="20" t="n">
        <v>2.43134928</v>
      </c>
      <c r="G9" s="18" t="n">
        <v>8.069023189999999</v>
      </c>
      <c r="H9" s="20" t="n">
        <v>0.86481509</v>
      </c>
      <c r="I9" s="18" t="n">
        <v>0</v>
      </c>
      <c r="J9" s="20" t="n">
        <v>0</v>
      </c>
      <c r="K9" s="18" t="s">
        <v>327</v>
      </c>
      <c r="L9" s="20" t="s">
        <v>327</v>
      </c>
      <c r="M9" s="18" t="n">
        <v>15.29624687</v>
      </c>
      <c r="N9" s="20" t="n">
        <v>2.51988502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11.07833279</v>
      </c>
      <c r="F13" s="20" t="n">
        <v>0.46266762</v>
      </c>
      <c r="G13" s="18" t="n">
        <v>2.07783197</v>
      </c>
      <c r="H13" s="20" t="n">
        <v>0.20374919</v>
      </c>
      <c r="I13" s="18" t="n">
        <v>82.71709479</v>
      </c>
      <c r="J13" s="20" t="n">
        <v>0.68344922</v>
      </c>
      <c r="K13" s="18" t="s">
        <v>327</v>
      </c>
      <c r="L13" s="20" t="s">
        <v>327</v>
      </c>
      <c r="M13" s="18" t="n">
        <v>4.12674044</v>
      </c>
      <c r="N13" s="20" t="n">
        <v>0.47387084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60.75264006</v>
      </c>
      <c r="F18" s="20" t="n">
        <v>1.06313923</v>
      </c>
      <c r="G18" s="18" t="n">
        <v>9.57576151</v>
      </c>
      <c r="H18" s="20" t="n">
        <v>0.52804228</v>
      </c>
      <c r="I18" s="18" t="n">
        <v>29.67159843</v>
      </c>
      <c r="J18" s="20" t="n">
        <v>0.87918561</v>
      </c>
      <c r="K18" s="18" t="s">
        <v>327</v>
      </c>
      <c r="L18" s="20" t="s">
        <v>327</v>
      </c>
      <c r="M18" s="18" t="n">
        <v>0</v>
      </c>
      <c r="N18" s="20" t="n">
        <v>0</v>
      </c>
      <c r="O18" s="18" t="n">
        <v>0</v>
      </c>
      <c r="P18" s="20" t="n">
        <v>0</v>
      </c>
      <c r="Q18" s="18" t="n">
        <v>0</v>
      </c>
      <c r="R18" s="20" t="n">
        <v>0</v>
      </c>
    </row>
    <row r="19" spans="1:18">
      <c r="A19" s="15" t="s">
        <v>339</v>
      </c>
      <c r="B19" s="17" t="n">
        <v>5658</v>
      </c>
      <c r="C19" s="18">
        <f>(326.0/B19*100)</f>
        <v/>
      </c>
      <c r="D19" s="19" t="n">
        <v>5332</v>
      </c>
      <c r="E19" s="18" t="n">
        <v>38.13766856</v>
      </c>
      <c r="F19" s="20" t="n">
        <v>0.9645988599999999</v>
      </c>
      <c r="G19" s="18" t="n">
        <v>4.50868819</v>
      </c>
      <c r="H19" s="20" t="n">
        <v>0.35733293</v>
      </c>
      <c r="I19" s="18" t="n">
        <v>57.35364325</v>
      </c>
      <c r="J19" s="20" t="n">
        <v>1.04876805</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29.70698211</v>
      </c>
      <c r="F20" s="20" t="n">
        <v>0.7777944</v>
      </c>
      <c r="G20" s="18" t="n">
        <v>3.73976856</v>
      </c>
      <c r="H20" s="20" t="n">
        <v>0.32179727</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(719.0/B23*100)</f>
        <v/>
      </c>
      <c r="D23" s="19" t="n">
        <v>10864</v>
      </c>
      <c r="E23" s="18" t="n">
        <v>37.37843959</v>
      </c>
      <c r="F23" s="20" t="n">
        <v>0.90743277</v>
      </c>
      <c r="G23" s="18" t="n">
        <v>4.58170461</v>
      </c>
      <c r="H23" s="20" t="n">
        <v>0.31686192</v>
      </c>
      <c r="I23" s="18" t="n">
        <v>58.0398558</v>
      </c>
      <c r="J23" s="20" t="n">
        <v>0.97978137</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(38.0/B25*100)</f>
        <v/>
      </c>
      <c r="D25" s="19" t="n">
        <v>5543</v>
      </c>
      <c r="E25" s="18" t="n">
        <v>75.91142415</v>
      </c>
      <c r="F25" s="20" t="n">
        <v>0.98426322</v>
      </c>
      <c r="G25" s="18" t="n">
        <v>0.9547592</v>
      </c>
      <c r="H25" s="20" t="n">
        <v>0.12928836</v>
      </c>
      <c r="I25" s="18" t="n">
        <v>23.13381665</v>
      </c>
      <c r="J25" s="20" t="n">
        <v>0.9685668200000001</v>
      </c>
      <c r="K25" s="18" t="s">
        <v>327</v>
      </c>
      <c r="L25" s="20" t="s">
        <v>327</v>
      </c>
      <c r="M25" s="18" t="n">
        <v>0</v>
      </c>
      <c r="N25" s="20" t="n">
        <v>0</v>
      </c>
      <c r="O25" s="18" t="n">
        <v>0</v>
      </c>
      <c r="P25" s="20" t="n">
        <v>0</v>
      </c>
      <c r="Q25" s="18" t="n">
        <v>0</v>
      </c>
      <c r="R25" s="20" t="n">
        <v>0</v>
      </c>
    </row>
    <row r="26" spans="1:18">
      <c r="A26" s="15" t="s">
        <v>346</v>
      </c>
      <c r="B26" s="17" t="n">
        <v>4869</v>
      </c>
      <c r="C26" s="18">
        <f>(207.0/B26*100)</f>
        <v/>
      </c>
      <c r="D26" s="19" t="n">
        <v>4662</v>
      </c>
      <c r="E26" s="18" t="n">
        <v>49.76898577</v>
      </c>
      <c r="F26" s="20" t="n">
        <v>0.9271638800000001</v>
      </c>
      <c r="G26" s="18" t="n">
        <v>8.734972819999999</v>
      </c>
      <c r="H26" s="20" t="n">
        <v>0.47182221</v>
      </c>
      <c r="I26" s="18" t="n">
        <v>41.49604141</v>
      </c>
      <c r="J26" s="20" t="n">
        <v>0.92502692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(44.0/B32*100)</f>
        <v/>
      </c>
      <c r="D32" s="19" t="n">
        <v>4434</v>
      </c>
      <c r="E32" s="18" t="n">
        <v>51.38895942</v>
      </c>
      <c r="F32" s="20" t="n">
        <v>1.00696485</v>
      </c>
      <c r="G32" s="18" t="n">
        <v>8.443444639999999</v>
      </c>
      <c r="H32" s="20" t="n">
        <v>0.48293338</v>
      </c>
      <c r="I32" s="18" t="n">
        <v>40.16759594</v>
      </c>
      <c r="J32" s="20" t="n">
        <v>1.05732025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45.84734432</v>
      </c>
      <c r="F34" s="20" t="n">
        <v>0.94766876</v>
      </c>
      <c r="G34" s="18" t="n">
        <v>9.292180760000001</v>
      </c>
      <c r="H34" s="20" t="n">
        <v>0.4559524</v>
      </c>
      <c r="I34" s="18" t="n">
        <v>42.24793062</v>
      </c>
      <c r="J34" s="20" t="n">
        <v>0.88744443</v>
      </c>
      <c r="K34" s="18" t="s">
        <v>327</v>
      </c>
      <c r="L34" s="20" t="s">
        <v>327</v>
      </c>
      <c r="M34" s="18" t="n">
        <v>2.6125443</v>
      </c>
      <c r="N34" s="20" t="n">
        <v>0.54195116</v>
      </c>
      <c r="O34" s="18" t="n">
        <v>0</v>
      </c>
      <c r="P34" s="20" t="n">
        <v>0</v>
      </c>
      <c r="Q34" s="18" t="n">
        <v>0</v>
      </c>
      <c r="R34" s="20" t="n">
        <v>0</v>
      </c>
    </row>
    <row r="35" spans="1:18">
      <c r="A35" s="15" t="s">
        <v>355</v>
      </c>
      <c r="B35" s="17" t="n">
        <v>6406</v>
      </c>
      <c r="C35" s="18">
        <f>(145.0/B35*100)</f>
        <v/>
      </c>
      <c r="D35" s="19" t="n">
        <v>6261</v>
      </c>
      <c r="E35" s="18" t="n">
        <v>62.84672506</v>
      </c>
      <c r="F35" s="20" t="n">
        <v>0.79404624</v>
      </c>
      <c r="G35" s="18" t="n">
        <v>3.81299172</v>
      </c>
      <c r="H35" s="20" t="n">
        <v>0.3087031</v>
      </c>
      <c r="I35" s="18" t="n">
        <v>32.28433892</v>
      </c>
      <c r="J35" s="20" t="n">
        <v>0.77481562</v>
      </c>
      <c r="K35" s="18" t="s">
        <v>327</v>
      </c>
      <c r="L35" s="20" t="s">
        <v>327</v>
      </c>
      <c r="M35" s="18" t="n">
        <v>1.0559443</v>
      </c>
      <c r="N35" s="20" t="n">
        <v>0.05771955</v>
      </c>
      <c r="O35" s="18" t="n">
        <v>0</v>
      </c>
      <c r="P35" s="20" t="n">
        <v>0</v>
      </c>
      <c r="Q35" s="18" t="n">
        <v>0</v>
      </c>
      <c r="R35" s="20" t="n">
        <v>0</v>
      </c>
    </row>
    <row r="36" spans="1:18">
      <c r="A36" s="15" t="s">
        <v>356</v>
      </c>
      <c r="B36" s="17" t="n">
        <v>6736</v>
      </c>
      <c r="C36" s="18">
        <f>(154.0/B36*100)</f>
        <v/>
      </c>
      <c r="D36" s="19" t="n">
        <v>6582</v>
      </c>
      <c r="E36" s="18" t="n">
        <v>41.62910955</v>
      </c>
      <c r="F36" s="20" t="n">
        <v>0.86585661</v>
      </c>
      <c r="G36" s="18" t="n">
        <v>3.52314626</v>
      </c>
      <c r="H36" s="20" t="n">
        <v>0.23766466</v>
      </c>
      <c r="I36" s="18" t="n">
        <v>54.84774419</v>
      </c>
      <c r="J36" s="20" t="n">
        <v>0.88589405</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(5834.0/B40*100)</f>
        <v/>
      </c>
      <c r="D40" s="19" t="n">
        <v>8323</v>
      </c>
      <c r="E40" s="18" t="n">
        <v>43.52127671</v>
      </c>
      <c r="F40" s="20" t="n">
        <v>0.86011134</v>
      </c>
      <c r="G40" s="18" t="n">
        <v>7.92958637</v>
      </c>
      <c r="H40" s="20" t="n">
        <v>0.44878472</v>
      </c>
      <c r="I40" s="18" t="n">
        <v>39.28741514</v>
      </c>
      <c r="J40" s="20" t="n">
        <v>0.96880951</v>
      </c>
      <c r="K40" s="18" t="s">
        <v>327</v>
      </c>
      <c r="L40" s="20" t="s">
        <v>327</v>
      </c>
      <c r="M40" s="18" t="n">
        <v>9.261721789999999</v>
      </c>
      <c r="N40" s="20" t="n">
        <v>0.21075657</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(321.0/B47*100)</f>
        <v/>
      </c>
      <c r="D47" s="19" t="n">
        <v>5607</v>
      </c>
      <c r="E47" s="18" t="n">
        <v>51.93250321</v>
      </c>
      <c r="F47" s="20" t="n">
        <v>1.05725931</v>
      </c>
      <c r="G47" s="18" t="n">
        <v>13.02032305</v>
      </c>
      <c r="H47" s="20" t="n">
        <v>0.60413311</v>
      </c>
      <c r="I47" s="18" t="n">
        <v>35.04717374</v>
      </c>
      <c r="J47" s="20" t="n">
        <v>0.9977282200000001</v>
      </c>
      <c r="K47" s="18" t="s">
        <v>327</v>
      </c>
      <c r="L47" s="20" t="s">
        <v>327</v>
      </c>
      <c r="M47" s="18" t="n">
        <v>0</v>
      </c>
      <c r="N47" s="20" t="n">
        <v>0</v>
      </c>
      <c r="O47" s="18" t="n">
        <v>0</v>
      </c>
      <c r="P47" s="20" t="n">
        <v>0</v>
      </c>
      <c r="Q47" s="18" t="n">
        <v>0</v>
      </c>
      <c r="R47" s="20" t="n">
        <v>0</v>
      </c>
    </row>
    <row r="48" spans="1:18">
      <c r="A48" s="15" t="s">
        <v>368</v>
      </c>
      <c r="B48" s="17" t="n">
        <v>9841</v>
      </c>
      <c r="C48" s="18">
        <f>(35.0/B48*100)</f>
        <v/>
      </c>
      <c r="D48" s="19" t="n">
        <v>9806</v>
      </c>
      <c r="E48" s="18" t="n">
        <v>54.6623954</v>
      </c>
      <c r="F48" s="20" t="n">
        <v>0.9410505300000001</v>
      </c>
      <c r="G48" s="18" t="n">
        <v>9.95078921</v>
      </c>
      <c r="H48" s="20" t="n">
        <v>0.71316612</v>
      </c>
      <c r="I48" s="18" t="n">
        <v>35.38681539</v>
      </c>
      <c r="J48" s="20" t="n">
        <v>1.16865536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(173.0/B52*100)</f>
        <v/>
      </c>
      <c r="D52" s="19" t="n">
        <v>5636</v>
      </c>
      <c r="E52" s="18" t="n">
        <v>42.7430765</v>
      </c>
      <c r="F52" s="20" t="n">
        <v>0.89776218</v>
      </c>
      <c r="G52" s="18" t="n">
        <v>5.54428054</v>
      </c>
      <c r="H52" s="20" t="n">
        <v>0.3980651</v>
      </c>
      <c r="I52" s="18" t="n">
        <v>51.71264296</v>
      </c>
      <c r="J52" s="20" t="n">
        <v>0.91408986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54.84933306</v>
      </c>
      <c r="F56" s="20" t="n">
        <v>0.8813815</v>
      </c>
      <c r="G56" s="18" t="n">
        <v>5.95130737</v>
      </c>
      <c r="H56" s="20" t="n">
        <v>0.40582711</v>
      </c>
      <c r="I56" s="18" t="n">
        <v>39.19935957</v>
      </c>
      <c r="J56" s="20" t="n">
        <v>0.91275546</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44.47343037</v>
      </c>
      <c r="F61" s="20" t="n">
        <v>0.83219907</v>
      </c>
      <c r="G61" s="18" t="n">
        <v>6.57162402</v>
      </c>
      <c r="H61" s="20" t="n">
        <v>0.33077111</v>
      </c>
      <c r="I61" s="18" t="n">
        <v>48.95494561</v>
      </c>
      <c r="J61" s="20" t="n">
        <v>0.90319436</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(590.0/B67*100)</f>
        <v/>
      </c>
      <c r="D67" s="19" t="n">
        <v>6381</v>
      </c>
      <c r="E67" s="18" t="n">
        <v>42.74778935</v>
      </c>
      <c r="F67" s="20" t="n">
        <v>0.91561098</v>
      </c>
      <c r="G67" s="18" t="n">
        <v>17.49951633</v>
      </c>
      <c r="H67" s="20" t="n">
        <v>0.6847126</v>
      </c>
      <c r="I67" s="18" t="n">
        <v>39.75269432</v>
      </c>
      <c r="J67" s="20" t="n">
        <v>1.02488375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(446.0/B73*100)</f>
        <v/>
      </c>
      <c r="D73" s="19" t="n">
        <v>7803</v>
      </c>
      <c r="E73" s="18" t="n">
        <v>47.59128689</v>
      </c>
      <c r="F73" s="20" t="n">
        <v>1.00502499</v>
      </c>
      <c r="G73" s="18" t="n">
        <v>29.10819768</v>
      </c>
      <c r="H73" s="20" t="n">
        <v>1.00034712</v>
      </c>
      <c r="I73" s="18" t="n">
        <v>23.30051543</v>
      </c>
      <c r="J73" s="20" t="n">
        <v>1.04046479</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30.78635145</v>
      </c>
      <c r="F7" s="20" t="n">
        <v>0.55939208</v>
      </c>
      <c r="G7" s="18" t="n">
        <v>15.9100801</v>
      </c>
      <c r="H7" s="20" t="n">
        <v>0.43164577</v>
      </c>
      <c r="I7" s="18" t="n">
        <v>53.30356845</v>
      </c>
      <c r="J7" s="20" t="n">
        <v>0.61578027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(8086.0/B9*100)</f>
        <v/>
      </c>
      <c r="D9" s="19" t="n">
        <v>1565</v>
      </c>
      <c r="E9" s="18" t="n">
        <v>63.2270767</v>
      </c>
      <c r="F9" s="20" t="n">
        <v>2.0594091</v>
      </c>
      <c r="G9" s="18" t="n">
        <v>21.47667643</v>
      </c>
      <c r="H9" s="20" t="n">
        <v>1.2226371</v>
      </c>
      <c r="I9" s="18" t="n">
        <v>0</v>
      </c>
      <c r="J9" s="20" t="n">
        <v>0</v>
      </c>
      <c r="K9" s="18" t="s">
        <v>327</v>
      </c>
      <c r="L9" s="20" t="s">
        <v>327</v>
      </c>
      <c r="M9" s="18" t="n">
        <v>15.29624687</v>
      </c>
      <c r="N9" s="20" t="n">
        <v>2.51988502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10.59065878</v>
      </c>
      <c r="F13" s="20" t="n">
        <v>0.4898584</v>
      </c>
      <c r="G13" s="18" t="n">
        <v>2.56550599</v>
      </c>
      <c r="H13" s="20" t="n">
        <v>0.19524489</v>
      </c>
      <c r="I13" s="18" t="n">
        <v>82.71709479</v>
      </c>
      <c r="J13" s="20" t="n">
        <v>0.68344922</v>
      </c>
      <c r="K13" s="18" t="s">
        <v>327</v>
      </c>
      <c r="L13" s="20" t="s">
        <v>327</v>
      </c>
      <c r="M13" s="18" t="n">
        <v>4.12674044</v>
      </c>
      <c r="N13" s="20" t="n">
        <v>0.47387084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47.03318918</v>
      </c>
      <c r="F18" s="20" t="n">
        <v>0.87699788</v>
      </c>
      <c r="G18" s="18" t="n">
        <v>23.2952124</v>
      </c>
      <c r="H18" s="20" t="n">
        <v>0.70622968</v>
      </c>
      <c r="I18" s="18" t="n">
        <v>29.67159843</v>
      </c>
      <c r="J18" s="20" t="n">
        <v>0.87918561</v>
      </c>
      <c r="K18" s="18" t="s">
        <v>327</v>
      </c>
      <c r="L18" s="20" t="s">
        <v>327</v>
      </c>
      <c r="M18" s="18" t="n">
        <v>0</v>
      </c>
      <c r="N18" s="20" t="n">
        <v>0</v>
      </c>
      <c r="O18" s="18" t="n">
        <v>0</v>
      </c>
      <c r="P18" s="20" t="n">
        <v>0</v>
      </c>
      <c r="Q18" s="18" t="n">
        <v>0</v>
      </c>
      <c r="R18" s="20" t="n">
        <v>0</v>
      </c>
    </row>
    <row r="19" spans="1:18">
      <c r="A19" s="15" t="s">
        <v>339</v>
      </c>
      <c r="B19" s="17" t="n">
        <v>5658</v>
      </c>
      <c r="C19" s="18">
        <f>(326.0/B19*100)</f>
        <v/>
      </c>
      <c r="D19" s="19" t="n">
        <v>5332</v>
      </c>
      <c r="E19" s="18" t="n">
        <v>32.34424649</v>
      </c>
      <c r="F19" s="20" t="n">
        <v>0.87667579</v>
      </c>
      <c r="G19" s="18" t="n">
        <v>10.30211026</v>
      </c>
      <c r="H19" s="20" t="n">
        <v>0.51478987</v>
      </c>
      <c r="I19" s="18" t="n">
        <v>57.35364325</v>
      </c>
      <c r="J19" s="20" t="n">
        <v>1.04876805</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25.1780787</v>
      </c>
      <c r="F20" s="20" t="n">
        <v>0.7862218399999999</v>
      </c>
      <c r="G20" s="18" t="n">
        <v>8.26867197</v>
      </c>
      <c r="H20" s="20" t="n">
        <v>0.47880981</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(719.0/B23*100)</f>
        <v/>
      </c>
      <c r="D23" s="19" t="n">
        <v>10864</v>
      </c>
      <c r="E23" s="18" t="n">
        <v>33.2856646</v>
      </c>
      <c r="F23" s="20" t="n">
        <v>0.88547114</v>
      </c>
      <c r="G23" s="18" t="n">
        <v>8.6744796</v>
      </c>
      <c r="H23" s="20" t="n">
        <v>0.42593432</v>
      </c>
      <c r="I23" s="18" t="n">
        <v>58.0398558</v>
      </c>
      <c r="J23" s="20" t="n">
        <v>0.97978137</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(38.0/B25*100)</f>
        <v/>
      </c>
      <c r="D25" s="19" t="n">
        <v>5543</v>
      </c>
      <c r="E25" s="18" t="n">
        <v>59.55097823</v>
      </c>
      <c r="F25" s="20" t="n">
        <v>0.93200983</v>
      </c>
      <c r="G25" s="18" t="n">
        <v>17.31520512</v>
      </c>
      <c r="H25" s="20" t="n">
        <v>0.57035006</v>
      </c>
      <c r="I25" s="18" t="n">
        <v>23.13381665</v>
      </c>
      <c r="J25" s="20" t="n">
        <v>0.9685668200000001</v>
      </c>
      <c r="K25" s="18" t="s">
        <v>327</v>
      </c>
      <c r="L25" s="20" t="s">
        <v>327</v>
      </c>
      <c r="M25" s="18" t="n">
        <v>0</v>
      </c>
      <c r="N25" s="20" t="n">
        <v>0</v>
      </c>
      <c r="O25" s="18" t="n">
        <v>0</v>
      </c>
      <c r="P25" s="20" t="n">
        <v>0</v>
      </c>
      <c r="Q25" s="18" t="n">
        <v>0</v>
      </c>
      <c r="R25" s="20" t="n">
        <v>0</v>
      </c>
    </row>
    <row r="26" spans="1:18">
      <c r="A26" s="15" t="s">
        <v>346</v>
      </c>
      <c r="B26" s="17" t="n">
        <v>4869</v>
      </c>
      <c r="C26" s="18">
        <f>(207.0/B26*100)</f>
        <v/>
      </c>
      <c r="D26" s="19" t="n">
        <v>4662</v>
      </c>
      <c r="E26" s="18" t="n">
        <v>39.6843329</v>
      </c>
      <c r="F26" s="20" t="n">
        <v>0.8378103</v>
      </c>
      <c r="G26" s="18" t="n">
        <v>18.81962568</v>
      </c>
      <c r="H26" s="20" t="n">
        <v>0.59095511</v>
      </c>
      <c r="I26" s="18" t="n">
        <v>41.49604141</v>
      </c>
      <c r="J26" s="20" t="n">
        <v>0.92502692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(44.0/B32*100)</f>
        <v/>
      </c>
      <c r="D32" s="19" t="n">
        <v>4434</v>
      </c>
      <c r="E32" s="18" t="n">
        <v>41.50365214</v>
      </c>
      <c r="F32" s="20" t="n">
        <v>0.94923532</v>
      </c>
      <c r="G32" s="18" t="n">
        <v>18.32875191</v>
      </c>
      <c r="H32" s="20" t="n">
        <v>0.64381972</v>
      </c>
      <c r="I32" s="18" t="n">
        <v>40.16759594</v>
      </c>
      <c r="J32" s="20" t="n">
        <v>1.05732025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40.07000823</v>
      </c>
      <c r="F34" s="20" t="n">
        <v>0.78378748</v>
      </c>
      <c r="G34" s="18" t="n">
        <v>15.06951685</v>
      </c>
      <c r="H34" s="20" t="n">
        <v>0.5831195300000001</v>
      </c>
      <c r="I34" s="18" t="n">
        <v>42.24793062</v>
      </c>
      <c r="J34" s="20" t="n">
        <v>0.88744443</v>
      </c>
      <c r="K34" s="18" t="s">
        <v>327</v>
      </c>
      <c r="L34" s="20" t="s">
        <v>327</v>
      </c>
      <c r="M34" s="18" t="n">
        <v>2.6125443</v>
      </c>
      <c r="N34" s="20" t="n">
        <v>0.54195116</v>
      </c>
      <c r="O34" s="18" t="n">
        <v>0</v>
      </c>
      <c r="P34" s="20" t="n">
        <v>0</v>
      </c>
      <c r="Q34" s="18" t="n">
        <v>0</v>
      </c>
      <c r="R34" s="20" t="n">
        <v>0</v>
      </c>
    </row>
    <row r="35" spans="1:18">
      <c r="A35" s="15" t="s">
        <v>355</v>
      </c>
      <c r="B35" s="17" t="n">
        <v>6406</v>
      </c>
      <c r="C35" s="18">
        <f>(145.0/B35*100)</f>
        <v/>
      </c>
      <c r="D35" s="19" t="n">
        <v>6261</v>
      </c>
      <c r="E35" s="18" t="n">
        <v>58.61126283</v>
      </c>
      <c r="F35" s="20" t="n">
        <v>0.78804055</v>
      </c>
      <c r="G35" s="18" t="n">
        <v>8.048453950000001</v>
      </c>
      <c r="H35" s="20" t="n">
        <v>0.43678205</v>
      </c>
      <c r="I35" s="18" t="n">
        <v>32.28433892</v>
      </c>
      <c r="J35" s="20" t="n">
        <v>0.77481562</v>
      </c>
      <c r="K35" s="18" t="s">
        <v>327</v>
      </c>
      <c r="L35" s="20" t="s">
        <v>327</v>
      </c>
      <c r="M35" s="18" t="n">
        <v>1.0559443</v>
      </c>
      <c r="N35" s="20" t="n">
        <v>0.05771955</v>
      </c>
      <c r="O35" s="18" t="n">
        <v>0</v>
      </c>
      <c r="P35" s="20" t="n">
        <v>0</v>
      </c>
      <c r="Q35" s="18" t="n">
        <v>0</v>
      </c>
      <c r="R35" s="20" t="n">
        <v>0</v>
      </c>
    </row>
    <row r="36" spans="1:18">
      <c r="A36" s="15" t="s">
        <v>356</v>
      </c>
      <c r="B36" s="17" t="n">
        <v>6736</v>
      </c>
      <c r="C36" s="18">
        <f>(154.0/B36*100)</f>
        <v/>
      </c>
      <c r="D36" s="19" t="n">
        <v>6582</v>
      </c>
      <c r="E36" s="18" t="n">
        <v>31.78914857</v>
      </c>
      <c r="F36" s="20" t="n">
        <v>0.6788036</v>
      </c>
      <c r="G36" s="18" t="n">
        <v>13.36310724</v>
      </c>
      <c r="H36" s="20" t="n">
        <v>0.55383277</v>
      </c>
      <c r="I36" s="18" t="n">
        <v>54.84774419</v>
      </c>
      <c r="J36" s="20" t="n">
        <v>0.88589405</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(5834.0/B40*100)</f>
        <v/>
      </c>
      <c r="D40" s="19" t="n">
        <v>8323</v>
      </c>
      <c r="E40" s="18" t="n">
        <v>30.61950821</v>
      </c>
      <c r="F40" s="20" t="n">
        <v>0.58319831</v>
      </c>
      <c r="G40" s="18" t="n">
        <v>20.83135487</v>
      </c>
      <c r="H40" s="20" t="n">
        <v>0.814052</v>
      </c>
      <c r="I40" s="18" t="n">
        <v>39.28741514</v>
      </c>
      <c r="J40" s="20" t="n">
        <v>0.96880951</v>
      </c>
      <c r="K40" s="18" t="s">
        <v>327</v>
      </c>
      <c r="L40" s="20" t="s">
        <v>327</v>
      </c>
      <c r="M40" s="18" t="n">
        <v>9.261721789999999</v>
      </c>
      <c r="N40" s="20" t="n">
        <v>0.21075657</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(321.0/B47*100)</f>
        <v/>
      </c>
      <c r="D47" s="19" t="n">
        <v>5607</v>
      </c>
      <c r="E47" s="18" t="n">
        <v>50.72513969</v>
      </c>
      <c r="F47" s="20" t="n">
        <v>1.0299398</v>
      </c>
      <c r="G47" s="18" t="n">
        <v>14.22768657</v>
      </c>
      <c r="H47" s="20" t="n">
        <v>0.57068523</v>
      </c>
      <c r="I47" s="18" t="n">
        <v>35.04717374</v>
      </c>
      <c r="J47" s="20" t="n">
        <v>0.9977282200000001</v>
      </c>
      <c r="K47" s="18" t="s">
        <v>327</v>
      </c>
      <c r="L47" s="20" t="s">
        <v>327</v>
      </c>
      <c r="M47" s="18" t="n">
        <v>0</v>
      </c>
      <c r="N47" s="20" t="n">
        <v>0</v>
      </c>
      <c r="O47" s="18" t="n">
        <v>0</v>
      </c>
      <c r="P47" s="20" t="n">
        <v>0</v>
      </c>
      <c r="Q47" s="18" t="n">
        <v>0</v>
      </c>
      <c r="R47" s="20" t="n">
        <v>0</v>
      </c>
    </row>
    <row r="48" spans="1:18">
      <c r="A48" s="15" t="s">
        <v>368</v>
      </c>
      <c r="B48" s="17" t="n">
        <v>9841</v>
      </c>
      <c r="C48" s="18">
        <f>(35.0/B48*100)</f>
        <v/>
      </c>
      <c r="D48" s="19" t="n">
        <v>9806</v>
      </c>
      <c r="E48" s="18" t="n">
        <v>39.72837654</v>
      </c>
      <c r="F48" s="20" t="n">
        <v>0.7805655500000001</v>
      </c>
      <c r="G48" s="18" t="n">
        <v>24.88480807</v>
      </c>
      <c r="H48" s="20" t="n">
        <v>0.90543849</v>
      </c>
      <c r="I48" s="18" t="n">
        <v>35.38681539</v>
      </c>
      <c r="J48" s="20" t="n">
        <v>1.16865536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(173.0/B52*100)</f>
        <v/>
      </c>
      <c r="D52" s="19" t="n">
        <v>5636</v>
      </c>
      <c r="E52" s="18" t="n">
        <v>36.48651353</v>
      </c>
      <c r="F52" s="20" t="n">
        <v>0.75475362</v>
      </c>
      <c r="G52" s="18" t="n">
        <v>11.80084351</v>
      </c>
      <c r="H52" s="20" t="n">
        <v>0.50992129</v>
      </c>
      <c r="I52" s="18" t="n">
        <v>51.71264296</v>
      </c>
      <c r="J52" s="20" t="n">
        <v>0.91408986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37.85955136</v>
      </c>
      <c r="F56" s="20" t="n">
        <v>0.8266675</v>
      </c>
      <c r="G56" s="18" t="n">
        <v>22.94108908</v>
      </c>
      <c r="H56" s="20" t="n">
        <v>0.6746962</v>
      </c>
      <c r="I56" s="18" t="n">
        <v>39.19935957</v>
      </c>
      <c r="J56" s="20" t="n">
        <v>0.91275546</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38.17652545</v>
      </c>
      <c r="F61" s="20" t="n">
        <v>0.78449675</v>
      </c>
      <c r="G61" s="18" t="n">
        <v>12.86852894</v>
      </c>
      <c r="H61" s="20" t="n">
        <v>0.5499794</v>
      </c>
      <c r="I61" s="18" t="n">
        <v>48.95494561</v>
      </c>
      <c r="J61" s="20" t="n">
        <v>0.90319436</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(590.0/B67*100)</f>
        <v/>
      </c>
      <c r="D67" s="19" t="n">
        <v>6381</v>
      </c>
      <c r="E67" s="18" t="n">
        <v>35.53462415</v>
      </c>
      <c r="F67" s="20" t="n">
        <v>0.87920173</v>
      </c>
      <c r="G67" s="18" t="n">
        <v>24.71268153</v>
      </c>
      <c r="H67" s="20" t="n">
        <v>0.74947438</v>
      </c>
      <c r="I67" s="18" t="n">
        <v>39.75269432</v>
      </c>
      <c r="J67" s="20" t="n">
        <v>1.02488375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(446.0/B73*100)</f>
        <v/>
      </c>
      <c r="D73" s="19" t="n">
        <v>7803</v>
      </c>
      <c r="E73" s="18" t="n">
        <v>31.30836761</v>
      </c>
      <c r="F73" s="20" t="n">
        <v>0.77371238</v>
      </c>
      <c r="G73" s="18" t="n">
        <v>45.39111696</v>
      </c>
      <c r="H73" s="20" t="n">
        <v>1.13602599</v>
      </c>
      <c r="I73" s="18" t="n">
        <v>23.30051543</v>
      </c>
      <c r="J73" s="20" t="n">
        <v>1.04046479</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38.24580745</v>
      </c>
      <c r="F7" s="20" t="n">
        <v>0.58059812</v>
      </c>
      <c r="G7" s="18" t="n">
        <v>8.450624100000001</v>
      </c>
      <c r="H7" s="20" t="n">
        <v>0.32317537</v>
      </c>
      <c r="I7" s="18" t="n">
        <v>53.30356845</v>
      </c>
      <c r="J7" s="20" t="n">
        <v>0.61578027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(8086.0/B9*100)</f>
        <v/>
      </c>
      <c r="D9" s="19" t="n">
        <v>1565</v>
      </c>
      <c r="E9" s="18" t="n">
        <v>74.29019203999999</v>
      </c>
      <c r="F9" s="20" t="n">
        <v>2.34494156</v>
      </c>
      <c r="G9" s="18" t="n">
        <v>10.41356109</v>
      </c>
      <c r="H9" s="20" t="n">
        <v>0.8479145</v>
      </c>
      <c r="I9" s="18" t="n">
        <v>0</v>
      </c>
      <c r="J9" s="20" t="n">
        <v>0</v>
      </c>
      <c r="K9" s="18" t="s">
        <v>327</v>
      </c>
      <c r="L9" s="20" t="s">
        <v>327</v>
      </c>
      <c r="M9" s="18" t="n">
        <v>15.29624687</v>
      </c>
      <c r="N9" s="20" t="n">
        <v>2.51988502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12.03583265</v>
      </c>
      <c r="F13" s="20" t="n">
        <v>0.4759255</v>
      </c>
      <c r="G13" s="18" t="n">
        <v>1.12033211</v>
      </c>
      <c r="H13" s="20" t="n">
        <v>0.16962017</v>
      </c>
      <c r="I13" s="18" t="n">
        <v>82.71709479</v>
      </c>
      <c r="J13" s="20" t="n">
        <v>0.68344922</v>
      </c>
      <c r="K13" s="18" t="s">
        <v>327</v>
      </c>
      <c r="L13" s="20" t="s">
        <v>327</v>
      </c>
      <c r="M13" s="18" t="n">
        <v>4.12674044</v>
      </c>
      <c r="N13" s="20" t="n">
        <v>0.47387084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54.77609471</v>
      </c>
      <c r="F18" s="20" t="n">
        <v>0.91239514</v>
      </c>
      <c r="G18" s="18" t="n">
        <v>15.55230686</v>
      </c>
      <c r="H18" s="20" t="n">
        <v>0.52178276</v>
      </c>
      <c r="I18" s="18" t="n">
        <v>29.67159843</v>
      </c>
      <c r="J18" s="20" t="n">
        <v>0.87918561</v>
      </c>
      <c r="K18" s="18" t="s">
        <v>327</v>
      </c>
      <c r="L18" s="20" t="s">
        <v>327</v>
      </c>
      <c r="M18" s="18" t="n">
        <v>0</v>
      </c>
      <c r="N18" s="20" t="n">
        <v>0</v>
      </c>
      <c r="O18" s="18" t="n">
        <v>0</v>
      </c>
      <c r="P18" s="20" t="n">
        <v>0</v>
      </c>
      <c r="Q18" s="18" t="n">
        <v>0</v>
      </c>
      <c r="R18" s="20" t="n">
        <v>0</v>
      </c>
    </row>
    <row r="19" spans="1:18">
      <c r="A19" s="15" t="s">
        <v>339</v>
      </c>
      <c r="B19" s="17" t="n">
        <v>5658</v>
      </c>
      <c r="C19" s="18">
        <f>(326.0/B19*100)</f>
        <v/>
      </c>
      <c r="D19" s="19" t="n">
        <v>5332</v>
      </c>
      <c r="E19" s="18" t="n">
        <v>29.10453098</v>
      </c>
      <c r="F19" s="20" t="n">
        <v>0.8322605199999999</v>
      </c>
      <c r="G19" s="18" t="n">
        <v>13.54182577</v>
      </c>
      <c r="H19" s="20" t="n">
        <v>0.58648061</v>
      </c>
      <c r="I19" s="18" t="n">
        <v>57.35364325</v>
      </c>
      <c r="J19" s="20" t="n">
        <v>1.04876805</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29.09405102</v>
      </c>
      <c r="F20" s="20" t="n">
        <v>0.73395255</v>
      </c>
      <c r="G20" s="18" t="n">
        <v>4.35269964</v>
      </c>
      <c r="H20" s="20" t="n">
        <v>0.41537275</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(719.0/B23*100)</f>
        <v/>
      </c>
      <c r="D23" s="19" t="n">
        <v>10864</v>
      </c>
      <c r="E23" s="18" t="n">
        <v>36.60238391</v>
      </c>
      <c r="F23" s="20" t="n">
        <v>0.84834919</v>
      </c>
      <c r="G23" s="18" t="n">
        <v>5.35776028</v>
      </c>
      <c r="H23" s="20" t="n">
        <v>0.40795898</v>
      </c>
      <c r="I23" s="18" t="n">
        <v>58.0398558</v>
      </c>
      <c r="J23" s="20" t="n">
        <v>0.97978137</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(38.0/B25*100)</f>
        <v/>
      </c>
      <c r="D25" s="19" t="n">
        <v>5543</v>
      </c>
      <c r="E25" s="18" t="n">
        <v>62.37890475</v>
      </c>
      <c r="F25" s="20" t="n">
        <v>0.79966534</v>
      </c>
      <c r="G25" s="18" t="n">
        <v>14.4872786</v>
      </c>
      <c r="H25" s="20" t="n">
        <v>0.62128642</v>
      </c>
      <c r="I25" s="18" t="n">
        <v>23.13381665</v>
      </c>
      <c r="J25" s="20" t="n">
        <v>0.9685668200000001</v>
      </c>
      <c r="K25" s="18" t="s">
        <v>327</v>
      </c>
      <c r="L25" s="20" t="s">
        <v>327</v>
      </c>
      <c r="M25" s="18" t="n">
        <v>0</v>
      </c>
      <c r="N25" s="20" t="n">
        <v>0</v>
      </c>
      <c r="O25" s="18" t="n">
        <v>0</v>
      </c>
      <c r="P25" s="20" t="n">
        <v>0</v>
      </c>
      <c r="Q25" s="18" t="n">
        <v>0</v>
      </c>
      <c r="R25" s="20" t="n">
        <v>0</v>
      </c>
    </row>
    <row r="26" spans="1:18">
      <c r="A26" s="15" t="s">
        <v>346</v>
      </c>
      <c r="B26" s="17" t="n">
        <v>4869</v>
      </c>
      <c r="C26" s="18">
        <f>(207.0/B26*100)</f>
        <v/>
      </c>
      <c r="D26" s="19" t="n">
        <v>4662</v>
      </c>
      <c r="E26" s="18" t="n">
        <v>45.55403835</v>
      </c>
      <c r="F26" s="20" t="n">
        <v>0.90940414</v>
      </c>
      <c r="G26" s="18" t="n">
        <v>12.94992023</v>
      </c>
      <c r="H26" s="20" t="n">
        <v>0.5654124699999999</v>
      </c>
      <c r="I26" s="18" t="n">
        <v>41.49604141</v>
      </c>
      <c r="J26" s="20" t="n">
        <v>0.92502692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(44.0/B32*100)</f>
        <v/>
      </c>
      <c r="D32" s="19" t="n">
        <v>4434</v>
      </c>
      <c r="E32" s="18" t="n">
        <v>47.18098248</v>
      </c>
      <c r="F32" s="20" t="n">
        <v>0.96507064</v>
      </c>
      <c r="G32" s="18" t="n">
        <v>12.65142158</v>
      </c>
      <c r="H32" s="20" t="n">
        <v>0.54713525</v>
      </c>
      <c r="I32" s="18" t="n">
        <v>40.16759594</v>
      </c>
      <c r="J32" s="20" t="n">
        <v>1.05732025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41.65969079</v>
      </c>
      <c r="F34" s="20" t="n">
        <v>0.82399442</v>
      </c>
      <c r="G34" s="18" t="n">
        <v>13.47983429</v>
      </c>
      <c r="H34" s="20" t="n">
        <v>0.5911240800000001</v>
      </c>
      <c r="I34" s="18" t="n">
        <v>42.24793062</v>
      </c>
      <c r="J34" s="20" t="n">
        <v>0.88744443</v>
      </c>
      <c r="K34" s="18" t="s">
        <v>327</v>
      </c>
      <c r="L34" s="20" t="s">
        <v>327</v>
      </c>
      <c r="M34" s="18" t="n">
        <v>2.6125443</v>
      </c>
      <c r="N34" s="20" t="n">
        <v>0.54195116</v>
      </c>
      <c r="O34" s="18" t="n">
        <v>0</v>
      </c>
      <c r="P34" s="20" t="n">
        <v>0</v>
      </c>
      <c r="Q34" s="18" t="n">
        <v>0</v>
      </c>
      <c r="R34" s="20" t="n">
        <v>0</v>
      </c>
    </row>
    <row r="35" spans="1:18">
      <c r="A35" s="15" t="s">
        <v>355</v>
      </c>
      <c r="B35" s="17" t="n">
        <v>6406</v>
      </c>
      <c r="C35" s="18">
        <f>(145.0/B35*100)</f>
        <v/>
      </c>
      <c r="D35" s="19" t="n">
        <v>6261</v>
      </c>
      <c r="E35" s="18" t="n">
        <v>61.97373071</v>
      </c>
      <c r="F35" s="20" t="n">
        <v>0.79426192</v>
      </c>
      <c r="G35" s="18" t="n">
        <v>4.68598607</v>
      </c>
      <c r="H35" s="20" t="n">
        <v>0.31737706</v>
      </c>
      <c r="I35" s="18" t="n">
        <v>32.28433892</v>
      </c>
      <c r="J35" s="20" t="n">
        <v>0.77481562</v>
      </c>
      <c r="K35" s="18" t="s">
        <v>327</v>
      </c>
      <c r="L35" s="20" t="s">
        <v>327</v>
      </c>
      <c r="M35" s="18" t="n">
        <v>1.0559443</v>
      </c>
      <c r="N35" s="20" t="n">
        <v>0.05771955</v>
      </c>
      <c r="O35" s="18" t="n">
        <v>0</v>
      </c>
      <c r="P35" s="20" t="n">
        <v>0</v>
      </c>
      <c r="Q35" s="18" t="n">
        <v>0</v>
      </c>
      <c r="R35" s="20" t="n">
        <v>0</v>
      </c>
    </row>
    <row r="36" spans="1:18">
      <c r="A36" s="15" t="s">
        <v>356</v>
      </c>
      <c r="B36" s="17" t="n">
        <v>6736</v>
      </c>
      <c r="C36" s="18">
        <f>(154.0/B36*100)</f>
        <v/>
      </c>
      <c r="D36" s="19" t="n">
        <v>6582</v>
      </c>
      <c r="E36" s="18" t="n">
        <v>40.13058286</v>
      </c>
      <c r="F36" s="20" t="n">
        <v>0.77951857</v>
      </c>
      <c r="G36" s="18" t="n">
        <v>5.02167295</v>
      </c>
      <c r="H36" s="20" t="n">
        <v>0.35839426</v>
      </c>
      <c r="I36" s="18" t="n">
        <v>54.84774419</v>
      </c>
      <c r="J36" s="20" t="n">
        <v>0.88589405</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(5834.0/B40*100)</f>
        <v/>
      </c>
      <c r="D40" s="19" t="n">
        <v>8323</v>
      </c>
      <c r="E40" s="18" t="n">
        <v>37.58895047</v>
      </c>
      <c r="F40" s="20" t="n">
        <v>0.73602474</v>
      </c>
      <c r="G40" s="18" t="n">
        <v>13.8619126</v>
      </c>
      <c r="H40" s="20" t="n">
        <v>0.66934291</v>
      </c>
      <c r="I40" s="18" t="n">
        <v>39.28741514</v>
      </c>
      <c r="J40" s="20" t="n">
        <v>0.96880951</v>
      </c>
      <c r="K40" s="18" t="s">
        <v>327</v>
      </c>
      <c r="L40" s="20" t="s">
        <v>327</v>
      </c>
      <c r="M40" s="18" t="n">
        <v>9.261721789999999</v>
      </c>
      <c r="N40" s="20" t="n">
        <v>0.21075657</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(321.0/B47*100)</f>
        <v/>
      </c>
      <c r="D47" s="19" t="n">
        <v>5607</v>
      </c>
      <c r="E47" s="18" t="n">
        <v>50.76131229</v>
      </c>
      <c r="F47" s="20" t="n">
        <v>0.98259054</v>
      </c>
      <c r="G47" s="18" t="n">
        <v>14.19151397</v>
      </c>
      <c r="H47" s="20" t="n">
        <v>0.589149</v>
      </c>
      <c r="I47" s="18" t="n">
        <v>35.04717374</v>
      </c>
      <c r="J47" s="20" t="n">
        <v>0.9977282200000001</v>
      </c>
      <c r="K47" s="18" t="s">
        <v>327</v>
      </c>
      <c r="L47" s="20" t="s">
        <v>327</v>
      </c>
      <c r="M47" s="18" t="n">
        <v>0</v>
      </c>
      <c r="N47" s="20" t="n">
        <v>0</v>
      </c>
      <c r="O47" s="18" t="n">
        <v>0</v>
      </c>
      <c r="P47" s="20" t="n">
        <v>0</v>
      </c>
      <c r="Q47" s="18" t="n">
        <v>0</v>
      </c>
      <c r="R47" s="20" t="n">
        <v>0</v>
      </c>
    </row>
    <row r="48" spans="1:18">
      <c r="A48" s="15" t="s">
        <v>368</v>
      </c>
      <c r="B48" s="17" t="n">
        <v>9841</v>
      </c>
      <c r="C48" s="18">
        <f>(35.0/B48*100)</f>
        <v/>
      </c>
      <c r="D48" s="19" t="n">
        <v>9806</v>
      </c>
      <c r="E48" s="18" t="n">
        <v>43.31788293</v>
      </c>
      <c r="F48" s="20" t="n">
        <v>0.75218546</v>
      </c>
      <c r="G48" s="18" t="n">
        <v>21.29530168</v>
      </c>
      <c r="H48" s="20" t="n">
        <v>0.95367197</v>
      </c>
      <c r="I48" s="18" t="n">
        <v>35.38681539</v>
      </c>
      <c r="J48" s="20" t="n">
        <v>1.16865536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(173.0/B52*100)</f>
        <v/>
      </c>
      <c r="D52" s="19" t="n">
        <v>5636</v>
      </c>
      <c r="E52" s="18" t="n">
        <v>40.2941583</v>
      </c>
      <c r="F52" s="20" t="n">
        <v>0.8204876</v>
      </c>
      <c r="G52" s="18" t="n">
        <v>7.99319874</v>
      </c>
      <c r="H52" s="20" t="n">
        <v>0.4381606</v>
      </c>
      <c r="I52" s="18" t="n">
        <v>51.71264296</v>
      </c>
      <c r="J52" s="20" t="n">
        <v>0.91408986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49.0839721</v>
      </c>
      <c r="F56" s="20" t="n">
        <v>0.80463416</v>
      </c>
      <c r="G56" s="18" t="n">
        <v>11.71666833</v>
      </c>
      <c r="H56" s="20" t="n">
        <v>0.51457418</v>
      </c>
      <c r="I56" s="18" t="n">
        <v>39.19935957</v>
      </c>
      <c r="J56" s="20" t="n">
        <v>0.91275546</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43.20475612</v>
      </c>
      <c r="F61" s="20" t="n">
        <v>0.82649836</v>
      </c>
      <c r="G61" s="18" t="n">
        <v>7.84029827</v>
      </c>
      <c r="H61" s="20" t="n">
        <v>0.43194566</v>
      </c>
      <c r="I61" s="18" t="n">
        <v>48.95494561</v>
      </c>
      <c r="J61" s="20" t="n">
        <v>0.90319436</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(590.0/B67*100)</f>
        <v/>
      </c>
      <c r="D67" s="19" t="n">
        <v>6381</v>
      </c>
      <c r="E67" s="18" t="n">
        <v>41.16835637</v>
      </c>
      <c r="F67" s="20" t="n">
        <v>0.9204225700000001</v>
      </c>
      <c r="G67" s="18" t="n">
        <v>19.07894932</v>
      </c>
      <c r="H67" s="20" t="n">
        <v>0.7912233400000001</v>
      </c>
      <c r="I67" s="18" t="n">
        <v>39.75269432</v>
      </c>
      <c r="J67" s="20" t="n">
        <v>1.02488375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(446.0/B73*100)</f>
        <v/>
      </c>
      <c r="D73" s="19" t="n">
        <v>7803</v>
      </c>
      <c r="E73" s="18" t="n">
        <v>36.14402576</v>
      </c>
      <c r="F73" s="20" t="n">
        <v>0.8436817</v>
      </c>
      <c r="G73" s="18" t="n">
        <v>40.55545881</v>
      </c>
      <c r="H73" s="20" t="n">
        <v>1.09981102</v>
      </c>
      <c r="I73" s="18" t="n">
        <v>23.30051543</v>
      </c>
      <c r="J73" s="20" t="n">
        <v>1.04046479</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35.93796363</v>
      </c>
      <c r="F7" s="20" t="n">
        <v>0.5929071</v>
      </c>
      <c r="G7" s="18" t="n">
        <v>10.75846793</v>
      </c>
      <c r="H7" s="20" t="n">
        <v>0.32945981</v>
      </c>
      <c r="I7" s="18" t="n">
        <v>53.30356845</v>
      </c>
      <c r="J7" s="20" t="n">
        <v>0.61578027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(8086.0/B9*100)</f>
        <v/>
      </c>
      <c r="D9" s="19" t="n">
        <v>1565</v>
      </c>
      <c r="E9" s="18" t="n">
        <v>69.62379505</v>
      </c>
      <c r="F9" s="20" t="n">
        <v>2.332166</v>
      </c>
      <c r="G9" s="18" t="n">
        <v>15.07995808</v>
      </c>
      <c r="H9" s="20" t="n">
        <v>1.22110085</v>
      </c>
      <c r="I9" s="18" t="n">
        <v>0</v>
      </c>
      <c r="J9" s="20" t="n">
        <v>0</v>
      </c>
      <c r="K9" s="18" t="s">
        <v>327</v>
      </c>
      <c r="L9" s="20" t="s">
        <v>327</v>
      </c>
      <c r="M9" s="18" t="n">
        <v>15.29624687</v>
      </c>
      <c r="N9" s="20" t="n">
        <v>2.51988502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10.88989246</v>
      </c>
      <c r="F13" s="20" t="n">
        <v>0.44994371</v>
      </c>
      <c r="G13" s="18" t="n">
        <v>2.2662723</v>
      </c>
      <c r="H13" s="20" t="n">
        <v>0.2003315</v>
      </c>
      <c r="I13" s="18" t="n">
        <v>82.71709479</v>
      </c>
      <c r="J13" s="20" t="n">
        <v>0.68344922</v>
      </c>
      <c r="K13" s="18" t="s">
        <v>327</v>
      </c>
      <c r="L13" s="20" t="s">
        <v>327</v>
      </c>
      <c r="M13" s="18" t="n">
        <v>4.12674044</v>
      </c>
      <c r="N13" s="20" t="n">
        <v>0.47387084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60.09918245</v>
      </c>
      <c r="F18" s="20" t="n">
        <v>0.9428467</v>
      </c>
      <c r="G18" s="18" t="n">
        <v>10.22921913</v>
      </c>
      <c r="H18" s="20" t="n">
        <v>0.5524536</v>
      </c>
      <c r="I18" s="18" t="n">
        <v>29.67159843</v>
      </c>
      <c r="J18" s="20" t="n">
        <v>0.87918561</v>
      </c>
      <c r="K18" s="18" t="s">
        <v>327</v>
      </c>
      <c r="L18" s="20" t="s">
        <v>327</v>
      </c>
      <c r="M18" s="18" t="n">
        <v>0</v>
      </c>
      <c r="N18" s="20" t="n">
        <v>0</v>
      </c>
      <c r="O18" s="18" t="n">
        <v>0</v>
      </c>
      <c r="P18" s="20" t="n">
        <v>0</v>
      </c>
      <c r="Q18" s="18" t="n">
        <v>0</v>
      </c>
      <c r="R18" s="20" t="n">
        <v>0</v>
      </c>
    </row>
    <row r="19" spans="1:18">
      <c r="A19" s="15" t="s">
        <v>339</v>
      </c>
      <c r="B19" s="17" t="n">
        <v>5658</v>
      </c>
      <c r="C19" s="18">
        <f>(326.0/B19*100)</f>
        <v/>
      </c>
      <c r="D19" s="19" t="n">
        <v>5332</v>
      </c>
      <c r="E19" s="18" t="n">
        <v>35.73729569</v>
      </c>
      <c r="F19" s="20" t="n">
        <v>0.89016259</v>
      </c>
      <c r="G19" s="18" t="n">
        <v>6.90906106</v>
      </c>
      <c r="H19" s="20" t="n">
        <v>0.41897375</v>
      </c>
      <c r="I19" s="18" t="n">
        <v>57.35364325</v>
      </c>
      <c r="J19" s="20" t="n">
        <v>1.04876805</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26.62825621</v>
      </c>
      <c r="F20" s="20" t="n">
        <v>0.7533815699999999</v>
      </c>
      <c r="G20" s="18" t="n">
        <v>6.81849446</v>
      </c>
      <c r="H20" s="20" t="n">
        <v>0.45754717</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(719.0/B23*100)</f>
        <v/>
      </c>
      <c r="D23" s="19" t="n">
        <v>10864</v>
      </c>
      <c r="E23" s="18" t="n">
        <v>33.63479624</v>
      </c>
      <c r="F23" s="20" t="n">
        <v>0.83890295</v>
      </c>
      <c r="G23" s="18" t="n">
        <v>8.325347949999999</v>
      </c>
      <c r="H23" s="20" t="n">
        <v>0.45607725</v>
      </c>
      <c r="I23" s="18" t="n">
        <v>58.0398558</v>
      </c>
      <c r="J23" s="20" t="n">
        <v>0.97978137</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(38.0/B25*100)</f>
        <v/>
      </c>
      <c r="D25" s="19" t="n">
        <v>5543</v>
      </c>
      <c r="E25" s="18" t="n">
        <v>73.17412636</v>
      </c>
      <c r="F25" s="20" t="n">
        <v>0.94757771</v>
      </c>
      <c r="G25" s="18" t="n">
        <v>3.69205699</v>
      </c>
      <c r="H25" s="20" t="n">
        <v>0.28966172</v>
      </c>
      <c r="I25" s="18" t="n">
        <v>23.13381665</v>
      </c>
      <c r="J25" s="20" t="n">
        <v>0.9685668200000001</v>
      </c>
      <c r="K25" s="18" t="s">
        <v>327</v>
      </c>
      <c r="L25" s="20" t="s">
        <v>327</v>
      </c>
      <c r="M25" s="18" t="n">
        <v>0</v>
      </c>
      <c r="N25" s="20" t="n">
        <v>0</v>
      </c>
      <c r="O25" s="18" t="n">
        <v>0</v>
      </c>
      <c r="P25" s="20" t="n">
        <v>0</v>
      </c>
      <c r="Q25" s="18" t="n">
        <v>0</v>
      </c>
      <c r="R25" s="20" t="n">
        <v>0</v>
      </c>
    </row>
    <row r="26" spans="1:18">
      <c r="A26" s="15" t="s">
        <v>346</v>
      </c>
      <c r="B26" s="17" t="n">
        <v>4869</v>
      </c>
      <c r="C26" s="18">
        <f>(207.0/B26*100)</f>
        <v/>
      </c>
      <c r="D26" s="19" t="n">
        <v>4662</v>
      </c>
      <c r="E26" s="18" t="n">
        <v>40.77504154</v>
      </c>
      <c r="F26" s="20" t="n">
        <v>0.84743297</v>
      </c>
      <c r="G26" s="18" t="n">
        <v>17.72891705</v>
      </c>
      <c r="H26" s="20" t="n">
        <v>0.67225987</v>
      </c>
      <c r="I26" s="18" t="n">
        <v>41.49604141</v>
      </c>
      <c r="J26" s="20" t="n">
        <v>0.92502692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(44.0/B32*100)</f>
        <v/>
      </c>
      <c r="D32" s="19" t="n">
        <v>4434</v>
      </c>
      <c r="E32" s="18" t="n">
        <v>45.75970924</v>
      </c>
      <c r="F32" s="20" t="n">
        <v>0.96489264</v>
      </c>
      <c r="G32" s="18" t="n">
        <v>14.07269481</v>
      </c>
      <c r="H32" s="20" t="n">
        <v>0.64114169</v>
      </c>
      <c r="I32" s="18" t="n">
        <v>40.16759594</v>
      </c>
      <c r="J32" s="20" t="n">
        <v>1.05732025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40.8509014</v>
      </c>
      <c r="F34" s="20" t="n">
        <v>0.81212675</v>
      </c>
      <c r="G34" s="18" t="n">
        <v>14.28862368</v>
      </c>
      <c r="H34" s="20" t="n">
        <v>0.62121774</v>
      </c>
      <c r="I34" s="18" t="n">
        <v>42.24793062</v>
      </c>
      <c r="J34" s="20" t="n">
        <v>0.88744443</v>
      </c>
      <c r="K34" s="18" t="s">
        <v>327</v>
      </c>
      <c r="L34" s="20" t="s">
        <v>327</v>
      </c>
      <c r="M34" s="18" t="n">
        <v>2.6125443</v>
      </c>
      <c r="N34" s="20" t="n">
        <v>0.54195116</v>
      </c>
      <c r="O34" s="18" t="n">
        <v>0</v>
      </c>
      <c r="P34" s="20" t="n">
        <v>0</v>
      </c>
      <c r="Q34" s="18" t="n">
        <v>0</v>
      </c>
      <c r="R34" s="20" t="n">
        <v>0</v>
      </c>
    </row>
    <row r="35" spans="1:18">
      <c r="A35" s="15" t="s">
        <v>355</v>
      </c>
      <c r="B35" s="17" t="n">
        <v>6406</v>
      </c>
      <c r="C35" s="18">
        <f>(145.0/B35*100)</f>
        <v/>
      </c>
      <c r="D35" s="19" t="n">
        <v>6261</v>
      </c>
      <c r="E35" s="18" t="n">
        <v>59.35682187</v>
      </c>
      <c r="F35" s="20" t="n">
        <v>0.76860267</v>
      </c>
      <c r="G35" s="18" t="n">
        <v>7.30289491</v>
      </c>
      <c r="H35" s="20" t="n">
        <v>0.45419366</v>
      </c>
      <c r="I35" s="18" t="n">
        <v>32.28433892</v>
      </c>
      <c r="J35" s="20" t="n">
        <v>0.77481562</v>
      </c>
      <c r="K35" s="18" t="s">
        <v>327</v>
      </c>
      <c r="L35" s="20" t="s">
        <v>327</v>
      </c>
      <c r="M35" s="18" t="n">
        <v>1.0559443</v>
      </c>
      <c r="N35" s="20" t="n">
        <v>0.05771955</v>
      </c>
      <c r="O35" s="18" t="n">
        <v>0</v>
      </c>
      <c r="P35" s="20" t="n">
        <v>0</v>
      </c>
      <c r="Q35" s="18" t="n">
        <v>0</v>
      </c>
      <c r="R35" s="20" t="n">
        <v>0</v>
      </c>
    </row>
    <row r="36" spans="1:18">
      <c r="A36" s="15" t="s">
        <v>356</v>
      </c>
      <c r="B36" s="17" t="n">
        <v>6736</v>
      </c>
      <c r="C36" s="18">
        <f>(154.0/B36*100)</f>
        <v/>
      </c>
      <c r="D36" s="19" t="n">
        <v>6582</v>
      </c>
      <c r="E36" s="18" t="n">
        <v>39.17056791</v>
      </c>
      <c r="F36" s="20" t="n">
        <v>0.80402124</v>
      </c>
      <c r="G36" s="18" t="n">
        <v>5.9816879</v>
      </c>
      <c r="H36" s="20" t="n">
        <v>0.3123475</v>
      </c>
      <c r="I36" s="18" t="n">
        <v>54.84774419</v>
      </c>
      <c r="J36" s="20" t="n">
        <v>0.88589405</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(5834.0/B40*100)</f>
        <v/>
      </c>
      <c r="D40" s="19" t="n">
        <v>8323</v>
      </c>
      <c r="E40" s="18" t="n">
        <v>28.32650351</v>
      </c>
      <c r="F40" s="20" t="n">
        <v>0.66964307</v>
      </c>
      <c r="G40" s="18" t="n">
        <v>23.12435956</v>
      </c>
      <c r="H40" s="20" t="n">
        <v>0.89581218</v>
      </c>
      <c r="I40" s="18" t="n">
        <v>39.28741514</v>
      </c>
      <c r="J40" s="20" t="n">
        <v>0.96880951</v>
      </c>
      <c r="K40" s="18" t="s">
        <v>327</v>
      </c>
      <c r="L40" s="20" t="s">
        <v>327</v>
      </c>
      <c r="M40" s="18" t="n">
        <v>9.261721789999999</v>
      </c>
      <c r="N40" s="20" t="n">
        <v>0.21075657</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(321.0/B47*100)</f>
        <v/>
      </c>
      <c r="D47" s="19" t="n">
        <v>5607</v>
      </c>
      <c r="E47" s="18" t="n">
        <v>48.91595169</v>
      </c>
      <c r="F47" s="20" t="n">
        <v>1.00693554</v>
      </c>
      <c r="G47" s="18" t="n">
        <v>16.03687458</v>
      </c>
      <c r="H47" s="20" t="n">
        <v>0.62046985</v>
      </c>
      <c r="I47" s="18" t="n">
        <v>35.04717374</v>
      </c>
      <c r="J47" s="20" t="n">
        <v>0.9977282200000001</v>
      </c>
      <c r="K47" s="18" t="s">
        <v>327</v>
      </c>
      <c r="L47" s="20" t="s">
        <v>327</v>
      </c>
      <c r="M47" s="18" t="n">
        <v>0</v>
      </c>
      <c r="N47" s="20" t="n">
        <v>0</v>
      </c>
      <c r="O47" s="18" t="n">
        <v>0</v>
      </c>
      <c r="P47" s="20" t="n">
        <v>0</v>
      </c>
      <c r="Q47" s="18" t="n">
        <v>0</v>
      </c>
      <c r="R47" s="20" t="n">
        <v>0</v>
      </c>
    </row>
    <row r="48" spans="1:18">
      <c r="A48" s="15" t="s">
        <v>368</v>
      </c>
      <c r="B48" s="17" t="n">
        <v>9841</v>
      </c>
      <c r="C48" s="18">
        <f>(35.0/B48*100)</f>
        <v/>
      </c>
      <c r="D48" s="19" t="n">
        <v>9806</v>
      </c>
      <c r="E48" s="18" t="n">
        <v>46.3199804</v>
      </c>
      <c r="F48" s="20" t="n">
        <v>0.84654094</v>
      </c>
      <c r="G48" s="18" t="n">
        <v>18.29320421</v>
      </c>
      <c r="H48" s="20" t="n">
        <v>0.95006325</v>
      </c>
      <c r="I48" s="18" t="n">
        <v>35.38681539</v>
      </c>
      <c r="J48" s="20" t="n">
        <v>1.16865536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(173.0/B52*100)</f>
        <v/>
      </c>
      <c r="D52" s="19" t="n">
        <v>5636</v>
      </c>
      <c r="E52" s="18" t="n">
        <v>40.97775742</v>
      </c>
      <c r="F52" s="20" t="n">
        <v>0.85132122</v>
      </c>
      <c r="G52" s="18" t="n">
        <v>7.30959962</v>
      </c>
      <c r="H52" s="20" t="n">
        <v>0.41975258</v>
      </c>
      <c r="I52" s="18" t="n">
        <v>51.71264296</v>
      </c>
      <c r="J52" s="20" t="n">
        <v>0.91408986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51.15447319</v>
      </c>
      <c r="F56" s="20" t="n">
        <v>0.92189727</v>
      </c>
      <c r="G56" s="18" t="n">
        <v>9.64616724</v>
      </c>
      <c r="H56" s="20" t="n">
        <v>0.6241747</v>
      </c>
      <c r="I56" s="18" t="n">
        <v>39.19935957</v>
      </c>
      <c r="J56" s="20" t="n">
        <v>0.91275546</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40.75494956</v>
      </c>
      <c r="F61" s="20" t="n">
        <v>0.81853616</v>
      </c>
      <c r="G61" s="18" t="n">
        <v>10.29010482</v>
      </c>
      <c r="H61" s="20" t="n">
        <v>0.52941542</v>
      </c>
      <c r="I61" s="18" t="n">
        <v>48.95494561</v>
      </c>
      <c r="J61" s="20" t="n">
        <v>0.90319436</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(590.0/B67*100)</f>
        <v/>
      </c>
      <c r="D67" s="19" t="n">
        <v>6381</v>
      </c>
      <c r="E67" s="18" t="n">
        <v>35.52832685</v>
      </c>
      <c r="F67" s="20" t="n">
        <v>0.76949893</v>
      </c>
      <c r="G67" s="18" t="n">
        <v>24.71897884</v>
      </c>
      <c r="H67" s="20" t="n">
        <v>0.81904176</v>
      </c>
      <c r="I67" s="18" t="n">
        <v>39.75269432</v>
      </c>
      <c r="J67" s="20" t="n">
        <v>1.02488375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(446.0/B73*100)</f>
        <v/>
      </c>
      <c r="D73" s="19" t="n">
        <v>7803</v>
      </c>
      <c r="E73" s="18" t="n">
        <v>34.43605477</v>
      </c>
      <c r="F73" s="20" t="n">
        <v>1.03086804</v>
      </c>
      <c r="G73" s="18" t="n">
        <v>42.2634298</v>
      </c>
      <c r="H73" s="20" t="n">
        <v>1.2687723</v>
      </c>
      <c r="I73" s="18" t="n">
        <v>23.30051543</v>
      </c>
      <c r="J73" s="20" t="n">
        <v>1.04046479</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24.26533241</v>
      </c>
      <c r="F7" s="20" t="n">
        <v>0.52297282</v>
      </c>
      <c r="G7" s="18" t="n">
        <v>22.43109914</v>
      </c>
      <c r="H7" s="20" t="n">
        <v>0.56603903</v>
      </c>
      <c r="I7" s="18" t="n">
        <v>53.30356845</v>
      </c>
      <c r="J7" s="20" t="n">
        <v>0.61578027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(8086.0/B9*100)</f>
        <v/>
      </c>
      <c r="D9" s="19" t="n">
        <v>1565</v>
      </c>
      <c r="E9" s="18" t="n">
        <v>53.301816</v>
      </c>
      <c r="F9" s="20" t="n">
        <v>2.1568972</v>
      </c>
      <c r="G9" s="18" t="n">
        <v>31.40193713</v>
      </c>
      <c r="H9" s="20" t="n">
        <v>1.68596115</v>
      </c>
      <c r="I9" s="18" t="n">
        <v>0</v>
      </c>
      <c r="J9" s="20" t="n">
        <v>0</v>
      </c>
      <c r="K9" s="18" t="s">
        <v>327</v>
      </c>
      <c r="L9" s="20" t="s">
        <v>327</v>
      </c>
      <c r="M9" s="18" t="n">
        <v>15.29624687</v>
      </c>
      <c r="N9" s="20" t="n">
        <v>2.51988502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8.08312269</v>
      </c>
      <c r="F13" s="20" t="n">
        <v>0.40496638</v>
      </c>
      <c r="G13" s="18" t="n">
        <v>5.07304207</v>
      </c>
      <c r="H13" s="20" t="n">
        <v>0.32027892</v>
      </c>
      <c r="I13" s="18" t="n">
        <v>82.71709479</v>
      </c>
      <c r="J13" s="20" t="n">
        <v>0.68344922</v>
      </c>
      <c r="K13" s="18" t="s">
        <v>327</v>
      </c>
      <c r="L13" s="20" t="s">
        <v>327</v>
      </c>
      <c r="M13" s="18" t="n">
        <v>4.12674044</v>
      </c>
      <c r="N13" s="20" t="n">
        <v>0.47387084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33.04912646</v>
      </c>
      <c r="F18" s="20" t="n">
        <v>0.71832125</v>
      </c>
      <c r="G18" s="18" t="n">
        <v>37.27927512</v>
      </c>
      <c r="H18" s="20" t="n">
        <v>0.82220266</v>
      </c>
      <c r="I18" s="18" t="n">
        <v>29.67159843</v>
      </c>
      <c r="J18" s="20" t="n">
        <v>0.87918561</v>
      </c>
      <c r="K18" s="18" t="s">
        <v>327</v>
      </c>
      <c r="L18" s="20" t="s">
        <v>327</v>
      </c>
      <c r="M18" s="18" t="n">
        <v>0</v>
      </c>
      <c r="N18" s="20" t="n">
        <v>0</v>
      </c>
      <c r="O18" s="18" t="n">
        <v>0</v>
      </c>
      <c r="P18" s="20" t="n">
        <v>0</v>
      </c>
      <c r="Q18" s="18" t="n">
        <v>0</v>
      </c>
      <c r="R18" s="20" t="n">
        <v>0</v>
      </c>
    </row>
    <row r="19" spans="1:18">
      <c r="A19" s="15" t="s">
        <v>339</v>
      </c>
      <c r="B19" s="17" t="n">
        <v>5658</v>
      </c>
      <c r="C19" s="18">
        <f>(326.0/B19*100)</f>
        <v/>
      </c>
      <c r="D19" s="19" t="n">
        <v>5332</v>
      </c>
      <c r="E19" s="18" t="n">
        <v>25.23458317</v>
      </c>
      <c r="F19" s="20" t="n">
        <v>0.78809959</v>
      </c>
      <c r="G19" s="18" t="n">
        <v>17.41177357</v>
      </c>
      <c r="H19" s="20" t="n">
        <v>0.67865634</v>
      </c>
      <c r="I19" s="18" t="n">
        <v>57.35364325</v>
      </c>
      <c r="J19" s="20" t="n">
        <v>1.04876805</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16.392146</v>
      </c>
      <c r="F20" s="20" t="n">
        <v>0.71425832</v>
      </c>
      <c r="G20" s="18" t="n">
        <v>17.05460466</v>
      </c>
      <c r="H20" s="20" t="n">
        <v>0.64515174</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(719.0/B23*100)</f>
        <v/>
      </c>
      <c r="D23" s="19" t="n">
        <v>10864</v>
      </c>
      <c r="E23" s="18" t="n">
        <v>27.05282698</v>
      </c>
      <c r="F23" s="20" t="n">
        <v>0.7315389799999999</v>
      </c>
      <c r="G23" s="18" t="n">
        <v>14.90731722</v>
      </c>
      <c r="H23" s="20" t="n">
        <v>0.58882639</v>
      </c>
      <c r="I23" s="18" t="n">
        <v>58.0398558</v>
      </c>
      <c r="J23" s="20" t="n">
        <v>0.97978137</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(38.0/B25*100)</f>
        <v/>
      </c>
      <c r="D25" s="19" t="n">
        <v>5543</v>
      </c>
      <c r="E25" s="18" t="n">
        <v>23.13789253</v>
      </c>
      <c r="F25" s="20" t="n">
        <v>0.65116938</v>
      </c>
      <c r="G25" s="18" t="n">
        <v>53.72829082</v>
      </c>
      <c r="H25" s="20" t="n">
        <v>0.99678093</v>
      </c>
      <c r="I25" s="18" t="n">
        <v>23.13381665</v>
      </c>
      <c r="J25" s="20" t="n">
        <v>0.9685668200000001</v>
      </c>
      <c r="K25" s="18" t="s">
        <v>327</v>
      </c>
      <c r="L25" s="20" t="s">
        <v>327</v>
      </c>
      <c r="M25" s="18" t="n">
        <v>0</v>
      </c>
      <c r="N25" s="20" t="n">
        <v>0</v>
      </c>
      <c r="O25" s="18" t="n">
        <v>0</v>
      </c>
      <c r="P25" s="20" t="n">
        <v>0</v>
      </c>
      <c r="Q25" s="18" t="n">
        <v>0</v>
      </c>
      <c r="R25" s="20" t="n">
        <v>0</v>
      </c>
    </row>
    <row r="26" spans="1:18">
      <c r="A26" s="15" t="s">
        <v>346</v>
      </c>
      <c r="B26" s="17" t="n">
        <v>4869</v>
      </c>
      <c r="C26" s="18">
        <f>(207.0/B26*100)</f>
        <v/>
      </c>
      <c r="D26" s="19" t="n">
        <v>4662</v>
      </c>
      <c r="E26" s="18" t="n">
        <v>24.98970254</v>
      </c>
      <c r="F26" s="20" t="n">
        <v>0.86427692</v>
      </c>
      <c r="G26" s="18" t="n">
        <v>33.51425604</v>
      </c>
      <c r="H26" s="20" t="n">
        <v>0.90408623</v>
      </c>
      <c r="I26" s="18" t="n">
        <v>41.49604141</v>
      </c>
      <c r="J26" s="20" t="n">
        <v>0.92502692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(44.0/B32*100)</f>
        <v/>
      </c>
      <c r="D32" s="19" t="n">
        <v>4434</v>
      </c>
      <c r="E32" s="18" t="n">
        <v>30.23664364</v>
      </c>
      <c r="F32" s="20" t="n">
        <v>0.8225338800000001</v>
      </c>
      <c r="G32" s="18" t="n">
        <v>29.59576042</v>
      </c>
      <c r="H32" s="20" t="n">
        <v>0.85112887</v>
      </c>
      <c r="I32" s="18" t="n">
        <v>40.16759594</v>
      </c>
      <c r="J32" s="20" t="n">
        <v>1.05732025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32.41740529</v>
      </c>
      <c r="F34" s="20" t="n">
        <v>0.74720331</v>
      </c>
      <c r="G34" s="18" t="n">
        <v>22.72211979</v>
      </c>
      <c r="H34" s="20" t="n">
        <v>0.71591609</v>
      </c>
      <c r="I34" s="18" t="n">
        <v>42.24793062</v>
      </c>
      <c r="J34" s="20" t="n">
        <v>0.88744443</v>
      </c>
      <c r="K34" s="18" t="s">
        <v>327</v>
      </c>
      <c r="L34" s="20" t="s">
        <v>327</v>
      </c>
      <c r="M34" s="18" t="n">
        <v>2.6125443</v>
      </c>
      <c r="N34" s="20" t="n">
        <v>0.54195116</v>
      </c>
      <c r="O34" s="18" t="n">
        <v>0</v>
      </c>
      <c r="P34" s="20" t="n">
        <v>0</v>
      </c>
      <c r="Q34" s="18" t="n">
        <v>0</v>
      </c>
      <c r="R34" s="20" t="n">
        <v>0</v>
      </c>
    </row>
    <row r="35" spans="1:18">
      <c r="A35" s="15" t="s">
        <v>355</v>
      </c>
      <c r="B35" s="17" t="n">
        <v>6406</v>
      </c>
      <c r="C35" s="18">
        <f>(145.0/B35*100)</f>
        <v/>
      </c>
      <c r="D35" s="19" t="n">
        <v>6261</v>
      </c>
      <c r="E35" s="18" t="n">
        <v>39.93712109</v>
      </c>
      <c r="F35" s="20" t="n">
        <v>0.77543568</v>
      </c>
      <c r="G35" s="18" t="n">
        <v>26.72259569</v>
      </c>
      <c r="H35" s="20" t="n">
        <v>0.68800545</v>
      </c>
      <c r="I35" s="18" t="n">
        <v>32.28433892</v>
      </c>
      <c r="J35" s="20" t="n">
        <v>0.77481562</v>
      </c>
      <c r="K35" s="18" t="s">
        <v>327</v>
      </c>
      <c r="L35" s="20" t="s">
        <v>327</v>
      </c>
      <c r="M35" s="18" t="n">
        <v>1.0559443</v>
      </c>
      <c r="N35" s="20" t="n">
        <v>0.05771955</v>
      </c>
      <c r="O35" s="18" t="n">
        <v>0</v>
      </c>
      <c r="P35" s="20" t="n">
        <v>0</v>
      </c>
      <c r="Q35" s="18" t="n">
        <v>0</v>
      </c>
      <c r="R35" s="20" t="n">
        <v>0</v>
      </c>
    </row>
    <row r="36" spans="1:18">
      <c r="A36" s="15" t="s">
        <v>356</v>
      </c>
      <c r="B36" s="17" t="n">
        <v>6736</v>
      </c>
      <c r="C36" s="18">
        <f>(154.0/B36*100)</f>
        <v/>
      </c>
      <c r="D36" s="19" t="n">
        <v>6582</v>
      </c>
      <c r="E36" s="18" t="n">
        <v>23.22231668</v>
      </c>
      <c r="F36" s="20" t="n">
        <v>0.53482264</v>
      </c>
      <c r="G36" s="18" t="n">
        <v>21.92993913</v>
      </c>
      <c r="H36" s="20" t="n">
        <v>0.76658636</v>
      </c>
      <c r="I36" s="18" t="n">
        <v>54.84774419</v>
      </c>
      <c r="J36" s="20" t="n">
        <v>0.88589405</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(5834.0/B40*100)</f>
        <v/>
      </c>
      <c r="D40" s="19" t="n">
        <v>8323</v>
      </c>
      <c r="E40" s="18" t="n">
        <v>18.53038396</v>
      </c>
      <c r="F40" s="20" t="n">
        <v>0.6222690400000001</v>
      </c>
      <c r="G40" s="18" t="n">
        <v>32.92047911</v>
      </c>
      <c r="H40" s="20" t="n">
        <v>0.99209417</v>
      </c>
      <c r="I40" s="18" t="n">
        <v>39.28741514</v>
      </c>
      <c r="J40" s="20" t="n">
        <v>0.96880951</v>
      </c>
      <c r="K40" s="18" t="s">
        <v>327</v>
      </c>
      <c r="L40" s="20" t="s">
        <v>327</v>
      </c>
      <c r="M40" s="18" t="n">
        <v>9.261721789999999</v>
      </c>
      <c r="N40" s="20" t="n">
        <v>0.21075657</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(321.0/B47*100)</f>
        <v/>
      </c>
      <c r="D47" s="19" t="n">
        <v>5607</v>
      </c>
      <c r="E47" s="18" t="n">
        <v>38.40652467</v>
      </c>
      <c r="F47" s="20" t="n">
        <v>0.75487846</v>
      </c>
      <c r="G47" s="18" t="n">
        <v>26.54630159</v>
      </c>
      <c r="H47" s="20" t="n">
        <v>0.74031424</v>
      </c>
      <c r="I47" s="18" t="n">
        <v>35.04717374</v>
      </c>
      <c r="J47" s="20" t="n">
        <v>0.9977282200000001</v>
      </c>
      <c r="K47" s="18" t="s">
        <v>327</v>
      </c>
      <c r="L47" s="20" t="s">
        <v>327</v>
      </c>
      <c r="M47" s="18" t="n">
        <v>0</v>
      </c>
      <c r="N47" s="20" t="n">
        <v>0</v>
      </c>
      <c r="O47" s="18" t="n">
        <v>0</v>
      </c>
      <c r="P47" s="20" t="n">
        <v>0</v>
      </c>
      <c r="Q47" s="18" t="n">
        <v>0</v>
      </c>
      <c r="R47" s="20" t="n">
        <v>0</v>
      </c>
    </row>
    <row r="48" spans="1:18">
      <c r="A48" s="15" t="s">
        <v>368</v>
      </c>
      <c r="B48" s="17" t="n">
        <v>9841</v>
      </c>
      <c r="C48" s="18">
        <f>(35.0/B48*100)</f>
        <v/>
      </c>
      <c r="D48" s="19" t="n">
        <v>9806</v>
      </c>
      <c r="E48" s="18" t="n">
        <v>19.33784243</v>
      </c>
      <c r="F48" s="20" t="n">
        <v>0.68063263</v>
      </c>
      <c r="G48" s="18" t="n">
        <v>45.27534219</v>
      </c>
      <c r="H48" s="20" t="n">
        <v>0.9676016200000001</v>
      </c>
      <c r="I48" s="18" t="n">
        <v>35.38681539</v>
      </c>
      <c r="J48" s="20" t="n">
        <v>1.16865536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(173.0/B52*100)</f>
        <v/>
      </c>
      <c r="D52" s="19" t="n">
        <v>5636</v>
      </c>
      <c r="E52" s="18" t="n">
        <v>24.09686881</v>
      </c>
      <c r="F52" s="20" t="n">
        <v>0.70479448</v>
      </c>
      <c r="G52" s="18" t="n">
        <v>24.19048823</v>
      </c>
      <c r="H52" s="20" t="n">
        <v>0.73418926</v>
      </c>
      <c r="I52" s="18" t="n">
        <v>51.71264296</v>
      </c>
      <c r="J52" s="20" t="n">
        <v>0.91408986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21.04292654</v>
      </c>
      <c r="F56" s="20" t="n">
        <v>0.67740394</v>
      </c>
      <c r="G56" s="18" t="n">
        <v>39.7577139</v>
      </c>
      <c r="H56" s="20" t="n">
        <v>0.9114232</v>
      </c>
      <c r="I56" s="18" t="n">
        <v>39.19935957</v>
      </c>
      <c r="J56" s="20" t="n">
        <v>0.91275546</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26.6785138</v>
      </c>
      <c r="F61" s="20" t="n">
        <v>0.70507232</v>
      </c>
      <c r="G61" s="18" t="n">
        <v>24.36654059</v>
      </c>
      <c r="H61" s="20" t="n">
        <v>0.82723375</v>
      </c>
      <c r="I61" s="18" t="n">
        <v>48.95494561</v>
      </c>
      <c r="J61" s="20" t="n">
        <v>0.90319436</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(590.0/B67*100)</f>
        <v/>
      </c>
      <c r="D67" s="19" t="n">
        <v>6381</v>
      </c>
      <c r="E67" s="18" t="n">
        <v>17.542529</v>
      </c>
      <c r="F67" s="20" t="n">
        <v>0.5155866099999999</v>
      </c>
      <c r="G67" s="18" t="n">
        <v>42.70477669</v>
      </c>
      <c r="H67" s="20" t="n">
        <v>0.99273994</v>
      </c>
      <c r="I67" s="18" t="n">
        <v>39.75269432</v>
      </c>
      <c r="J67" s="20" t="n">
        <v>1.02488375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(446.0/B73*100)</f>
        <v/>
      </c>
      <c r="D73" s="19" t="n">
        <v>7803</v>
      </c>
      <c r="E73" s="18" t="n">
        <v>24.18989354</v>
      </c>
      <c r="F73" s="20" t="n">
        <v>0.75257052</v>
      </c>
      <c r="G73" s="18" t="n">
        <v>52.50959103</v>
      </c>
      <c r="H73" s="20" t="n">
        <v>1.04150828</v>
      </c>
      <c r="I73" s="18" t="n">
        <v>23.30051543</v>
      </c>
      <c r="J73" s="20" t="n">
        <v>1.04046479</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30.18713693</v>
      </c>
      <c r="F7" s="20" t="n">
        <v>0.57682497</v>
      </c>
      <c r="G7" s="18" t="n">
        <v>16.50929463</v>
      </c>
      <c r="H7" s="20" t="n">
        <v>0.45549644</v>
      </c>
      <c r="I7" s="18" t="n">
        <v>53.30356845</v>
      </c>
      <c r="J7" s="20" t="n">
        <v>0.61578027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(8086.0/B9*100)</f>
        <v/>
      </c>
      <c r="D9" s="19" t="n">
        <v>1565</v>
      </c>
      <c r="E9" s="18" t="n">
        <v>56.85455104</v>
      </c>
      <c r="F9" s="20" t="n">
        <v>2.06293526</v>
      </c>
      <c r="G9" s="18" t="n">
        <v>27.84920209</v>
      </c>
      <c r="H9" s="20" t="n">
        <v>1.49420711</v>
      </c>
      <c r="I9" s="18" t="n">
        <v>0</v>
      </c>
      <c r="J9" s="20" t="n">
        <v>0</v>
      </c>
      <c r="K9" s="18" t="s">
        <v>327</v>
      </c>
      <c r="L9" s="20" t="s">
        <v>327</v>
      </c>
      <c r="M9" s="18" t="n">
        <v>15.29624687</v>
      </c>
      <c r="N9" s="20" t="n">
        <v>2.51988502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10.13549433</v>
      </c>
      <c r="F13" s="20" t="n">
        <v>0.42862427</v>
      </c>
      <c r="G13" s="18" t="n">
        <v>3.02067043</v>
      </c>
      <c r="H13" s="20" t="n">
        <v>0.2500423</v>
      </c>
      <c r="I13" s="18" t="n">
        <v>82.71709479</v>
      </c>
      <c r="J13" s="20" t="n">
        <v>0.68344922</v>
      </c>
      <c r="K13" s="18" t="s">
        <v>327</v>
      </c>
      <c r="L13" s="20" t="s">
        <v>327</v>
      </c>
      <c r="M13" s="18" t="n">
        <v>4.12674044</v>
      </c>
      <c r="N13" s="20" t="n">
        <v>0.47387084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47.53730274</v>
      </c>
      <c r="F18" s="20" t="n">
        <v>0.8579835</v>
      </c>
      <c r="G18" s="18" t="n">
        <v>22.79109883</v>
      </c>
      <c r="H18" s="20" t="n">
        <v>0.6140277200000001</v>
      </c>
      <c r="I18" s="18" t="n">
        <v>29.67159843</v>
      </c>
      <c r="J18" s="20" t="n">
        <v>0.87918561</v>
      </c>
      <c r="K18" s="18" t="s">
        <v>327</v>
      </c>
      <c r="L18" s="20" t="s">
        <v>327</v>
      </c>
      <c r="M18" s="18" t="n">
        <v>0</v>
      </c>
      <c r="N18" s="20" t="n">
        <v>0</v>
      </c>
      <c r="O18" s="18" t="n">
        <v>0</v>
      </c>
      <c r="P18" s="20" t="n">
        <v>0</v>
      </c>
      <c r="Q18" s="18" t="n">
        <v>0</v>
      </c>
      <c r="R18" s="20" t="n">
        <v>0</v>
      </c>
    </row>
    <row r="19" spans="1:18">
      <c r="A19" s="15" t="s">
        <v>339</v>
      </c>
      <c r="B19" s="17" t="n">
        <v>5658</v>
      </c>
      <c r="C19" s="18">
        <f>(326.0/B19*100)</f>
        <v/>
      </c>
      <c r="D19" s="19" t="n">
        <v>5332</v>
      </c>
      <c r="E19" s="18" t="n">
        <v>36.16347799</v>
      </c>
      <c r="F19" s="20" t="n">
        <v>0.89278958</v>
      </c>
      <c r="G19" s="18" t="n">
        <v>6.48287876</v>
      </c>
      <c r="H19" s="20" t="n">
        <v>0.50097513</v>
      </c>
      <c r="I19" s="18" t="n">
        <v>57.35364325</v>
      </c>
      <c r="J19" s="20" t="n">
        <v>1.04876805</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22.41465653</v>
      </c>
      <c r="F20" s="20" t="n">
        <v>0.68752163</v>
      </c>
      <c r="G20" s="18" t="n">
        <v>11.03209413</v>
      </c>
      <c r="H20" s="20" t="n">
        <v>0.50574575</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(719.0/B23*100)</f>
        <v/>
      </c>
      <c r="D23" s="19" t="n">
        <v>10864</v>
      </c>
      <c r="E23" s="18" t="n">
        <v>26.78404328</v>
      </c>
      <c r="F23" s="20" t="n">
        <v>0.81593573</v>
      </c>
      <c r="G23" s="18" t="n">
        <v>15.17610092</v>
      </c>
      <c r="H23" s="20" t="n">
        <v>0.5414629</v>
      </c>
      <c r="I23" s="18" t="n">
        <v>58.0398558</v>
      </c>
      <c r="J23" s="20" t="n">
        <v>0.97978137</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(38.0/B25*100)</f>
        <v/>
      </c>
      <c r="D25" s="19" t="n">
        <v>5543</v>
      </c>
      <c r="E25" s="18" t="n">
        <v>29.37376755</v>
      </c>
      <c r="F25" s="20" t="n">
        <v>0.7155738</v>
      </c>
      <c r="G25" s="18" t="n">
        <v>47.4924158</v>
      </c>
      <c r="H25" s="20" t="n">
        <v>1.08165797</v>
      </c>
      <c r="I25" s="18" t="n">
        <v>23.13381665</v>
      </c>
      <c r="J25" s="20" t="n">
        <v>0.9685668200000001</v>
      </c>
      <c r="K25" s="18" t="s">
        <v>327</v>
      </c>
      <c r="L25" s="20" t="s">
        <v>327</v>
      </c>
      <c r="M25" s="18" t="n">
        <v>0</v>
      </c>
      <c r="N25" s="20" t="n">
        <v>0</v>
      </c>
      <c r="O25" s="18" t="n">
        <v>0</v>
      </c>
      <c r="P25" s="20" t="n">
        <v>0</v>
      </c>
      <c r="Q25" s="18" t="n">
        <v>0</v>
      </c>
      <c r="R25" s="20" t="n">
        <v>0</v>
      </c>
    </row>
    <row r="26" spans="1:18">
      <c r="A26" s="15" t="s">
        <v>346</v>
      </c>
      <c r="B26" s="17" t="n">
        <v>4869</v>
      </c>
      <c r="C26" s="18">
        <f>(207.0/B26*100)</f>
        <v/>
      </c>
      <c r="D26" s="19" t="n">
        <v>4662</v>
      </c>
      <c r="E26" s="18" t="n">
        <v>31.75944463</v>
      </c>
      <c r="F26" s="20" t="n">
        <v>0.72187686</v>
      </c>
      <c r="G26" s="18" t="n">
        <v>26.74451396</v>
      </c>
      <c r="H26" s="20" t="n">
        <v>0.7213373199999999</v>
      </c>
      <c r="I26" s="18" t="n">
        <v>41.49604141</v>
      </c>
      <c r="J26" s="20" t="n">
        <v>0.92502692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(44.0/B32*100)</f>
        <v/>
      </c>
      <c r="D32" s="19" t="n">
        <v>4434</v>
      </c>
      <c r="E32" s="18" t="n">
        <v>40.38184221</v>
      </c>
      <c r="F32" s="20" t="n">
        <v>1.08578074</v>
      </c>
      <c r="G32" s="18" t="n">
        <v>19.45056184</v>
      </c>
      <c r="H32" s="20" t="n">
        <v>0.77470625</v>
      </c>
      <c r="I32" s="18" t="n">
        <v>40.16759594</v>
      </c>
      <c r="J32" s="20" t="n">
        <v>1.05732025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37.10943404</v>
      </c>
      <c r="F34" s="20" t="n">
        <v>0.78930659</v>
      </c>
      <c r="G34" s="18" t="n">
        <v>18.03009104</v>
      </c>
      <c r="H34" s="20" t="n">
        <v>0.57282447</v>
      </c>
      <c r="I34" s="18" t="n">
        <v>42.24793062</v>
      </c>
      <c r="J34" s="20" t="n">
        <v>0.88744443</v>
      </c>
      <c r="K34" s="18" t="s">
        <v>327</v>
      </c>
      <c r="L34" s="20" t="s">
        <v>327</v>
      </c>
      <c r="M34" s="18" t="n">
        <v>2.6125443</v>
      </c>
      <c r="N34" s="20" t="n">
        <v>0.54195116</v>
      </c>
      <c r="O34" s="18" t="n">
        <v>0</v>
      </c>
      <c r="P34" s="20" t="n">
        <v>0</v>
      </c>
      <c r="Q34" s="18" t="n">
        <v>0</v>
      </c>
      <c r="R34" s="20" t="n">
        <v>0</v>
      </c>
    </row>
    <row r="35" spans="1:18">
      <c r="A35" s="15" t="s">
        <v>355</v>
      </c>
      <c r="B35" s="17" t="n">
        <v>6406</v>
      </c>
      <c r="C35" s="18">
        <f>(145.0/B35*100)</f>
        <v/>
      </c>
      <c r="D35" s="19" t="n">
        <v>6261</v>
      </c>
      <c r="E35" s="18" t="n">
        <v>49.48242861</v>
      </c>
      <c r="F35" s="20" t="n">
        <v>0.8003953700000001</v>
      </c>
      <c r="G35" s="18" t="n">
        <v>17.17728817</v>
      </c>
      <c r="H35" s="20" t="n">
        <v>0.53562541</v>
      </c>
      <c r="I35" s="18" t="n">
        <v>32.28433892</v>
      </c>
      <c r="J35" s="20" t="n">
        <v>0.77481562</v>
      </c>
      <c r="K35" s="18" t="s">
        <v>327</v>
      </c>
      <c r="L35" s="20" t="s">
        <v>327</v>
      </c>
      <c r="M35" s="18" t="n">
        <v>1.0559443</v>
      </c>
      <c r="N35" s="20" t="n">
        <v>0.05771955</v>
      </c>
      <c r="O35" s="18" t="n">
        <v>0</v>
      </c>
      <c r="P35" s="20" t="n">
        <v>0</v>
      </c>
      <c r="Q35" s="18" t="n">
        <v>0</v>
      </c>
      <c r="R35" s="20" t="n">
        <v>0</v>
      </c>
    </row>
    <row r="36" spans="1:18">
      <c r="A36" s="15" t="s">
        <v>356</v>
      </c>
      <c r="B36" s="17" t="n">
        <v>6736</v>
      </c>
      <c r="C36" s="18">
        <f>(154.0/B36*100)</f>
        <v/>
      </c>
      <c r="D36" s="19" t="n">
        <v>6582</v>
      </c>
      <c r="E36" s="18" t="n">
        <v>25.08482769</v>
      </c>
      <c r="F36" s="20" t="n">
        <v>0.5530920499999999</v>
      </c>
      <c r="G36" s="18" t="n">
        <v>20.06742812</v>
      </c>
      <c r="H36" s="20" t="n">
        <v>0.65106081</v>
      </c>
      <c r="I36" s="18" t="n">
        <v>54.84774419</v>
      </c>
      <c r="J36" s="20" t="n">
        <v>0.88589405</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(5834.0/B40*100)</f>
        <v/>
      </c>
      <c r="D40" s="19" t="n">
        <v>8323</v>
      </c>
      <c r="E40" s="18" t="n">
        <v>27.71462591</v>
      </c>
      <c r="F40" s="20" t="n">
        <v>0.76204022</v>
      </c>
      <c r="G40" s="18" t="n">
        <v>23.73623716</v>
      </c>
      <c r="H40" s="20" t="n">
        <v>0.85893215</v>
      </c>
      <c r="I40" s="18" t="n">
        <v>39.28741514</v>
      </c>
      <c r="J40" s="20" t="n">
        <v>0.96880951</v>
      </c>
      <c r="K40" s="18" t="s">
        <v>327</v>
      </c>
      <c r="L40" s="20" t="s">
        <v>327</v>
      </c>
      <c r="M40" s="18" t="n">
        <v>9.261721789999999</v>
      </c>
      <c r="N40" s="20" t="n">
        <v>0.21075657</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(321.0/B47*100)</f>
        <v/>
      </c>
      <c r="D47" s="19" t="n">
        <v>5607</v>
      </c>
      <c r="E47" s="18" t="n">
        <v>41.28132442</v>
      </c>
      <c r="F47" s="20" t="n">
        <v>0.83215107</v>
      </c>
      <c r="G47" s="18" t="n">
        <v>23.67150185</v>
      </c>
      <c r="H47" s="20" t="n">
        <v>0.68901166</v>
      </c>
      <c r="I47" s="18" t="n">
        <v>35.04717374</v>
      </c>
      <c r="J47" s="20" t="n">
        <v>0.9977282200000001</v>
      </c>
      <c r="K47" s="18" t="s">
        <v>327</v>
      </c>
      <c r="L47" s="20" t="s">
        <v>327</v>
      </c>
      <c r="M47" s="18" t="n">
        <v>0</v>
      </c>
      <c r="N47" s="20" t="n">
        <v>0</v>
      </c>
      <c r="O47" s="18" t="n">
        <v>0</v>
      </c>
      <c r="P47" s="20" t="n">
        <v>0</v>
      </c>
      <c r="Q47" s="18" t="n">
        <v>0</v>
      </c>
      <c r="R47" s="20" t="n">
        <v>0</v>
      </c>
    </row>
    <row r="48" spans="1:18">
      <c r="A48" s="15" t="s">
        <v>368</v>
      </c>
      <c r="B48" s="17" t="n">
        <v>9841</v>
      </c>
      <c r="C48" s="18">
        <f>(35.0/B48*100)</f>
        <v/>
      </c>
      <c r="D48" s="19" t="n">
        <v>9806</v>
      </c>
      <c r="E48" s="18" t="n">
        <v>25.65995938</v>
      </c>
      <c r="F48" s="20" t="n">
        <v>0.83098766</v>
      </c>
      <c r="G48" s="18" t="n">
        <v>38.95322523</v>
      </c>
      <c r="H48" s="20" t="n">
        <v>0.90733625</v>
      </c>
      <c r="I48" s="18" t="n">
        <v>35.38681539</v>
      </c>
      <c r="J48" s="20" t="n">
        <v>1.16865536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(173.0/B52*100)</f>
        <v/>
      </c>
      <c r="D52" s="19" t="n">
        <v>5636</v>
      </c>
      <c r="E52" s="18" t="n">
        <v>28.07195259</v>
      </c>
      <c r="F52" s="20" t="n">
        <v>0.76478543</v>
      </c>
      <c r="G52" s="18" t="n">
        <v>20.21540445</v>
      </c>
      <c r="H52" s="20" t="n">
        <v>0.71441691</v>
      </c>
      <c r="I52" s="18" t="n">
        <v>51.71264296</v>
      </c>
      <c r="J52" s="20" t="n">
        <v>0.91408986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25.95111872</v>
      </c>
      <c r="F56" s="20" t="n">
        <v>0.76660487</v>
      </c>
      <c r="G56" s="18" t="n">
        <v>34.84952171</v>
      </c>
      <c r="H56" s="20" t="n">
        <v>0.8945537099999999</v>
      </c>
      <c r="I56" s="18" t="n">
        <v>39.19935957</v>
      </c>
      <c r="J56" s="20" t="n">
        <v>0.91275546</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35.10051993</v>
      </c>
      <c r="F61" s="20" t="n">
        <v>0.6908655299999999</v>
      </c>
      <c r="G61" s="18" t="n">
        <v>15.94453446</v>
      </c>
      <c r="H61" s="20" t="n">
        <v>0.58157451</v>
      </c>
      <c r="I61" s="18" t="n">
        <v>48.95494561</v>
      </c>
      <c r="J61" s="20" t="n">
        <v>0.90319436</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(590.0/B67*100)</f>
        <v/>
      </c>
      <c r="D67" s="19" t="n">
        <v>6381</v>
      </c>
      <c r="E67" s="18" t="n">
        <v>28.78608479</v>
      </c>
      <c r="F67" s="20" t="n">
        <v>0.67031396</v>
      </c>
      <c r="G67" s="18" t="n">
        <v>31.4612209</v>
      </c>
      <c r="H67" s="20" t="n">
        <v>0.83418929</v>
      </c>
      <c r="I67" s="18" t="n">
        <v>39.75269432</v>
      </c>
      <c r="J67" s="20" t="n">
        <v>1.02488375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(446.0/B73*100)</f>
        <v/>
      </c>
      <c r="D73" s="19" t="n">
        <v>7803</v>
      </c>
      <c r="E73" s="18" t="n">
        <v>31.13615076</v>
      </c>
      <c r="F73" s="20" t="n">
        <v>0.77089987</v>
      </c>
      <c r="G73" s="18" t="n">
        <v>45.56333381</v>
      </c>
      <c r="H73" s="20" t="n">
        <v>0.97051082</v>
      </c>
      <c r="I73" s="18" t="n">
        <v>23.30051543</v>
      </c>
      <c r="J73" s="20" t="n">
        <v>1.04046479</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37.59188223</v>
      </c>
      <c r="F7" s="20" t="n">
        <v>0.6146304299999999</v>
      </c>
      <c r="G7" s="18" t="n">
        <v>9.10454932</v>
      </c>
      <c r="H7" s="20" t="n">
        <v>0.33042267</v>
      </c>
      <c r="I7" s="18" t="n">
        <v>53.30356845</v>
      </c>
      <c r="J7" s="20" t="n">
        <v>0.61578027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(8086.0/B9*100)</f>
        <v/>
      </c>
      <c r="D9" s="19" t="n">
        <v>1565</v>
      </c>
      <c r="E9" s="18" t="n">
        <v>73.040892</v>
      </c>
      <c r="F9" s="20" t="n">
        <v>2.38919742</v>
      </c>
      <c r="G9" s="18" t="n">
        <v>11.66286113</v>
      </c>
      <c r="H9" s="20" t="n">
        <v>1.01187908</v>
      </c>
      <c r="I9" s="18" t="n">
        <v>0</v>
      </c>
      <c r="J9" s="20" t="n">
        <v>0</v>
      </c>
      <c r="K9" s="18" t="s">
        <v>327</v>
      </c>
      <c r="L9" s="20" t="s">
        <v>327</v>
      </c>
      <c r="M9" s="18" t="n">
        <v>15.29624687</v>
      </c>
      <c r="N9" s="20" t="n">
        <v>2.51988502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11.24179322</v>
      </c>
      <c r="F13" s="20" t="n">
        <v>0.4478063</v>
      </c>
      <c r="G13" s="18" t="n">
        <v>1.91437154</v>
      </c>
      <c r="H13" s="20" t="n">
        <v>0.19277874</v>
      </c>
      <c r="I13" s="18" t="n">
        <v>82.71709479</v>
      </c>
      <c r="J13" s="20" t="n">
        <v>0.68344922</v>
      </c>
      <c r="K13" s="18" t="s">
        <v>327</v>
      </c>
      <c r="L13" s="20" t="s">
        <v>327</v>
      </c>
      <c r="M13" s="18" t="n">
        <v>4.12674044</v>
      </c>
      <c r="N13" s="20" t="n">
        <v>0.47387084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55.81231127</v>
      </c>
      <c r="F18" s="20" t="n">
        <v>0.87929627</v>
      </c>
      <c r="G18" s="18" t="n">
        <v>14.5160903</v>
      </c>
      <c r="H18" s="20" t="n">
        <v>0.52349177</v>
      </c>
      <c r="I18" s="18" t="n">
        <v>29.67159843</v>
      </c>
      <c r="J18" s="20" t="n">
        <v>0.87918561</v>
      </c>
      <c r="K18" s="18" t="s">
        <v>327</v>
      </c>
      <c r="L18" s="20" t="s">
        <v>327</v>
      </c>
      <c r="M18" s="18" t="n">
        <v>0</v>
      </c>
      <c r="N18" s="20" t="n">
        <v>0</v>
      </c>
      <c r="O18" s="18" t="n">
        <v>0</v>
      </c>
      <c r="P18" s="20" t="n">
        <v>0</v>
      </c>
      <c r="Q18" s="18" t="n">
        <v>0</v>
      </c>
      <c r="R18" s="20" t="n">
        <v>0</v>
      </c>
    </row>
    <row r="19" spans="1:18">
      <c r="A19" s="15" t="s">
        <v>339</v>
      </c>
      <c r="B19" s="17" t="n">
        <v>5658</v>
      </c>
      <c r="C19" s="18">
        <f>(326.0/B19*100)</f>
        <v/>
      </c>
      <c r="D19" s="19" t="n">
        <v>5332</v>
      </c>
      <c r="E19" s="18" t="n">
        <v>37.81064583</v>
      </c>
      <c r="F19" s="20" t="n">
        <v>0.96821933</v>
      </c>
      <c r="G19" s="18" t="n">
        <v>4.83571091</v>
      </c>
      <c r="H19" s="20" t="n">
        <v>0.39211723</v>
      </c>
      <c r="I19" s="18" t="n">
        <v>57.35364325</v>
      </c>
      <c r="J19" s="20" t="n">
        <v>1.04876805</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27.03603244</v>
      </c>
      <c r="F20" s="20" t="n">
        <v>0.72489695</v>
      </c>
      <c r="G20" s="18" t="n">
        <v>6.41071823</v>
      </c>
      <c r="H20" s="20" t="n">
        <v>0.43932867</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(719.0/B23*100)</f>
        <v/>
      </c>
      <c r="D23" s="19" t="n">
        <v>10864</v>
      </c>
      <c r="E23" s="18" t="n">
        <v>36.42557208</v>
      </c>
      <c r="F23" s="20" t="n">
        <v>0.8665157100000001</v>
      </c>
      <c r="G23" s="18" t="n">
        <v>5.53457211</v>
      </c>
      <c r="H23" s="20" t="n">
        <v>0.34336693</v>
      </c>
      <c r="I23" s="18" t="n">
        <v>58.0398558</v>
      </c>
      <c r="J23" s="20" t="n">
        <v>0.97978137</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(38.0/B25*100)</f>
        <v/>
      </c>
      <c r="D25" s="19" t="n">
        <v>5543</v>
      </c>
      <c r="E25" s="18" t="n">
        <v>69.44541125000001</v>
      </c>
      <c r="F25" s="20" t="n">
        <v>0.9140719899999999</v>
      </c>
      <c r="G25" s="18" t="n">
        <v>7.4207721</v>
      </c>
      <c r="H25" s="20" t="n">
        <v>0.47636315</v>
      </c>
      <c r="I25" s="18" t="n">
        <v>23.13381665</v>
      </c>
      <c r="J25" s="20" t="n">
        <v>0.9685668200000001</v>
      </c>
      <c r="K25" s="18" t="s">
        <v>327</v>
      </c>
      <c r="L25" s="20" t="s">
        <v>327</v>
      </c>
      <c r="M25" s="18" t="n">
        <v>0</v>
      </c>
      <c r="N25" s="20" t="n">
        <v>0</v>
      </c>
      <c r="O25" s="18" t="n">
        <v>0</v>
      </c>
      <c r="P25" s="20" t="n">
        <v>0</v>
      </c>
      <c r="Q25" s="18" t="n">
        <v>0</v>
      </c>
      <c r="R25" s="20" t="n">
        <v>0</v>
      </c>
    </row>
    <row r="26" spans="1:18">
      <c r="A26" s="15" t="s">
        <v>346</v>
      </c>
      <c r="B26" s="17" t="n">
        <v>4869</v>
      </c>
      <c r="C26" s="18">
        <f>(207.0/B26*100)</f>
        <v/>
      </c>
      <c r="D26" s="19" t="n">
        <v>4662</v>
      </c>
      <c r="E26" s="18" t="n">
        <v>46.08221309</v>
      </c>
      <c r="F26" s="20" t="n">
        <v>0.9073241399999999</v>
      </c>
      <c r="G26" s="18" t="n">
        <v>12.42174549</v>
      </c>
      <c r="H26" s="20" t="n">
        <v>0.52255565</v>
      </c>
      <c r="I26" s="18" t="n">
        <v>41.49604141</v>
      </c>
      <c r="J26" s="20" t="n">
        <v>0.92502692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(44.0/B32*100)</f>
        <v/>
      </c>
      <c r="D32" s="19" t="n">
        <v>4434</v>
      </c>
      <c r="E32" s="18" t="n">
        <v>46.26401422</v>
      </c>
      <c r="F32" s="20" t="n">
        <v>1.00975387</v>
      </c>
      <c r="G32" s="18" t="n">
        <v>13.56838984</v>
      </c>
      <c r="H32" s="20" t="n">
        <v>0.59069688</v>
      </c>
      <c r="I32" s="18" t="n">
        <v>40.16759594</v>
      </c>
      <c r="J32" s="20" t="n">
        <v>1.05732025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44.43915585</v>
      </c>
      <c r="F34" s="20" t="n">
        <v>0.92115779</v>
      </c>
      <c r="G34" s="18" t="n">
        <v>10.70036923</v>
      </c>
      <c r="H34" s="20" t="n">
        <v>0.46845041</v>
      </c>
      <c r="I34" s="18" t="n">
        <v>42.24793062</v>
      </c>
      <c r="J34" s="20" t="n">
        <v>0.88744443</v>
      </c>
      <c r="K34" s="18" t="s">
        <v>327</v>
      </c>
      <c r="L34" s="20" t="s">
        <v>327</v>
      </c>
      <c r="M34" s="18" t="n">
        <v>2.6125443</v>
      </c>
      <c r="N34" s="20" t="n">
        <v>0.54195116</v>
      </c>
      <c r="O34" s="18" t="n">
        <v>0</v>
      </c>
      <c r="P34" s="20" t="n">
        <v>0</v>
      </c>
      <c r="Q34" s="18" t="n">
        <v>0</v>
      </c>
      <c r="R34" s="20" t="n">
        <v>0</v>
      </c>
    </row>
    <row r="35" spans="1:18">
      <c r="A35" s="15" t="s">
        <v>355</v>
      </c>
      <c r="B35" s="17" t="n">
        <v>6406</v>
      </c>
      <c r="C35" s="18">
        <f>(145.0/B35*100)</f>
        <v/>
      </c>
      <c r="D35" s="19" t="n">
        <v>6261</v>
      </c>
      <c r="E35" s="18" t="n">
        <v>60.69926808</v>
      </c>
      <c r="F35" s="20" t="n">
        <v>0.77729036</v>
      </c>
      <c r="G35" s="18" t="n">
        <v>5.96044871</v>
      </c>
      <c r="H35" s="20" t="n">
        <v>0.35710326</v>
      </c>
      <c r="I35" s="18" t="n">
        <v>32.28433892</v>
      </c>
      <c r="J35" s="20" t="n">
        <v>0.77481562</v>
      </c>
      <c r="K35" s="18" t="s">
        <v>327</v>
      </c>
      <c r="L35" s="20" t="s">
        <v>327</v>
      </c>
      <c r="M35" s="18" t="n">
        <v>1.0559443</v>
      </c>
      <c r="N35" s="20" t="n">
        <v>0.05771955</v>
      </c>
      <c r="O35" s="18" t="n">
        <v>0</v>
      </c>
      <c r="P35" s="20" t="n">
        <v>0</v>
      </c>
      <c r="Q35" s="18" t="n">
        <v>0</v>
      </c>
      <c r="R35" s="20" t="n">
        <v>0</v>
      </c>
    </row>
    <row r="36" spans="1:18">
      <c r="A36" s="15" t="s">
        <v>356</v>
      </c>
      <c r="B36" s="17" t="n">
        <v>6736</v>
      </c>
      <c r="C36" s="18">
        <f>(154.0/B36*100)</f>
        <v/>
      </c>
      <c r="D36" s="19" t="n">
        <v>6582</v>
      </c>
      <c r="E36" s="18" t="n">
        <v>40.64410427</v>
      </c>
      <c r="F36" s="20" t="n">
        <v>0.84062462</v>
      </c>
      <c r="G36" s="18" t="n">
        <v>4.50815154</v>
      </c>
      <c r="H36" s="20" t="n">
        <v>0.30575693</v>
      </c>
      <c r="I36" s="18" t="n">
        <v>54.84774419</v>
      </c>
      <c r="J36" s="20" t="n">
        <v>0.88589405</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(5834.0/B40*100)</f>
        <v/>
      </c>
      <c r="D40" s="19" t="n">
        <v>8323</v>
      </c>
      <c r="E40" s="18" t="n">
        <v>40.54461837</v>
      </c>
      <c r="F40" s="20" t="n">
        <v>0.88247746</v>
      </c>
      <c r="G40" s="18" t="n">
        <v>10.90624471</v>
      </c>
      <c r="H40" s="20" t="n">
        <v>0.5478699299999999</v>
      </c>
      <c r="I40" s="18" t="n">
        <v>39.28741514</v>
      </c>
      <c r="J40" s="20" t="n">
        <v>0.96880951</v>
      </c>
      <c r="K40" s="18" t="s">
        <v>327</v>
      </c>
      <c r="L40" s="20" t="s">
        <v>327</v>
      </c>
      <c r="M40" s="18" t="n">
        <v>9.261721789999999</v>
      </c>
      <c r="N40" s="20" t="n">
        <v>0.21075657</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(321.0/B47*100)</f>
        <v/>
      </c>
      <c r="D47" s="19" t="n">
        <v>5607</v>
      </c>
      <c r="E47" s="18" t="n">
        <v>49.83301768</v>
      </c>
      <c r="F47" s="20" t="n">
        <v>0.91716908</v>
      </c>
      <c r="G47" s="18" t="n">
        <v>15.11980858</v>
      </c>
      <c r="H47" s="20" t="n">
        <v>0.60590553</v>
      </c>
      <c r="I47" s="18" t="n">
        <v>35.04717374</v>
      </c>
      <c r="J47" s="20" t="n">
        <v>0.9977282200000001</v>
      </c>
      <c r="K47" s="18" t="s">
        <v>327</v>
      </c>
      <c r="L47" s="20" t="s">
        <v>327</v>
      </c>
      <c r="M47" s="18" t="n">
        <v>0</v>
      </c>
      <c r="N47" s="20" t="n">
        <v>0</v>
      </c>
      <c r="O47" s="18" t="n">
        <v>0</v>
      </c>
      <c r="P47" s="20" t="n">
        <v>0</v>
      </c>
      <c r="Q47" s="18" t="n">
        <v>0</v>
      </c>
      <c r="R47" s="20" t="n">
        <v>0</v>
      </c>
    </row>
    <row r="48" spans="1:18">
      <c r="A48" s="15" t="s">
        <v>368</v>
      </c>
      <c r="B48" s="17" t="n">
        <v>9841</v>
      </c>
      <c r="C48" s="18">
        <f>(35.0/B48*100)</f>
        <v/>
      </c>
      <c r="D48" s="19" t="n">
        <v>9806</v>
      </c>
      <c r="E48" s="18" t="n">
        <v>41.49663827</v>
      </c>
      <c r="F48" s="20" t="n">
        <v>0.86120424</v>
      </c>
      <c r="G48" s="18" t="n">
        <v>23.11654634</v>
      </c>
      <c r="H48" s="20" t="n">
        <v>1.09620096</v>
      </c>
      <c r="I48" s="18" t="n">
        <v>35.38681539</v>
      </c>
      <c r="J48" s="20" t="n">
        <v>1.16865536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(173.0/B52*100)</f>
        <v/>
      </c>
      <c r="D52" s="19" t="n">
        <v>5636</v>
      </c>
      <c r="E52" s="18" t="n">
        <v>41.77844776</v>
      </c>
      <c r="F52" s="20" t="n">
        <v>0.85121228</v>
      </c>
      <c r="G52" s="18" t="n">
        <v>6.50890928</v>
      </c>
      <c r="H52" s="20" t="n">
        <v>0.36118434</v>
      </c>
      <c r="I52" s="18" t="n">
        <v>51.71264296</v>
      </c>
      <c r="J52" s="20" t="n">
        <v>0.91408986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43.03018451</v>
      </c>
      <c r="F56" s="20" t="n">
        <v>0.85747409</v>
      </c>
      <c r="G56" s="18" t="n">
        <v>17.77045592</v>
      </c>
      <c r="H56" s="20" t="n">
        <v>0.56068327</v>
      </c>
      <c r="I56" s="18" t="n">
        <v>39.19935957</v>
      </c>
      <c r="J56" s="20" t="n">
        <v>0.91275546</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42.38990484</v>
      </c>
      <c r="F61" s="20" t="n">
        <v>0.78538268</v>
      </c>
      <c r="G61" s="18" t="n">
        <v>8.655149550000001</v>
      </c>
      <c r="H61" s="20" t="n">
        <v>0.48014229</v>
      </c>
      <c r="I61" s="18" t="n">
        <v>48.95494561</v>
      </c>
      <c r="J61" s="20" t="n">
        <v>0.90319436</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(590.0/B67*100)</f>
        <v/>
      </c>
      <c r="D67" s="19" t="n">
        <v>6381</v>
      </c>
      <c r="E67" s="18" t="n">
        <v>32.36680491</v>
      </c>
      <c r="F67" s="20" t="n">
        <v>0.73540947</v>
      </c>
      <c r="G67" s="18" t="n">
        <v>27.88050077</v>
      </c>
      <c r="H67" s="20" t="n">
        <v>0.87842211</v>
      </c>
      <c r="I67" s="18" t="n">
        <v>39.75269432</v>
      </c>
      <c r="J67" s="20" t="n">
        <v>1.02488375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(446.0/B73*100)</f>
        <v/>
      </c>
      <c r="D73" s="19" t="n">
        <v>7803</v>
      </c>
      <c r="E73" s="18" t="n">
        <v>30.54239205</v>
      </c>
      <c r="F73" s="20" t="n">
        <v>0.72527308</v>
      </c>
      <c r="G73" s="18" t="n">
        <v>46.15709252</v>
      </c>
      <c r="H73" s="20" t="n">
        <v>1.0630074</v>
      </c>
      <c r="I73" s="18" t="n">
        <v>23.30051543</v>
      </c>
      <c r="J73" s="20" t="n">
        <v>1.04046479</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38.50398993</v>
      </c>
      <c r="F7" s="20" t="n">
        <v>0.60773244</v>
      </c>
      <c r="G7" s="18" t="n">
        <v>8.19244162</v>
      </c>
      <c r="H7" s="20" t="n">
        <v>0.3250998</v>
      </c>
      <c r="I7" s="18" t="n">
        <v>53.30356845</v>
      </c>
      <c r="J7" s="20" t="n">
        <v>0.61578027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(8086.0/B9*100)</f>
        <v/>
      </c>
      <c r="D9" s="19" t="n">
        <v>1565</v>
      </c>
      <c r="E9" s="18" t="n">
        <v>76.85102342</v>
      </c>
      <c r="F9" s="20" t="n">
        <v>2.37947992</v>
      </c>
      <c r="G9" s="18" t="n">
        <v>7.85272971</v>
      </c>
      <c r="H9" s="20" t="n">
        <v>0.71537239</v>
      </c>
      <c r="I9" s="18" t="n">
        <v>0</v>
      </c>
      <c r="J9" s="20" t="n">
        <v>0</v>
      </c>
      <c r="K9" s="18" t="s">
        <v>327</v>
      </c>
      <c r="L9" s="20" t="s">
        <v>327</v>
      </c>
      <c r="M9" s="18" t="n">
        <v>15.29624687</v>
      </c>
      <c r="N9" s="20" t="n">
        <v>2.51988502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11.57324864</v>
      </c>
      <c r="F13" s="20" t="n">
        <v>0.48203623</v>
      </c>
      <c r="G13" s="18" t="n">
        <v>1.58291612</v>
      </c>
      <c r="H13" s="20" t="n">
        <v>0.15037615</v>
      </c>
      <c r="I13" s="18" t="n">
        <v>82.71709479</v>
      </c>
      <c r="J13" s="20" t="n">
        <v>0.68344922</v>
      </c>
      <c r="K13" s="18" t="s">
        <v>327</v>
      </c>
      <c r="L13" s="20" t="s">
        <v>327</v>
      </c>
      <c r="M13" s="18" t="n">
        <v>4.12674044</v>
      </c>
      <c r="N13" s="20" t="n">
        <v>0.47387084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55.94091708</v>
      </c>
      <c r="F18" s="20" t="n">
        <v>0.9137882899999999</v>
      </c>
      <c r="G18" s="18" t="n">
        <v>14.38748449</v>
      </c>
      <c r="H18" s="20" t="n">
        <v>0.55941409</v>
      </c>
      <c r="I18" s="18" t="n">
        <v>29.67159843</v>
      </c>
      <c r="J18" s="20" t="n">
        <v>0.87918561</v>
      </c>
      <c r="K18" s="18" t="s">
        <v>327</v>
      </c>
      <c r="L18" s="20" t="s">
        <v>327</v>
      </c>
      <c r="M18" s="18" t="n">
        <v>0</v>
      </c>
      <c r="N18" s="20" t="n">
        <v>0</v>
      </c>
      <c r="O18" s="18" t="n">
        <v>0</v>
      </c>
      <c r="P18" s="20" t="n">
        <v>0</v>
      </c>
      <c r="Q18" s="18" t="n">
        <v>0</v>
      </c>
      <c r="R18" s="20" t="n">
        <v>0</v>
      </c>
    </row>
    <row r="19" spans="1:18">
      <c r="A19" s="15" t="s">
        <v>339</v>
      </c>
      <c r="B19" s="17" t="n">
        <v>5658</v>
      </c>
      <c r="C19" s="18">
        <f>(326.0/B19*100)</f>
        <v/>
      </c>
      <c r="D19" s="19" t="n">
        <v>5332</v>
      </c>
      <c r="E19" s="18" t="n">
        <v>38.25012154</v>
      </c>
      <c r="F19" s="20" t="n">
        <v>0.93869445</v>
      </c>
      <c r="G19" s="18" t="n">
        <v>4.3962352</v>
      </c>
      <c r="H19" s="20" t="n">
        <v>0.36054203</v>
      </c>
      <c r="I19" s="18" t="n">
        <v>57.35364325</v>
      </c>
      <c r="J19" s="20" t="n">
        <v>1.04876805</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28.03467269</v>
      </c>
      <c r="F20" s="20" t="n">
        <v>0.81702219</v>
      </c>
      <c r="G20" s="18" t="n">
        <v>5.41207797</v>
      </c>
      <c r="H20" s="20" t="n">
        <v>0.46039176</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(719.0/B23*100)</f>
        <v/>
      </c>
      <c r="D23" s="19" t="n">
        <v>10864</v>
      </c>
      <c r="E23" s="18" t="n">
        <v>37.64170246</v>
      </c>
      <c r="F23" s="20" t="n">
        <v>0.85109061</v>
      </c>
      <c r="G23" s="18" t="n">
        <v>4.31844173</v>
      </c>
      <c r="H23" s="20" t="n">
        <v>0.38143903</v>
      </c>
      <c r="I23" s="18" t="n">
        <v>58.0398558</v>
      </c>
      <c r="J23" s="20" t="n">
        <v>0.97978137</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(38.0/B25*100)</f>
        <v/>
      </c>
      <c r="D25" s="19" t="n">
        <v>5543</v>
      </c>
      <c r="E25" s="18" t="n">
        <v>59.65836619</v>
      </c>
      <c r="F25" s="20" t="n">
        <v>0.95323066</v>
      </c>
      <c r="G25" s="18" t="n">
        <v>17.20781716</v>
      </c>
      <c r="H25" s="20" t="n">
        <v>0.60630278</v>
      </c>
      <c r="I25" s="18" t="n">
        <v>23.13381665</v>
      </c>
      <c r="J25" s="20" t="n">
        <v>0.9685668200000001</v>
      </c>
      <c r="K25" s="18" t="s">
        <v>327</v>
      </c>
      <c r="L25" s="20" t="s">
        <v>327</v>
      </c>
      <c r="M25" s="18" t="n">
        <v>0</v>
      </c>
      <c r="N25" s="20" t="n">
        <v>0</v>
      </c>
      <c r="O25" s="18" t="n">
        <v>0</v>
      </c>
      <c r="P25" s="20" t="n">
        <v>0</v>
      </c>
      <c r="Q25" s="18" t="n">
        <v>0</v>
      </c>
      <c r="R25" s="20" t="n">
        <v>0</v>
      </c>
    </row>
    <row r="26" spans="1:18">
      <c r="A26" s="15" t="s">
        <v>346</v>
      </c>
      <c r="B26" s="17" t="n">
        <v>4869</v>
      </c>
      <c r="C26" s="18">
        <f>(207.0/B26*100)</f>
        <v/>
      </c>
      <c r="D26" s="19" t="n">
        <v>4662</v>
      </c>
      <c r="E26" s="18" t="n">
        <v>48.10363496</v>
      </c>
      <c r="F26" s="20" t="n">
        <v>0.89191184</v>
      </c>
      <c r="G26" s="18" t="n">
        <v>10.40032362</v>
      </c>
      <c r="H26" s="20" t="n">
        <v>0.54832832</v>
      </c>
      <c r="I26" s="18" t="n">
        <v>41.49604141</v>
      </c>
      <c r="J26" s="20" t="n">
        <v>0.92502692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(44.0/B32*100)</f>
        <v/>
      </c>
      <c r="D32" s="19" t="n">
        <v>4434</v>
      </c>
      <c r="E32" s="18" t="n">
        <v>51.12749203</v>
      </c>
      <c r="F32" s="20" t="n">
        <v>1.03808759</v>
      </c>
      <c r="G32" s="18" t="n">
        <v>8.704912029999999</v>
      </c>
      <c r="H32" s="20" t="n">
        <v>0.4292376</v>
      </c>
      <c r="I32" s="18" t="n">
        <v>40.16759594</v>
      </c>
      <c r="J32" s="20" t="n">
        <v>1.05732025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45.16147508</v>
      </c>
      <c r="F34" s="20" t="n">
        <v>0.93080961</v>
      </c>
      <c r="G34" s="18" t="n">
        <v>9.97805</v>
      </c>
      <c r="H34" s="20" t="n">
        <v>0.48633385</v>
      </c>
      <c r="I34" s="18" t="n">
        <v>42.24793062</v>
      </c>
      <c r="J34" s="20" t="n">
        <v>0.88744443</v>
      </c>
      <c r="K34" s="18" t="s">
        <v>327</v>
      </c>
      <c r="L34" s="20" t="s">
        <v>327</v>
      </c>
      <c r="M34" s="18" t="n">
        <v>2.6125443</v>
      </c>
      <c r="N34" s="20" t="n">
        <v>0.54195116</v>
      </c>
      <c r="O34" s="18" t="n">
        <v>0</v>
      </c>
      <c r="P34" s="20" t="n">
        <v>0</v>
      </c>
      <c r="Q34" s="18" t="n">
        <v>0</v>
      </c>
      <c r="R34" s="20" t="n">
        <v>0</v>
      </c>
    </row>
    <row r="35" spans="1:18">
      <c r="A35" s="15" t="s">
        <v>355</v>
      </c>
      <c r="B35" s="17" t="n">
        <v>6406</v>
      </c>
      <c r="C35" s="18">
        <f>(145.0/B35*100)</f>
        <v/>
      </c>
      <c r="D35" s="19" t="n">
        <v>6261</v>
      </c>
      <c r="E35" s="18" t="n">
        <v>60.98347339</v>
      </c>
      <c r="F35" s="20" t="n">
        <v>0.77196191</v>
      </c>
      <c r="G35" s="18" t="n">
        <v>5.67624339</v>
      </c>
      <c r="H35" s="20" t="n">
        <v>0.30354841</v>
      </c>
      <c r="I35" s="18" t="n">
        <v>32.28433892</v>
      </c>
      <c r="J35" s="20" t="n">
        <v>0.77481562</v>
      </c>
      <c r="K35" s="18" t="s">
        <v>327</v>
      </c>
      <c r="L35" s="20" t="s">
        <v>327</v>
      </c>
      <c r="M35" s="18" t="n">
        <v>1.0559443</v>
      </c>
      <c r="N35" s="20" t="n">
        <v>0.05771955</v>
      </c>
      <c r="O35" s="18" t="n">
        <v>0</v>
      </c>
      <c r="P35" s="20" t="n">
        <v>0</v>
      </c>
      <c r="Q35" s="18" t="n">
        <v>0</v>
      </c>
      <c r="R35" s="20" t="n">
        <v>0</v>
      </c>
    </row>
    <row r="36" spans="1:18">
      <c r="A36" s="15" t="s">
        <v>356</v>
      </c>
      <c r="B36" s="17" t="n">
        <v>6736</v>
      </c>
      <c r="C36" s="18">
        <f>(154.0/B36*100)</f>
        <v/>
      </c>
      <c r="D36" s="19" t="n">
        <v>6582</v>
      </c>
      <c r="E36" s="18" t="n">
        <v>41.87047916</v>
      </c>
      <c r="F36" s="20" t="n">
        <v>0.81212733</v>
      </c>
      <c r="G36" s="18" t="n">
        <v>3.28177665</v>
      </c>
      <c r="H36" s="20" t="n">
        <v>0.21699838</v>
      </c>
      <c r="I36" s="18" t="n">
        <v>54.84774419</v>
      </c>
      <c r="J36" s="20" t="n">
        <v>0.88589405</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(5834.0/B40*100)</f>
        <v/>
      </c>
      <c r="D40" s="19" t="n">
        <v>8323</v>
      </c>
      <c r="E40" s="18" t="n">
        <v>36.65822836</v>
      </c>
      <c r="F40" s="20" t="n">
        <v>0.76325564</v>
      </c>
      <c r="G40" s="18" t="n">
        <v>14.79263472</v>
      </c>
      <c r="H40" s="20" t="n">
        <v>0.5397802900000001</v>
      </c>
      <c r="I40" s="18" t="n">
        <v>39.28741514</v>
      </c>
      <c r="J40" s="20" t="n">
        <v>0.96880951</v>
      </c>
      <c r="K40" s="18" t="s">
        <v>327</v>
      </c>
      <c r="L40" s="20" t="s">
        <v>327</v>
      </c>
      <c r="M40" s="18" t="n">
        <v>9.261721789999999</v>
      </c>
      <c r="N40" s="20" t="n">
        <v>0.21075657</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(321.0/B47*100)</f>
        <v/>
      </c>
      <c r="D47" s="19" t="n">
        <v>5607</v>
      </c>
      <c r="E47" s="18" t="n">
        <v>50.4959054</v>
      </c>
      <c r="F47" s="20" t="n">
        <v>1.00554667</v>
      </c>
      <c r="G47" s="18" t="n">
        <v>14.45692086</v>
      </c>
      <c r="H47" s="20" t="n">
        <v>0.63207684</v>
      </c>
      <c r="I47" s="18" t="n">
        <v>35.04717374</v>
      </c>
      <c r="J47" s="20" t="n">
        <v>0.9977282200000001</v>
      </c>
      <c r="K47" s="18" t="s">
        <v>327</v>
      </c>
      <c r="L47" s="20" t="s">
        <v>327</v>
      </c>
      <c r="M47" s="18" t="n">
        <v>0</v>
      </c>
      <c r="N47" s="20" t="n">
        <v>0</v>
      </c>
      <c r="O47" s="18" t="n">
        <v>0</v>
      </c>
      <c r="P47" s="20" t="n">
        <v>0</v>
      </c>
      <c r="Q47" s="18" t="n">
        <v>0</v>
      </c>
      <c r="R47" s="20" t="n">
        <v>0</v>
      </c>
    </row>
    <row r="48" spans="1:18">
      <c r="A48" s="15" t="s">
        <v>368</v>
      </c>
      <c r="B48" s="17" t="n">
        <v>9841</v>
      </c>
      <c r="C48" s="18">
        <f>(35.0/B48*100)</f>
        <v/>
      </c>
      <c r="D48" s="19" t="n">
        <v>9806</v>
      </c>
      <c r="E48" s="18" t="n">
        <v>52.05550751</v>
      </c>
      <c r="F48" s="20" t="n">
        <v>0.99577159</v>
      </c>
      <c r="G48" s="18" t="n">
        <v>12.5576771</v>
      </c>
      <c r="H48" s="20" t="n">
        <v>0.7407499</v>
      </c>
      <c r="I48" s="18" t="n">
        <v>35.38681539</v>
      </c>
      <c r="J48" s="20" t="n">
        <v>1.16865536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(173.0/B52*100)</f>
        <v/>
      </c>
      <c r="D52" s="19" t="n">
        <v>5636</v>
      </c>
      <c r="E52" s="18" t="n">
        <v>40.88600044</v>
      </c>
      <c r="F52" s="20" t="n">
        <v>0.85924325</v>
      </c>
      <c r="G52" s="18" t="n">
        <v>7.4013566</v>
      </c>
      <c r="H52" s="20" t="n">
        <v>0.44370761</v>
      </c>
      <c r="I52" s="18" t="n">
        <v>51.71264296</v>
      </c>
      <c r="J52" s="20" t="n">
        <v>0.91408986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51.35127123</v>
      </c>
      <c r="F56" s="20" t="n">
        <v>0.8844428600000001</v>
      </c>
      <c r="G56" s="18" t="n">
        <v>9.4493692</v>
      </c>
      <c r="H56" s="20" t="n">
        <v>0.45116495</v>
      </c>
      <c r="I56" s="18" t="n">
        <v>39.19935957</v>
      </c>
      <c r="J56" s="20" t="n">
        <v>0.91275546</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43.69430614</v>
      </c>
      <c r="F61" s="20" t="n">
        <v>0.83915083</v>
      </c>
      <c r="G61" s="18" t="n">
        <v>7.35074824</v>
      </c>
      <c r="H61" s="20" t="n">
        <v>0.39627208</v>
      </c>
      <c r="I61" s="18" t="n">
        <v>48.95494561</v>
      </c>
      <c r="J61" s="20" t="n">
        <v>0.90319436</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(590.0/B67*100)</f>
        <v/>
      </c>
      <c r="D67" s="19" t="n">
        <v>6381</v>
      </c>
      <c r="E67" s="18" t="n">
        <v>46.23145945</v>
      </c>
      <c r="F67" s="20" t="n">
        <v>0.97538375</v>
      </c>
      <c r="G67" s="18" t="n">
        <v>14.01584624</v>
      </c>
      <c r="H67" s="20" t="n">
        <v>0.56990055</v>
      </c>
      <c r="I67" s="18" t="n">
        <v>39.75269432</v>
      </c>
      <c r="J67" s="20" t="n">
        <v>1.02488375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(446.0/B73*100)</f>
        <v/>
      </c>
      <c r="D73" s="19" t="n">
        <v>7803</v>
      </c>
      <c r="E73" s="18" t="n">
        <v>40.56017351</v>
      </c>
      <c r="F73" s="20" t="n">
        <v>0.99102321</v>
      </c>
      <c r="G73" s="18" t="n">
        <v>36.13931106</v>
      </c>
      <c r="H73" s="20" t="n">
        <v>1.08498982</v>
      </c>
      <c r="I73" s="18" t="n">
        <v>23.30051543</v>
      </c>
      <c r="J73" s="20" t="n">
        <v>1.04046479</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36.28738804</v>
      </c>
      <c r="F7" s="20" t="n">
        <v>0.59119773</v>
      </c>
      <c r="G7" s="18" t="n">
        <v>10.40904351</v>
      </c>
      <c r="H7" s="20" t="n">
        <v>0.3805375</v>
      </c>
      <c r="I7" s="18" t="n">
        <v>53.30356845</v>
      </c>
      <c r="J7" s="20" t="n">
        <v>0.61578027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(8086.0/B9*100)</f>
        <v/>
      </c>
      <c r="D9" s="19" t="n">
        <v>1565</v>
      </c>
      <c r="E9" s="18" t="n">
        <v>72.92918708000001</v>
      </c>
      <c r="F9" s="20" t="n">
        <v>2.32585628</v>
      </c>
      <c r="G9" s="18" t="n">
        <v>11.77456605</v>
      </c>
      <c r="H9" s="20" t="n">
        <v>0.92624415</v>
      </c>
      <c r="I9" s="18" t="n">
        <v>0</v>
      </c>
      <c r="J9" s="20" t="n">
        <v>0</v>
      </c>
      <c r="K9" s="18" t="s">
        <v>327</v>
      </c>
      <c r="L9" s="20" t="s">
        <v>327</v>
      </c>
      <c r="M9" s="18" t="n">
        <v>15.29624687</v>
      </c>
      <c r="N9" s="20" t="n">
        <v>2.51988502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11.1993836</v>
      </c>
      <c r="F13" s="20" t="n">
        <v>0.47250064</v>
      </c>
      <c r="G13" s="18" t="n">
        <v>1.95678117</v>
      </c>
      <c r="H13" s="20" t="n">
        <v>0.20223796</v>
      </c>
      <c r="I13" s="18" t="n">
        <v>82.71709479</v>
      </c>
      <c r="J13" s="20" t="n">
        <v>0.68344922</v>
      </c>
      <c r="K13" s="18" t="s">
        <v>327</v>
      </c>
      <c r="L13" s="20" t="s">
        <v>327</v>
      </c>
      <c r="M13" s="18" t="n">
        <v>4.12674044</v>
      </c>
      <c r="N13" s="20" t="n">
        <v>0.47387084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51.45305726</v>
      </c>
      <c r="F18" s="20" t="n">
        <v>0.88176908</v>
      </c>
      <c r="G18" s="18" t="n">
        <v>18.87534432</v>
      </c>
      <c r="H18" s="20" t="n">
        <v>0.52055144</v>
      </c>
      <c r="I18" s="18" t="n">
        <v>29.67159843</v>
      </c>
      <c r="J18" s="20" t="n">
        <v>0.87918561</v>
      </c>
      <c r="K18" s="18" t="s">
        <v>327</v>
      </c>
      <c r="L18" s="20" t="s">
        <v>327</v>
      </c>
      <c r="M18" s="18" t="n">
        <v>0</v>
      </c>
      <c r="N18" s="20" t="n">
        <v>0</v>
      </c>
      <c r="O18" s="18" t="n">
        <v>0</v>
      </c>
      <c r="P18" s="20" t="n">
        <v>0</v>
      </c>
      <c r="Q18" s="18" t="n">
        <v>0</v>
      </c>
      <c r="R18" s="20" t="n">
        <v>0</v>
      </c>
    </row>
    <row r="19" spans="1:18">
      <c r="A19" s="15" t="s">
        <v>339</v>
      </c>
      <c r="B19" s="17" t="n">
        <v>5658</v>
      </c>
      <c r="C19" s="18">
        <f>(326.0/B19*100)</f>
        <v/>
      </c>
      <c r="D19" s="19" t="n">
        <v>5332</v>
      </c>
      <c r="E19" s="18" t="n">
        <v>37.74643551</v>
      </c>
      <c r="F19" s="20" t="n">
        <v>0.95725284</v>
      </c>
      <c r="G19" s="18" t="n">
        <v>4.89992124</v>
      </c>
      <c r="H19" s="20" t="n">
        <v>0.37608729</v>
      </c>
      <c r="I19" s="18" t="n">
        <v>57.35364325</v>
      </c>
      <c r="J19" s="20" t="n">
        <v>1.04876805</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27.39282496</v>
      </c>
      <c r="F20" s="20" t="n">
        <v>0.81576757</v>
      </c>
      <c r="G20" s="18" t="n">
        <v>6.05392571</v>
      </c>
      <c r="H20" s="20" t="n">
        <v>0.40613493</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(719.0/B23*100)</f>
        <v/>
      </c>
      <c r="D23" s="19" t="n">
        <v>10864</v>
      </c>
      <c r="E23" s="18" t="n">
        <v>35.55272012</v>
      </c>
      <c r="F23" s="20" t="n">
        <v>0.81243392</v>
      </c>
      <c r="G23" s="18" t="n">
        <v>6.40742408</v>
      </c>
      <c r="H23" s="20" t="n">
        <v>0.42522005</v>
      </c>
      <c r="I23" s="18" t="n">
        <v>58.0398558</v>
      </c>
      <c r="J23" s="20" t="n">
        <v>0.97978137</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(38.0/B25*100)</f>
        <v/>
      </c>
      <c r="D25" s="19" t="n">
        <v>5543</v>
      </c>
      <c r="E25" s="18" t="n">
        <v>59.10267319</v>
      </c>
      <c r="F25" s="20" t="n">
        <v>0.89856167</v>
      </c>
      <c r="G25" s="18" t="n">
        <v>17.76351016</v>
      </c>
      <c r="H25" s="20" t="n">
        <v>0.63173533</v>
      </c>
      <c r="I25" s="18" t="n">
        <v>23.13381665</v>
      </c>
      <c r="J25" s="20" t="n">
        <v>0.9685668200000001</v>
      </c>
      <c r="K25" s="18" t="s">
        <v>327</v>
      </c>
      <c r="L25" s="20" t="s">
        <v>327</v>
      </c>
      <c r="M25" s="18" t="n">
        <v>0</v>
      </c>
      <c r="N25" s="20" t="n">
        <v>0</v>
      </c>
      <c r="O25" s="18" t="n">
        <v>0</v>
      </c>
      <c r="P25" s="20" t="n">
        <v>0</v>
      </c>
      <c r="Q25" s="18" t="n">
        <v>0</v>
      </c>
      <c r="R25" s="20" t="n">
        <v>0</v>
      </c>
    </row>
    <row r="26" spans="1:18">
      <c r="A26" s="15" t="s">
        <v>346</v>
      </c>
      <c r="B26" s="17" t="n">
        <v>4869</v>
      </c>
      <c r="C26" s="18">
        <f>(207.0/B26*100)</f>
        <v/>
      </c>
      <c r="D26" s="19" t="n">
        <v>4662</v>
      </c>
      <c r="E26" s="18" t="n">
        <v>43.61360883</v>
      </c>
      <c r="F26" s="20" t="n">
        <v>0.78442878</v>
      </c>
      <c r="G26" s="18" t="n">
        <v>14.89034976</v>
      </c>
      <c r="H26" s="20" t="n">
        <v>0.63398263</v>
      </c>
      <c r="I26" s="18" t="n">
        <v>41.49604141</v>
      </c>
      <c r="J26" s="20" t="n">
        <v>0.92502692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(44.0/B32*100)</f>
        <v/>
      </c>
      <c r="D32" s="19" t="n">
        <v>4434</v>
      </c>
      <c r="E32" s="18" t="n">
        <v>49.89670309</v>
      </c>
      <c r="F32" s="20" t="n">
        <v>1.05114489</v>
      </c>
      <c r="G32" s="18" t="n">
        <v>9.935700969999999</v>
      </c>
      <c r="H32" s="20" t="n">
        <v>0.46697197</v>
      </c>
      <c r="I32" s="18" t="n">
        <v>40.16759594</v>
      </c>
      <c r="J32" s="20" t="n">
        <v>1.05732025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42.82153473</v>
      </c>
      <c r="F34" s="20" t="n">
        <v>0.89701043</v>
      </c>
      <c r="G34" s="18" t="n">
        <v>12.31799035</v>
      </c>
      <c r="H34" s="20" t="n">
        <v>0.51666637</v>
      </c>
      <c r="I34" s="18" t="n">
        <v>42.24793062</v>
      </c>
      <c r="J34" s="20" t="n">
        <v>0.88744443</v>
      </c>
      <c r="K34" s="18" t="s">
        <v>327</v>
      </c>
      <c r="L34" s="20" t="s">
        <v>327</v>
      </c>
      <c r="M34" s="18" t="n">
        <v>2.6125443</v>
      </c>
      <c r="N34" s="20" t="n">
        <v>0.54195116</v>
      </c>
      <c r="O34" s="18" t="n">
        <v>0</v>
      </c>
      <c r="P34" s="20" t="n">
        <v>0</v>
      </c>
      <c r="Q34" s="18" t="n">
        <v>0</v>
      </c>
      <c r="R34" s="20" t="n">
        <v>0</v>
      </c>
    </row>
    <row r="35" spans="1:18">
      <c r="A35" s="15" t="s">
        <v>355</v>
      </c>
      <c r="B35" s="17" t="n">
        <v>6406</v>
      </c>
      <c r="C35" s="18">
        <f>(145.0/B35*100)</f>
        <v/>
      </c>
      <c r="D35" s="19" t="n">
        <v>6261</v>
      </c>
      <c r="E35" s="18" t="n">
        <v>60.66791528</v>
      </c>
      <c r="F35" s="20" t="n">
        <v>0.75620465</v>
      </c>
      <c r="G35" s="18" t="n">
        <v>5.9918015</v>
      </c>
      <c r="H35" s="20" t="n">
        <v>0.368193</v>
      </c>
      <c r="I35" s="18" t="n">
        <v>32.28433892</v>
      </c>
      <c r="J35" s="20" t="n">
        <v>0.77481562</v>
      </c>
      <c r="K35" s="18" t="s">
        <v>327</v>
      </c>
      <c r="L35" s="20" t="s">
        <v>327</v>
      </c>
      <c r="M35" s="18" t="n">
        <v>1.0559443</v>
      </c>
      <c r="N35" s="20" t="n">
        <v>0.05771955</v>
      </c>
      <c r="O35" s="18" t="n">
        <v>0</v>
      </c>
      <c r="P35" s="20" t="n">
        <v>0</v>
      </c>
      <c r="Q35" s="18" t="n">
        <v>0</v>
      </c>
      <c r="R35" s="20" t="n">
        <v>0</v>
      </c>
    </row>
    <row r="36" spans="1:18">
      <c r="A36" s="15" t="s">
        <v>356</v>
      </c>
      <c r="B36" s="17" t="n">
        <v>6736</v>
      </c>
      <c r="C36" s="18">
        <f>(154.0/B36*100)</f>
        <v/>
      </c>
      <c r="D36" s="19" t="n">
        <v>6582</v>
      </c>
      <c r="E36" s="18" t="n">
        <v>39.71201145</v>
      </c>
      <c r="F36" s="20" t="n">
        <v>0.7718244</v>
      </c>
      <c r="G36" s="18" t="n">
        <v>5.44024436</v>
      </c>
      <c r="H36" s="20" t="n">
        <v>0.28823702</v>
      </c>
      <c r="I36" s="18" t="n">
        <v>54.84774419</v>
      </c>
      <c r="J36" s="20" t="n">
        <v>0.88589405</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(5834.0/B40*100)</f>
        <v/>
      </c>
      <c r="D40" s="19" t="n">
        <v>8323</v>
      </c>
      <c r="E40" s="18" t="n">
        <v>36.57177302</v>
      </c>
      <c r="F40" s="20" t="n">
        <v>0.88679593</v>
      </c>
      <c r="G40" s="18" t="n">
        <v>14.87909005</v>
      </c>
      <c r="H40" s="20" t="n">
        <v>0.61122331</v>
      </c>
      <c r="I40" s="18" t="n">
        <v>39.28741514</v>
      </c>
      <c r="J40" s="20" t="n">
        <v>0.96880951</v>
      </c>
      <c r="K40" s="18" t="s">
        <v>327</v>
      </c>
      <c r="L40" s="20" t="s">
        <v>327</v>
      </c>
      <c r="M40" s="18" t="n">
        <v>9.261721789999999</v>
      </c>
      <c r="N40" s="20" t="n">
        <v>0.21075657</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(321.0/B47*100)</f>
        <v/>
      </c>
      <c r="D47" s="19" t="n">
        <v>5607</v>
      </c>
      <c r="E47" s="18" t="n">
        <v>49.53120804</v>
      </c>
      <c r="F47" s="20" t="n">
        <v>0.9228853299999999</v>
      </c>
      <c r="G47" s="18" t="n">
        <v>15.42161822</v>
      </c>
      <c r="H47" s="20" t="n">
        <v>0.6650613</v>
      </c>
      <c r="I47" s="18" t="n">
        <v>35.04717374</v>
      </c>
      <c r="J47" s="20" t="n">
        <v>0.9977282200000001</v>
      </c>
      <c r="K47" s="18" t="s">
        <v>327</v>
      </c>
      <c r="L47" s="20" t="s">
        <v>327</v>
      </c>
      <c r="M47" s="18" t="n">
        <v>0</v>
      </c>
      <c r="N47" s="20" t="n">
        <v>0</v>
      </c>
      <c r="O47" s="18" t="n">
        <v>0</v>
      </c>
      <c r="P47" s="20" t="n">
        <v>0</v>
      </c>
      <c r="Q47" s="18" t="n">
        <v>0</v>
      </c>
      <c r="R47" s="20" t="n">
        <v>0</v>
      </c>
    </row>
    <row r="48" spans="1:18">
      <c r="A48" s="15" t="s">
        <v>368</v>
      </c>
      <c r="B48" s="17" t="n">
        <v>9841</v>
      </c>
      <c r="C48" s="18">
        <f>(35.0/B48*100)</f>
        <v/>
      </c>
      <c r="D48" s="19" t="n">
        <v>9806</v>
      </c>
      <c r="E48" s="18" t="n">
        <v>48.95575201</v>
      </c>
      <c r="F48" s="20" t="n">
        <v>0.90876617</v>
      </c>
      <c r="G48" s="18" t="n">
        <v>15.6574326</v>
      </c>
      <c r="H48" s="20" t="n">
        <v>0.76064463</v>
      </c>
      <c r="I48" s="18" t="n">
        <v>35.38681539</v>
      </c>
      <c r="J48" s="20" t="n">
        <v>1.16865536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(173.0/B52*100)</f>
        <v/>
      </c>
      <c r="D52" s="19" t="n">
        <v>5636</v>
      </c>
      <c r="E52" s="18" t="n">
        <v>40.79721895</v>
      </c>
      <c r="F52" s="20" t="n">
        <v>0.86983783</v>
      </c>
      <c r="G52" s="18" t="n">
        <v>7.49013809</v>
      </c>
      <c r="H52" s="20" t="n">
        <v>0.41998594</v>
      </c>
      <c r="I52" s="18" t="n">
        <v>51.71264296</v>
      </c>
      <c r="J52" s="20" t="n">
        <v>0.91408986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52.59450928</v>
      </c>
      <c r="F56" s="20" t="n">
        <v>0.89201873</v>
      </c>
      <c r="G56" s="18" t="n">
        <v>8.206131149999999</v>
      </c>
      <c r="H56" s="20" t="n">
        <v>0.65139227</v>
      </c>
      <c r="I56" s="18" t="n">
        <v>39.19935957</v>
      </c>
      <c r="J56" s="20" t="n">
        <v>0.91275546</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39.76242636</v>
      </c>
      <c r="F61" s="20" t="n">
        <v>0.74395434</v>
      </c>
      <c r="G61" s="18" t="n">
        <v>11.28262803</v>
      </c>
      <c r="H61" s="20" t="n">
        <v>0.49293866</v>
      </c>
      <c r="I61" s="18" t="n">
        <v>48.95494561</v>
      </c>
      <c r="J61" s="20" t="n">
        <v>0.90319436</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(590.0/B67*100)</f>
        <v/>
      </c>
      <c r="D67" s="19" t="n">
        <v>6381</v>
      </c>
      <c r="E67" s="18" t="n">
        <v>34.34045055</v>
      </c>
      <c r="F67" s="20" t="n">
        <v>0.85414288</v>
      </c>
      <c r="G67" s="18" t="n">
        <v>25.90685513</v>
      </c>
      <c r="H67" s="20" t="n">
        <v>0.86215228</v>
      </c>
      <c r="I67" s="18" t="n">
        <v>39.75269432</v>
      </c>
      <c r="J67" s="20" t="n">
        <v>1.02488375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(446.0/B73*100)</f>
        <v/>
      </c>
      <c r="D73" s="19" t="n">
        <v>7803</v>
      </c>
      <c r="E73" s="18" t="n">
        <v>30.24904638</v>
      </c>
      <c r="F73" s="20" t="n">
        <v>0.78719767</v>
      </c>
      <c r="G73" s="18" t="n">
        <v>46.45043819</v>
      </c>
      <c r="H73" s="20" t="n">
        <v>1.13004716</v>
      </c>
      <c r="I73" s="18" t="n">
        <v>23.30051543</v>
      </c>
      <c r="J73" s="20" t="n">
        <v>1.04046479</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38.97681137</v>
      </c>
      <c r="F7" s="20" t="n">
        <v>0.60619367</v>
      </c>
      <c r="G7" s="18" t="n">
        <v>7.71962019</v>
      </c>
      <c r="H7" s="20" t="n">
        <v>0.27052883</v>
      </c>
      <c r="I7" s="18" t="n">
        <v>53.30356845</v>
      </c>
      <c r="J7" s="20" t="n">
        <v>0.61578027</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(8086.0/B9*100)</f>
        <v/>
      </c>
      <c r="D9" s="19" t="n">
        <v>1565</v>
      </c>
      <c r="E9" s="18" t="n">
        <v>73.22085061999999</v>
      </c>
      <c r="F9" s="20" t="n">
        <v>2.33681646</v>
      </c>
      <c r="G9" s="18" t="n">
        <v>11.48290251</v>
      </c>
      <c r="H9" s="20" t="n">
        <v>0.87337353</v>
      </c>
      <c r="I9" s="18" t="n">
        <v>0</v>
      </c>
      <c r="J9" s="20" t="n">
        <v>0</v>
      </c>
      <c r="K9" s="18" t="s">
        <v>327</v>
      </c>
      <c r="L9" s="20" t="s">
        <v>327</v>
      </c>
      <c r="M9" s="18" t="n">
        <v>15.29624687</v>
      </c>
      <c r="N9" s="20" t="n">
        <v>2.51988502</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11.27473344</v>
      </c>
      <c r="F13" s="20" t="n">
        <v>0.47665808</v>
      </c>
      <c r="G13" s="18" t="n">
        <v>1.88143132</v>
      </c>
      <c r="H13" s="20" t="n">
        <v>0.20052496</v>
      </c>
      <c r="I13" s="18" t="n">
        <v>82.71709479</v>
      </c>
      <c r="J13" s="20" t="n">
        <v>0.68344922</v>
      </c>
      <c r="K13" s="18" t="s">
        <v>327</v>
      </c>
      <c r="L13" s="20" t="s">
        <v>327</v>
      </c>
      <c r="M13" s="18" t="n">
        <v>4.12674044</v>
      </c>
      <c r="N13" s="20" t="n">
        <v>0.47387084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51.99553242</v>
      </c>
      <c r="F18" s="20" t="n">
        <v>0.87427462</v>
      </c>
      <c r="G18" s="18" t="n">
        <v>18.33286915</v>
      </c>
      <c r="H18" s="20" t="n">
        <v>0.6273826300000001</v>
      </c>
      <c r="I18" s="18" t="n">
        <v>29.67159843</v>
      </c>
      <c r="J18" s="20" t="n">
        <v>0.87918561</v>
      </c>
      <c r="K18" s="18" t="s">
        <v>327</v>
      </c>
      <c r="L18" s="20" t="s">
        <v>327</v>
      </c>
      <c r="M18" s="18" t="n">
        <v>0</v>
      </c>
      <c r="N18" s="20" t="n">
        <v>0</v>
      </c>
      <c r="O18" s="18" t="n">
        <v>0</v>
      </c>
      <c r="P18" s="20" t="n">
        <v>0</v>
      </c>
      <c r="Q18" s="18" t="n">
        <v>0</v>
      </c>
      <c r="R18" s="20" t="n">
        <v>0</v>
      </c>
    </row>
    <row r="19" spans="1:18">
      <c r="A19" s="15" t="s">
        <v>339</v>
      </c>
      <c r="B19" s="17" t="n">
        <v>5658</v>
      </c>
      <c r="C19" s="18">
        <f>(326.0/B19*100)</f>
        <v/>
      </c>
      <c r="D19" s="19" t="n">
        <v>5332</v>
      </c>
      <c r="E19" s="18" t="n">
        <v>34.41834613</v>
      </c>
      <c r="F19" s="20" t="n">
        <v>0.94954238</v>
      </c>
      <c r="G19" s="18" t="n">
        <v>8.228010619999999</v>
      </c>
      <c r="H19" s="20" t="n">
        <v>0.55283508</v>
      </c>
      <c r="I19" s="18" t="n">
        <v>57.35364325</v>
      </c>
      <c r="J19" s="20" t="n">
        <v>1.04876805</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27.86137007</v>
      </c>
      <c r="F20" s="20" t="n">
        <v>0.77090478</v>
      </c>
      <c r="G20" s="18" t="n">
        <v>5.5853806</v>
      </c>
      <c r="H20" s="20" t="n">
        <v>0.40665021</v>
      </c>
      <c r="I20" s="18" t="n">
        <v>66.55324933</v>
      </c>
      <c r="J20" s="20" t="n">
        <v>0.74837298</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(719.0/B23*100)</f>
        <v/>
      </c>
      <c r="D23" s="19" t="n">
        <v>10864</v>
      </c>
      <c r="E23" s="18" t="n">
        <v>35.72020162</v>
      </c>
      <c r="F23" s="20" t="n">
        <v>0.78186768</v>
      </c>
      <c r="G23" s="18" t="n">
        <v>6.23994258</v>
      </c>
      <c r="H23" s="20" t="n">
        <v>0.4353638</v>
      </c>
      <c r="I23" s="18" t="n">
        <v>58.0398558</v>
      </c>
      <c r="J23" s="20" t="n">
        <v>0.97978137</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(38.0/B25*100)</f>
        <v/>
      </c>
      <c r="D25" s="19" t="n">
        <v>5543</v>
      </c>
      <c r="E25" s="18" t="n">
        <v>68.48894851</v>
      </c>
      <c r="F25" s="20" t="n">
        <v>0.91856994</v>
      </c>
      <c r="G25" s="18" t="n">
        <v>8.37723484</v>
      </c>
      <c r="H25" s="20" t="n">
        <v>0.49933503</v>
      </c>
      <c r="I25" s="18" t="n">
        <v>23.13381665</v>
      </c>
      <c r="J25" s="20" t="n">
        <v>0.9685668200000001</v>
      </c>
      <c r="K25" s="18" t="s">
        <v>327</v>
      </c>
      <c r="L25" s="20" t="s">
        <v>327</v>
      </c>
      <c r="M25" s="18" t="n">
        <v>0</v>
      </c>
      <c r="N25" s="20" t="n">
        <v>0</v>
      </c>
      <c r="O25" s="18" t="n">
        <v>0</v>
      </c>
      <c r="P25" s="20" t="n">
        <v>0</v>
      </c>
      <c r="Q25" s="18" t="n">
        <v>0</v>
      </c>
      <c r="R25" s="20" t="n">
        <v>0</v>
      </c>
    </row>
    <row r="26" spans="1:18">
      <c r="A26" s="15" t="s">
        <v>346</v>
      </c>
      <c r="B26" s="17" t="n">
        <v>4869</v>
      </c>
      <c r="C26" s="18">
        <f>(207.0/B26*100)</f>
        <v/>
      </c>
      <c r="D26" s="19" t="n">
        <v>4662</v>
      </c>
      <c r="E26" s="18" t="n">
        <v>44.58343119</v>
      </c>
      <c r="F26" s="20" t="n">
        <v>0.83518717</v>
      </c>
      <c r="G26" s="18" t="n">
        <v>13.9205274</v>
      </c>
      <c r="H26" s="20" t="n">
        <v>0.58492571</v>
      </c>
      <c r="I26" s="18" t="n">
        <v>41.49604141</v>
      </c>
      <c r="J26" s="20" t="n">
        <v>0.92502692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(44.0/B32*100)</f>
        <v/>
      </c>
      <c r="D32" s="19" t="n">
        <v>4434</v>
      </c>
      <c r="E32" s="18" t="n">
        <v>46.55976157</v>
      </c>
      <c r="F32" s="20" t="n">
        <v>0.96443231</v>
      </c>
      <c r="G32" s="18" t="n">
        <v>13.27264249</v>
      </c>
      <c r="H32" s="20" t="n">
        <v>0.57787783</v>
      </c>
      <c r="I32" s="18" t="n">
        <v>40.16759594</v>
      </c>
      <c r="J32" s="20" t="n">
        <v>1.05732025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42.30338026</v>
      </c>
      <c r="F34" s="20" t="n">
        <v>0.85497398</v>
      </c>
      <c r="G34" s="18" t="n">
        <v>12.83614482</v>
      </c>
      <c r="H34" s="20" t="n">
        <v>0.46683483</v>
      </c>
      <c r="I34" s="18" t="n">
        <v>42.24793062</v>
      </c>
      <c r="J34" s="20" t="n">
        <v>0.88744443</v>
      </c>
      <c r="K34" s="18" t="s">
        <v>327</v>
      </c>
      <c r="L34" s="20" t="s">
        <v>327</v>
      </c>
      <c r="M34" s="18" t="n">
        <v>2.6125443</v>
      </c>
      <c r="N34" s="20" t="n">
        <v>0.54195116</v>
      </c>
      <c r="O34" s="18" t="n">
        <v>0</v>
      </c>
      <c r="P34" s="20" t="n">
        <v>0</v>
      </c>
      <c r="Q34" s="18" t="n">
        <v>0</v>
      </c>
      <c r="R34" s="20" t="n">
        <v>0</v>
      </c>
    </row>
    <row r="35" spans="1:18">
      <c r="A35" s="15" t="s">
        <v>355</v>
      </c>
      <c r="B35" s="17" t="n">
        <v>6406</v>
      </c>
      <c r="C35" s="18">
        <f>(145.0/B35*100)</f>
        <v/>
      </c>
      <c r="D35" s="19" t="n">
        <v>6261</v>
      </c>
      <c r="E35" s="18" t="n">
        <v>56.16628012</v>
      </c>
      <c r="F35" s="20" t="n">
        <v>0.81093575</v>
      </c>
      <c r="G35" s="18" t="n">
        <v>10.49343666</v>
      </c>
      <c r="H35" s="20" t="n">
        <v>0.40157413</v>
      </c>
      <c r="I35" s="18" t="n">
        <v>32.28433892</v>
      </c>
      <c r="J35" s="20" t="n">
        <v>0.77481562</v>
      </c>
      <c r="K35" s="18" t="s">
        <v>327</v>
      </c>
      <c r="L35" s="20" t="s">
        <v>327</v>
      </c>
      <c r="M35" s="18" t="n">
        <v>1.0559443</v>
      </c>
      <c r="N35" s="20" t="n">
        <v>0.05771955</v>
      </c>
      <c r="O35" s="18" t="n">
        <v>0</v>
      </c>
      <c r="P35" s="20" t="n">
        <v>0</v>
      </c>
      <c r="Q35" s="18" t="n">
        <v>0</v>
      </c>
      <c r="R35" s="20" t="n">
        <v>0</v>
      </c>
    </row>
    <row r="36" spans="1:18">
      <c r="A36" s="15" t="s">
        <v>356</v>
      </c>
      <c r="B36" s="17" t="n">
        <v>6736</v>
      </c>
      <c r="C36" s="18">
        <f>(154.0/B36*100)</f>
        <v/>
      </c>
      <c r="D36" s="19" t="n">
        <v>6582</v>
      </c>
      <c r="E36" s="18" t="n">
        <v>38.90344927</v>
      </c>
      <c r="F36" s="20" t="n">
        <v>0.84533524</v>
      </c>
      <c r="G36" s="18" t="n">
        <v>6.24880654</v>
      </c>
      <c r="H36" s="20" t="n">
        <v>0.32049422</v>
      </c>
      <c r="I36" s="18" t="n">
        <v>54.84774419</v>
      </c>
      <c r="J36" s="20" t="n">
        <v>0.88589405</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(5834.0/B40*100)</f>
        <v/>
      </c>
      <c r="D40" s="19" t="n">
        <v>8323</v>
      </c>
      <c r="E40" s="18" t="n">
        <v>44.028691</v>
      </c>
      <c r="F40" s="20" t="n">
        <v>0.94474666</v>
      </c>
      <c r="G40" s="18" t="n">
        <v>7.42217207</v>
      </c>
      <c r="H40" s="20" t="n">
        <v>0.47639985</v>
      </c>
      <c r="I40" s="18" t="n">
        <v>39.28741514</v>
      </c>
      <c r="J40" s="20" t="n">
        <v>0.96880951</v>
      </c>
      <c r="K40" s="18" t="s">
        <v>327</v>
      </c>
      <c r="L40" s="20" t="s">
        <v>327</v>
      </c>
      <c r="M40" s="18" t="n">
        <v>9.261721789999999</v>
      </c>
      <c r="N40" s="20" t="n">
        <v>0.21075657</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(321.0/B47*100)</f>
        <v/>
      </c>
      <c r="D47" s="19" t="n">
        <v>5607</v>
      </c>
      <c r="E47" s="18" t="n">
        <v>50.2522488</v>
      </c>
      <c r="F47" s="20" t="n">
        <v>0.95110213</v>
      </c>
      <c r="G47" s="18" t="n">
        <v>14.70057746</v>
      </c>
      <c r="H47" s="20" t="n">
        <v>0.63599319</v>
      </c>
      <c r="I47" s="18" t="n">
        <v>35.04717374</v>
      </c>
      <c r="J47" s="20" t="n">
        <v>0.9977282200000001</v>
      </c>
      <c r="K47" s="18" t="s">
        <v>327</v>
      </c>
      <c r="L47" s="20" t="s">
        <v>327</v>
      </c>
      <c r="M47" s="18" t="n">
        <v>0</v>
      </c>
      <c r="N47" s="20" t="n">
        <v>0</v>
      </c>
      <c r="O47" s="18" t="n">
        <v>0</v>
      </c>
      <c r="P47" s="20" t="n">
        <v>0</v>
      </c>
      <c r="Q47" s="18" t="n">
        <v>0</v>
      </c>
      <c r="R47" s="20" t="n">
        <v>0</v>
      </c>
    </row>
    <row r="48" spans="1:18">
      <c r="A48" s="15" t="s">
        <v>368</v>
      </c>
      <c r="B48" s="17" t="n">
        <v>9841</v>
      </c>
      <c r="C48" s="18">
        <f>(35.0/B48*100)</f>
        <v/>
      </c>
      <c r="D48" s="19" t="n">
        <v>9806</v>
      </c>
      <c r="E48" s="18" t="n">
        <v>43.80232861</v>
      </c>
      <c r="F48" s="20" t="n">
        <v>0.81365886</v>
      </c>
      <c r="G48" s="18" t="n">
        <v>20.810856</v>
      </c>
      <c r="H48" s="20" t="n">
        <v>0.82153575</v>
      </c>
      <c r="I48" s="18" t="n">
        <v>35.38681539</v>
      </c>
      <c r="J48" s="20" t="n">
        <v>1.16865536</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(173.0/B52*100)</f>
        <v/>
      </c>
      <c r="D52" s="19" t="n">
        <v>5636</v>
      </c>
      <c r="E52" s="18" t="n">
        <v>40.55486908</v>
      </c>
      <c r="F52" s="20" t="n">
        <v>0.86107615</v>
      </c>
      <c r="G52" s="18" t="n">
        <v>7.73248796</v>
      </c>
      <c r="H52" s="20" t="n">
        <v>0.40079335</v>
      </c>
      <c r="I52" s="18" t="n">
        <v>51.71264296</v>
      </c>
      <c r="J52" s="20" t="n">
        <v>0.91408986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52.90801236</v>
      </c>
      <c r="F56" s="20" t="n">
        <v>0.85818066</v>
      </c>
      <c r="G56" s="18" t="n">
        <v>7.89262807</v>
      </c>
      <c r="H56" s="20" t="n">
        <v>0.47196656</v>
      </c>
      <c r="I56" s="18" t="n">
        <v>39.19935957</v>
      </c>
      <c r="J56" s="20" t="n">
        <v>0.91275546</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40.76295529</v>
      </c>
      <c r="F61" s="20" t="n">
        <v>0.75012406</v>
      </c>
      <c r="G61" s="18" t="n">
        <v>10.2820991</v>
      </c>
      <c r="H61" s="20" t="n">
        <v>0.5211609</v>
      </c>
      <c r="I61" s="18" t="n">
        <v>48.95494561</v>
      </c>
      <c r="J61" s="20" t="n">
        <v>0.90319436</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(590.0/B67*100)</f>
        <v/>
      </c>
      <c r="D67" s="19" t="n">
        <v>6381</v>
      </c>
      <c r="E67" s="18" t="n">
        <v>36.61881507</v>
      </c>
      <c r="F67" s="20" t="n">
        <v>0.78743571</v>
      </c>
      <c r="G67" s="18" t="n">
        <v>23.62849062</v>
      </c>
      <c r="H67" s="20" t="n">
        <v>0.70338685</v>
      </c>
      <c r="I67" s="18" t="n">
        <v>39.75269432</v>
      </c>
      <c r="J67" s="20" t="n">
        <v>1.02488375</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(446.0/B73*100)</f>
        <v/>
      </c>
      <c r="D73" s="19" t="n">
        <v>7803</v>
      </c>
      <c r="E73" s="18" t="n">
        <v>44.68679138</v>
      </c>
      <c r="F73" s="20" t="n">
        <v>0.98459839</v>
      </c>
      <c r="G73" s="18" t="n">
        <v>32.01269319</v>
      </c>
      <c r="H73" s="20" t="n">
        <v>0.94029062</v>
      </c>
      <c r="I73" s="18" t="n">
        <v>23.30051543</v>
      </c>
      <c r="J73" s="20" t="n">
        <v>1.04046479</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28.87335197</v>
      </c>
      <c r="F7" s="20" t="n">
        <v>0.61305345</v>
      </c>
      <c r="G7" s="18" t="n">
        <v>22.4891988</v>
      </c>
      <c r="H7" s="20" t="n">
        <v>0.47499658</v>
      </c>
      <c r="I7" s="18" t="n">
        <v>48.63744923</v>
      </c>
      <c r="J7" s="20" t="n">
        <v>0.58061442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(7566.0/B9*100)</f>
        <v/>
      </c>
      <c r="D9" s="19" t="n">
        <v>2085</v>
      </c>
      <c r="E9" s="18" t="n">
        <v>39.37431241</v>
      </c>
      <c r="F9" s="20" t="n">
        <v>1.52462524</v>
      </c>
      <c r="G9" s="18" t="n">
        <v>48.97399206</v>
      </c>
      <c r="H9" s="20" t="n">
        <v>1.6553562</v>
      </c>
      <c r="I9" s="18" t="n">
        <v>0</v>
      </c>
      <c r="J9" s="20" t="n">
        <v>0</v>
      </c>
      <c r="K9" s="18" t="s">
        <v>327</v>
      </c>
      <c r="L9" s="20" t="s">
        <v>327</v>
      </c>
      <c r="M9" s="18" t="n">
        <v>11.65169553</v>
      </c>
      <c r="N9" s="20" t="n">
        <v>1.96553938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(193.0/B13*100)</f>
        <v/>
      </c>
      <c r="D13" s="19" t="n">
        <v>6968</v>
      </c>
      <c r="E13" s="18" t="n">
        <v>28.30098995</v>
      </c>
      <c r="F13" s="20" t="n">
        <v>0.8285932</v>
      </c>
      <c r="G13" s="18" t="n">
        <v>54.21700337</v>
      </c>
      <c r="H13" s="20" t="n">
        <v>0.86560813</v>
      </c>
      <c r="I13" s="18" t="n">
        <v>13.3646304</v>
      </c>
      <c r="J13" s="20" t="n">
        <v>0.52099389</v>
      </c>
      <c r="K13" s="18" t="s">
        <v>327</v>
      </c>
      <c r="L13" s="20" t="s">
        <v>327</v>
      </c>
      <c r="M13" s="18" t="n">
        <v>4.11737628</v>
      </c>
      <c r="N13" s="20" t="n">
        <v>0.47261124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15.98460858</v>
      </c>
      <c r="F18" s="20" t="n">
        <v>0.59608413</v>
      </c>
      <c r="G18" s="18" t="n">
        <v>13.57616146</v>
      </c>
      <c r="H18" s="20" t="n">
        <v>0.61571497</v>
      </c>
      <c r="I18" s="18" t="n">
        <v>70.43922996000001</v>
      </c>
      <c r="J18" s="20" t="n">
        <v>0.88192551</v>
      </c>
      <c r="K18" s="18" t="s">
        <v>327</v>
      </c>
      <c r="L18" s="20" t="s">
        <v>327</v>
      </c>
      <c r="M18" s="18" t="n">
        <v>0</v>
      </c>
      <c r="N18" s="20" t="n">
        <v>0</v>
      </c>
      <c r="O18" s="18" t="n">
        <v>0</v>
      </c>
      <c r="P18" s="20" t="n">
        <v>0</v>
      </c>
      <c r="Q18" s="18" t="n">
        <v>0</v>
      </c>
      <c r="R18" s="20" t="n">
        <v>0</v>
      </c>
    </row>
    <row r="19" spans="1:18">
      <c r="A19" s="15" t="s">
        <v>339</v>
      </c>
      <c r="B19" s="17" t="n">
        <v>5658</v>
      </c>
      <c r="C19" s="18">
        <f>(247.0/B19*100)</f>
        <v/>
      </c>
      <c r="D19" s="19" t="n">
        <v>5411</v>
      </c>
      <c r="E19" s="18" t="n">
        <v>21.51313639</v>
      </c>
      <c r="F19" s="20" t="n">
        <v>0.77720788</v>
      </c>
      <c r="G19" s="18" t="n">
        <v>34.84526244</v>
      </c>
      <c r="H19" s="20" t="n">
        <v>0.96660221</v>
      </c>
      <c r="I19" s="18" t="n">
        <v>43.64160117</v>
      </c>
      <c r="J19" s="20" t="n">
        <v>1.034721</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27.09897218</v>
      </c>
      <c r="F20" s="20" t="n">
        <v>0.7164068099999999</v>
      </c>
      <c r="G20" s="18" t="n">
        <v>39.44248797</v>
      </c>
      <c r="H20" s="20" t="n">
        <v>0.83488593</v>
      </c>
      <c r="I20" s="18" t="n">
        <v>33.45853985</v>
      </c>
      <c r="J20" s="20" t="n">
        <v>0.74722747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(673.0/B23*100)</f>
        <v/>
      </c>
      <c r="D23" s="19" t="n">
        <v>10910</v>
      </c>
      <c r="E23" s="18" t="n">
        <v>23.72520719</v>
      </c>
      <c r="F23" s="20" t="n">
        <v>0.7636993399999999</v>
      </c>
      <c r="G23" s="18" t="n">
        <v>34.02914613</v>
      </c>
      <c r="H23" s="20" t="n">
        <v>0.88917503</v>
      </c>
      <c r="I23" s="18" t="n">
        <v>42.24564668</v>
      </c>
      <c r="J23" s="20" t="n">
        <v>0.9711818800000001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14.39931321</v>
      </c>
      <c r="F25" s="20" t="n">
        <v>0.64996859</v>
      </c>
      <c r="G25" s="18" t="n">
        <v>8.686952310000001</v>
      </c>
      <c r="H25" s="20" t="n">
        <v>0.59235042</v>
      </c>
      <c r="I25" s="18" t="n">
        <v>76.91373448</v>
      </c>
      <c r="J25" s="20" t="n">
        <v>0.96985671</v>
      </c>
      <c r="K25" s="18" t="s">
        <v>327</v>
      </c>
      <c r="L25" s="20" t="s">
        <v>327</v>
      </c>
      <c r="M25" s="18" t="n">
        <v>0</v>
      </c>
      <c r="N25" s="20" t="n">
        <v>0</v>
      </c>
      <c r="O25" s="18" t="n">
        <v>0</v>
      </c>
      <c r="P25" s="20" t="n">
        <v>0</v>
      </c>
      <c r="Q25" s="18" t="n">
        <v>0</v>
      </c>
      <c r="R25" s="20" t="n">
        <v>0</v>
      </c>
    </row>
    <row r="26" spans="1:18">
      <c r="A26" s="15" t="s">
        <v>346</v>
      </c>
      <c r="B26" s="17" t="n">
        <v>4869</v>
      </c>
      <c r="C26" s="18">
        <f>(186.0/B26*100)</f>
        <v/>
      </c>
      <c r="D26" s="19" t="n">
        <v>4683</v>
      </c>
      <c r="E26" s="18" t="n">
        <v>18.31095032</v>
      </c>
      <c r="F26" s="20" t="n">
        <v>0.6415456</v>
      </c>
      <c r="G26" s="18" t="n">
        <v>22.98549091</v>
      </c>
      <c r="H26" s="20" t="n">
        <v>0.763331</v>
      </c>
      <c r="I26" s="18" t="n">
        <v>58.70355878</v>
      </c>
      <c r="J26" s="20" t="n">
        <v>0.90179962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17.62445447</v>
      </c>
      <c r="F32" s="20" t="n">
        <v>0.62122868</v>
      </c>
      <c r="G32" s="18" t="n">
        <v>22.36004479</v>
      </c>
      <c r="H32" s="20" t="n">
        <v>0.84302736</v>
      </c>
      <c r="I32" s="18" t="n">
        <v>60.01550074</v>
      </c>
      <c r="J32" s="20" t="n">
        <v>1.04483657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(135.0/B34*100)</f>
        <v/>
      </c>
      <c r="D34" s="19" t="n">
        <v>6215</v>
      </c>
      <c r="E34" s="18" t="n">
        <v>21.44039301</v>
      </c>
      <c r="F34" s="20" t="n">
        <v>0.65086834</v>
      </c>
      <c r="G34" s="18" t="n">
        <v>20.44393909</v>
      </c>
      <c r="H34" s="20" t="n">
        <v>0.72013344</v>
      </c>
      <c r="I34" s="18" t="n">
        <v>55.51554949</v>
      </c>
      <c r="J34" s="20" t="n">
        <v>1.00155914</v>
      </c>
      <c r="K34" s="18" t="s">
        <v>327</v>
      </c>
      <c r="L34" s="20" t="s">
        <v>327</v>
      </c>
      <c r="M34" s="18" t="n">
        <v>2.60011841</v>
      </c>
      <c r="N34" s="20" t="n">
        <v>0.5397335599999999</v>
      </c>
      <c r="O34" s="18" t="n">
        <v>0</v>
      </c>
      <c r="P34" s="20" t="n">
        <v>0</v>
      </c>
      <c r="Q34" s="18" t="n">
        <v>0</v>
      </c>
      <c r="R34" s="20" t="n">
        <v>0</v>
      </c>
    </row>
    <row r="35" spans="1:18">
      <c r="A35" s="15" t="s">
        <v>355</v>
      </c>
      <c r="B35" s="17" t="n">
        <v>6406</v>
      </c>
      <c r="C35" s="18">
        <f>(95.0/B35*100)</f>
        <v/>
      </c>
      <c r="D35" s="19" t="n">
        <v>6311</v>
      </c>
      <c r="E35" s="18" t="n">
        <v>15.39239853</v>
      </c>
      <c r="F35" s="20" t="n">
        <v>0.5557597</v>
      </c>
      <c r="G35" s="18" t="n">
        <v>16.55014075</v>
      </c>
      <c r="H35" s="20" t="n">
        <v>0.62956894</v>
      </c>
      <c r="I35" s="18" t="n">
        <v>67.01197263</v>
      </c>
      <c r="J35" s="20" t="n">
        <v>0.76855163</v>
      </c>
      <c r="K35" s="18" t="s">
        <v>327</v>
      </c>
      <c r="L35" s="20" t="s">
        <v>327</v>
      </c>
      <c r="M35" s="18" t="n">
        <v>1.04548808</v>
      </c>
      <c r="N35" s="20" t="n">
        <v>0.05730856</v>
      </c>
      <c r="O35" s="18" t="n">
        <v>0</v>
      </c>
      <c r="P35" s="20" t="n">
        <v>0</v>
      </c>
      <c r="Q35" s="18" t="n">
        <v>0</v>
      </c>
      <c r="R35" s="20" t="n">
        <v>0</v>
      </c>
    </row>
    <row r="36" spans="1:18">
      <c r="A36" s="15" t="s">
        <v>356</v>
      </c>
      <c r="B36" s="17" t="n">
        <v>6736</v>
      </c>
      <c r="C36" s="18">
        <f>(118.0/B36*100)</f>
        <v/>
      </c>
      <c r="D36" s="19" t="n">
        <v>6618</v>
      </c>
      <c r="E36" s="18" t="n">
        <v>24.27642408</v>
      </c>
      <c r="F36" s="20" t="n">
        <v>0.6791061</v>
      </c>
      <c r="G36" s="18" t="n">
        <v>30.19381221</v>
      </c>
      <c r="H36" s="20" t="n">
        <v>0.7491177999999999</v>
      </c>
      <c r="I36" s="18" t="n">
        <v>45.5297637</v>
      </c>
      <c r="J36" s="20" t="n">
        <v>0.87975121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22.08871305</v>
      </c>
      <c r="F40" s="20" t="n">
        <v>0.88751776</v>
      </c>
      <c r="G40" s="18" t="n">
        <v>16.94086843</v>
      </c>
      <c r="H40" s="20" t="n">
        <v>0.74709015</v>
      </c>
      <c r="I40" s="18" t="n">
        <v>51.76091185</v>
      </c>
      <c r="J40" s="20" t="n">
        <v>0.97686744</v>
      </c>
      <c r="K40" s="18" t="s">
        <v>327</v>
      </c>
      <c r="L40" s="20" t="s">
        <v>327</v>
      </c>
      <c r="M40" s="18" t="n">
        <v>9.20950667</v>
      </c>
      <c r="N40" s="20" t="n">
        <v>0.21071465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(192.0/B47*100)</f>
        <v/>
      </c>
      <c r="D47" s="19" t="n">
        <v>5736</v>
      </c>
      <c r="E47" s="18" t="n">
        <v>21.70358478</v>
      </c>
      <c r="F47" s="20" t="n">
        <v>0.88949741</v>
      </c>
      <c r="G47" s="18" t="n">
        <v>12.41163018</v>
      </c>
      <c r="H47" s="20" t="n">
        <v>0.60684502</v>
      </c>
      <c r="I47" s="18" t="n">
        <v>65.88478505</v>
      </c>
      <c r="J47" s="20" t="n">
        <v>0.98117207</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23.30707823</v>
      </c>
      <c r="F48" s="20" t="n">
        <v>0.89385446</v>
      </c>
      <c r="G48" s="18" t="n">
        <v>12.05442937</v>
      </c>
      <c r="H48" s="20" t="n">
        <v>0.58977968</v>
      </c>
      <c r="I48" s="18" t="n">
        <v>64.6384924</v>
      </c>
      <c r="J48" s="20" t="n">
        <v>1.17041323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19.85723154</v>
      </c>
      <c r="F52" s="20" t="n">
        <v>0.6182633199999999</v>
      </c>
      <c r="G52" s="18" t="n">
        <v>31.64759262</v>
      </c>
      <c r="H52" s="20" t="n">
        <v>0.7901146100000001</v>
      </c>
      <c r="I52" s="18" t="n">
        <v>48.49517584</v>
      </c>
      <c r="J52" s="20" t="n">
        <v>0.91693125</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19.86120143</v>
      </c>
      <c r="F56" s="20" t="n">
        <v>0.60406172</v>
      </c>
      <c r="G56" s="18" t="n">
        <v>19.2910539</v>
      </c>
      <c r="H56" s="20" t="n">
        <v>0.68985581</v>
      </c>
      <c r="I56" s="18" t="n">
        <v>60.84774467</v>
      </c>
      <c r="J56" s="20" t="n">
        <v>0.90901112</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22.10140097</v>
      </c>
      <c r="F61" s="20" t="n">
        <v>0.67756544</v>
      </c>
      <c r="G61" s="18" t="n">
        <v>26.66525395</v>
      </c>
      <c r="H61" s="20" t="n">
        <v>0.86483308</v>
      </c>
      <c r="I61" s="18" t="n">
        <v>51.23334509</v>
      </c>
      <c r="J61" s="20" t="n">
        <v>0.90568693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30.17850646</v>
      </c>
      <c r="F67" s="20" t="n">
        <v>0.77703171</v>
      </c>
      <c r="G67" s="18" t="n">
        <v>6.13741322</v>
      </c>
      <c r="H67" s="20" t="n">
        <v>0.38244576</v>
      </c>
      <c r="I67" s="18" t="n">
        <v>63.68408032</v>
      </c>
      <c r="J67" s="20" t="n">
        <v>0.9223192</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17.02326444</v>
      </c>
      <c r="F73" s="20" t="n">
        <v>0.83386838</v>
      </c>
      <c r="G73" s="18" t="n">
        <v>5.96467211</v>
      </c>
      <c r="H73" s="20" t="n">
        <v>0.41158249</v>
      </c>
      <c r="I73" s="18" t="n">
        <v>77.01206345999999</v>
      </c>
      <c r="J73" s="20" t="n">
        <v>1.01779446</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44.35664408</v>
      </c>
      <c r="F7" s="20" t="n">
        <v>0.59928539</v>
      </c>
      <c r="G7" s="18" t="n">
        <v>7.00590669</v>
      </c>
      <c r="H7" s="20" t="n">
        <v>0.28957899</v>
      </c>
      <c r="I7" s="18" t="n">
        <v>48.63744923</v>
      </c>
      <c r="J7" s="20" t="n">
        <v>0.58061442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(7566.0/B9*100)</f>
        <v/>
      </c>
      <c r="D9" s="19" t="n">
        <v>2085</v>
      </c>
      <c r="E9" s="18" t="n">
        <v>79.98178808</v>
      </c>
      <c r="F9" s="20" t="n">
        <v>1.86414157</v>
      </c>
      <c r="G9" s="18" t="n">
        <v>8.3665164</v>
      </c>
      <c r="H9" s="20" t="n">
        <v>0.58585241</v>
      </c>
      <c r="I9" s="18" t="n">
        <v>0</v>
      </c>
      <c r="J9" s="20" t="n">
        <v>0</v>
      </c>
      <c r="K9" s="18" t="s">
        <v>327</v>
      </c>
      <c r="L9" s="20" t="s">
        <v>327</v>
      </c>
      <c r="M9" s="18" t="n">
        <v>11.65169553</v>
      </c>
      <c r="N9" s="20" t="n">
        <v>1.96553938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(193.0/B13*100)</f>
        <v/>
      </c>
      <c r="D13" s="19" t="n">
        <v>6968</v>
      </c>
      <c r="E13" s="18" t="n">
        <v>74.13085466</v>
      </c>
      <c r="F13" s="20" t="n">
        <v>0.75312187</v>
      </c>
      <c r="G13" s="18" t="n">
        <v>8.38713866</v>
      </c>
      <c r="H13" s="20" t="n">
        <v>0.44239802</v>
      </c>
      <c r="I13" s="18" t="n">
        <v>13.3646304</v>
      </c>
      <c r="J13" s="20" t="n">
        <v>0.52099389</v>
      </c>
      <c r="K13" s="18" t="s">
        <v>327</v>
      </c>
      <c r="L13" s="20" t="s">
        <v>327</v>
      </c>
      <c r="M13" s="18" t="n">
        <v>4.11737628</v>
      </c>
      <c r="N13" s="20" t="n">
        <v>0.47261124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24.82399306</v>
      </c>
      <c r="F18" s="20" t="n">
        <v>0.86805048</v>
      </c>
      <c r="G18" s="18" t="n">
        <v>4.73677698</v>
      </c>
      <c r="H18" s="20" t="n">
        <v>0.3532675</v>
      </c>
      <c r="I18" s="18" t="n">
        <v>70.43922996000001</v>
      </c>
      <c r="J18" s="20" t="n">
        <v>0.88192551</v>
      </c>
      <c r="K18" s="18" t="s">
        <v>327</v>
      </c>
      <c r="L18" s="20" t="s">
        <v>327</v>
      </c>
      <c r="M18" s="18" t="n">
        <v>0</v>
      </c>
      <c r="N18" s="20" t="n">
        <v>0</v>
      </c>
      <c r="O18" s="18" t="n">
        <v>0</v>
      </c>
      <c r="P18" s="20" t="n">
        <v>0</v>
      </c>
      <c r="Q18" s="18" t="n">
        <v>0</v>
      </c>
      <c r="R18" s="20" t="n">
        <v>0</v>
      </c>
    </row>
    <row r="19" spans="1:18">
      <c r="A19" s="15" t="s">
        <v>339</v>
      </c>
      <c r="B19" s="17" t="n">
        <v>5658</v>
      </c>
      <c r="C19" s="18">
        <f>(247.0/B19*100)</f>
        <v/>
      </c>
      <c r="D19" s="19" t="n">
        <v>5411</v>
      </c>
      <c r="E19" s="18" t="n">
        <v>52.10776612</v>
      </c>
      <c r="F19" s="20" t="n">
        <v>0.9779422</v>
      </c>
      <c r="G19" s="18" t="n">
        <v>4.25063271</v>
      </c>
      <c r="H19" s="20" t="n">
        <v>0.33793401</v>
      </c>
      <c r="I19" s="18" t="n">
        <v>43.64160117</v>
      </c>
      <c r="J19" s="20" t="n">
        <v>1.034721</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58.32060469</v>
      </c>
      <c r="F20" s="20" t="n">
        <v>0.82196242</v>
      </c>
      <c r="G20" s="18" t="n">
        <v>8.220855459999999</v>
      </c>
      <c r="H20" s="20" t="n">
        <v>0.50532708</v>
      </c>
      <c r="I20" s="18" t="n">
        <v>33.45853985</v>
      </c>
      <c r="J20" s="20" t="n">
        <v>0.74722747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(673.0/B23*100)</f>
        <v/>
      </c>
      <c r="D23" s="19" t="n">
        <v>10910</v>
      </c>
      <c r="E23" s="18" t="n">
        <v>52.45833904</v>
      </c>
      <c r="F23" s="20" t="n">
        <v>0.89707378</v>
      </c>
      <c r="G23" s="18" t="n">
        <v>5.29601428</v>
      </c>
      <c r="H23" s="20" t="n">
        <v>0.31957887</v>
      </c>
      <c r="I23" s="18" t="n">
        <v>42.24564668</v>
      </c>
      <c r="J23" s="20" t="n">
        <v>0.9711818800000001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15.18968399</v>
      </c>
      <c r="F25" s="20" t="n">
        <v>0.66962391</v>
      </c>
      <c r="G25" s="18" t="n">
        <v>7.89658153</v>
      </c>
      <c r="H25" s="20" t="n">
        <v>0.59798613</v>
      </c>
      <c r="I25" s="18" t="n">
        <v>76.91373448</v>
      </c>
      <c r="J25" s="20" t="n">
        <v>0.96985671</v>
      </c>
      <c r="K25" s="18" t="s">
        <v>327</v>
      </c>
      <c r="L25" s="20" t="s">
        <v>327</v>
      </c>
      <c r="M25" s="18" t="n">
        <v>0</v>
      </c>
      <c r="N25" s="20" t="n">
        <v>0</v>
      </c>
      <c r="O25" s="18" t="n">
        <v>0</v>
      </c>
      <c r="P25" s="20" t="n">
        <v>0</v>
      </c>
      <c r="Q25" s="18" t="n">
        <v>0</v>
      </c>
      <c r="R25" s="20" t="n">
        <v>0</v>
      </c>
    </row>
    <row r="26" spans="1:18">
      <c r="A26" s="15" t="s">
        <v>346</v>
      </c>
      <c r="B26" s="17" t="n">
        <v>4869</v>
      </c>
      <c r="C26" s="18">
        <f>(186.0/B26*100)</f>
        <v/>
      </c>
      <c r="D26" s="19" t="n">
        <v>4683</v>
      </c>
      <c r="E26" s="18" t="n">
        <v>34.04523852</v>
      </c>
      <c r="F26" s="20" t="n">
        <v>0.75690184</v>
      </c>
      <c r="G26" s="18" t="n">
        <v>7.25120271</v>
      </c>
      <c r="H26" s="20" t="n">
        <v>0.43397362</v>
      </c>
      <c r="I26" s="18" t="n">
        <v>58.70355878</v>
      </c>
      <c r="J26" s="20" t="n">
        <v>0.90179962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33.33886037</v>
      </c>
      <c r="F32" s="20" t="n">
        <v>0.95863438</v>
      </c>
      <c r="G32" s="18" t="n">
        <v>6.64563889</v>
      </c>
      <c r="H32" s="20" t="n">
        <v>0.39397738</v>
      </c>
      <c r="I32" s="18" t="n">
        <v>60.01550074</v>
      </c>
      <c r="J32" s="20" t="n">
        <v>1.04483657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(135.0/B34*100)</f>
        <v/>
      </c>
      <c r="D34" s="19" t="n">
        <v>6215</v>
      </c>
      <c r="E34" s="18" t="n">
        <v>35.21233686</v>
      </c>
      <c r="F34" s="20" t="n">
        <v>0.86539957</v>
      </c>
      <c r="G34" s="18" t="n">
        <v>6.67199524</v>
      </c>
      <c r="H34" s="20" t="n">
        <v>0.33947039</v>
      </c>
      <c r="I34" s="18" t="n">
        <v>55.51554949</v>
      </c>
      <c r="J34" s="20" t="n">
        <v>1.00155914</v>
      </c>
      <c r="K34" s="18" t="s">
        <v>327</v>
      </c>
      <c r="L34" s="20" t="s">
        <v>327</v>
      </c>
      <c r="M34" s="18" t="n">
        <v>2.60011841</v>
      </c>
      <c r="N34" s="20" t="n">
        <v>0.5397335599999999</v>
      </c>
      <c r="O34" s="18" t="n">
        <v>0</v>
      </c>
      <c r="P34" s="20" t="n">
        <v>0</v>
      </c>
      <c r="Q34" s="18" t="n">
        <v>0</v>
      </c>
      <c r="R34" s="20" t="n">
        <v>0</v>
      </c>
    </row>
    <row r="35" spans="1:18">
      <c r="A35" s="15" t="s">
        <v>355</v>
      </c>
      <c r="B35" s="17" t="n">
        <v>6406</v>
      </c>
      <c r="C35" s="18">
        <f>(95.0/B35*100)</f>
        <v/>
      </c>
      <c r="D35" s="19" t="n">
        <v>6311</v>
      </c>
      <c r="E35" s="18" t="n">
        <v>26.61086304</v>
      </c>
      <c r="F35" s="20" t="n">
        <v>0.71456424</v>
      </c>
      <c r="G35" s="18" t="n">
        <v>5.33167624</v>
      </c>
      <c r="H35" s="20" t="n">
        <v>0.35438122</v>
      </c>
      <c r="I35" s="18" t="n">
        <v>67.01197263</v>
      </c>
      <c r="J35" s="20" t="n">
        <v>0.76855163</v>
      </c>
      <c r="K35" s="18" t="s">
        <v>327</v>
      </c>
      <c r="L35" s="20" t="s">
        <v>327</v>
      </c>
      <c r="M35" s="18" t="n">
        <v>1.04548808</v>
      </c>
      <c r="N35" s="20" t="n">
        <v>0.05730856</v>
      </c>
      <c r="O35" s="18" t="n">
        <v>0</v>
      </c>
      <c r="P35" s="20" t="n">
        <v>0</v>
      </c>
      <c r="Q35" s="18" t="n">
        <v>0</v>
      </c>
      <c r="R35" s="20" t="n">
        <v>0</v>
      </c>
    </row>
    <row r="36" spans="1:18">
      <c r="A36" s="15" t="s">
        <v>356</v>
      </c>
      <c r="B36" s="17" t="n">
        <v>6736</v>
      </c>
      <c r="C36" s="18">
        <f>(118.0/B36*100)</f>
        <v/>
      </c>
      <c r="D36" s="19" t="n">
        <v>6618</v>
      </c>
      <c r="E36" s="18" t="n">
        <v>48.48089213</v>
      </c>
      <c r="F36" s="20" t="n">
        <v>0.82710839</v>
      </c>
      <c r="G36" s="18" t="n">
        <v>5.98934417</v>
      </c>
      <c r="H36" s="20" t="n">
        <v>0.35147427</v>
      </c>
      <c r="I36" s="18" t="n">
        <v>45.5297637</v>
      </c>
      <c r="J36" s="20" t="n">
        <v>0.87975121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33.36692113</v>
      </c>
      <c r="F40" s="20" t="n">
        <v>0.92163358</v>
      </c>
      <c r="G40" s="18" t="n">
        <v>5.66266036</v>
      </c>
      <c r="H40" s="20" t="n">
        <v>0.35596176</v>
      </c>
      <c r="I40" s="18" t="n">
        <v>51.76091185</v>
      </c>
      <c r="J40" s="20" t="n">
        <v>0.97686744</v>
      </c>
      <c r="K40" s="18" t="s">
        <v>327</v>
      </c>
      <c r="L40" s="20" t="s">
        <v>327</v>
      </c>
      <c r="M40" s="18" t="n">
        <v>9.20950667</v>
      </c>
      <c r="N40" s="20" t="n">
        <v>0.21071465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(192.0/B47*100)</f>
        <v/>
      </c>
      <c r="D47" s="19" t="n">
        <v>5736</v>
      </c>
      <c r="E47" s="18" t="n">
        <v>29.84870732</v>
      </c>
      <c r="F47" s="20" t="n">
        <v>0.92286206</v>
      </c>
      <c r="G47" s="18" t="n">
        <v>4.26650763</v>
      </c>
      <c r="H47" s="20" t="n">
        <v>0.28721109</v>
      </c>
      <c r="I47" s="18" t="n">
        <v>65.88478505</v>
      </c>
      <c r="J47" s="20" t="n">
        <v>0.98117207</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26.51633727</v>
      </c>
      <c r="F48" s="20" t="n">
        <v>1.10278336</v>
      </c>
      <c r="G48" s="18" t="n">
        <v>8.84517033</v>
      </c>
      <c r="H48" s="20" t="n">
        <v>0.45831179</v>
      </c>
      <c r="I48" s="18" t="n">
        <v>64.6384924</v>
      </c>
      <c r="J48" s="20" t="n">
        <v>1.17041323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46.84269341</v>
      </c>
      <c r="F52" s="20" t="n">
        <v>0.89448401</v>
      </c>
      <c r="G52" s="18" t="n">
        <v>4.66213075</v>
      </c>
      <c r="H52" s="20" t="n">
        <v>0.29275484</v>
      </c>
      <c r="I52" s="18" t="n">
        <v>48.49517584</v>
      </c>
      <c r="J52" s="20" t="n">
        <v>0.91693125</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29.02596427</v>
      </c>
      <c r="F56" s="20" t="n">
        <v>0.80245396</v>
      </c>
      <c r="G56" s="18" t="n">
        <v>10.12629106</v>
      </c>
      <c r="H56" s="20" t="n">
        <v>0.38758686</v>
      </c>
      <c r="I56" s="18" t="n">
        <v>60.84774467</v>
      </c>
      <c r="J56" s="20" t="n">
        <v>0.90901112</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42.26802905</v>
      </c>
      <c r="F61" s="20" t="n">
        <v>0.85382804</v>
      </c>
      <c r="G61" s="18" t="n">
        <v>6.49862586</v>
      </c>
      <c r="H61" s="20" t="n">
        <v>0.39758016</v>
      </c>
      <c r="I61" s="18" t="n">
        <v>51.23334509</v>
      </c>
      <c r="J61" s="20" t="n">
        <v>0.90568693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32.73770877</v>
      </c>
      <c r="F67" s="20" t="n">
        <v>0.85340116</v>
      </c>
      <c r="G67" s="18" t="n">
        <v>3.57821091</v>
      </c>
      <c r="H67" s="20" t="n">
        <v>0.23867467</v>
      </c>
      <c r="I67" s="18" t="n">
        <v>63.68408032</v>
      </c>
      <c r="J67" s="20" t="n">
        <v>0.9223192</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16.59460427</v>
      </c>
      <c r="F73" s="20" t="n">
        <v>0.8220327200000001</v>
      </c>
      <c r="G73" s="18" t="n">
        <v>6.39333227</v>
      </c>
      <c r="H73" s="20" t="n">
        <v>0.45596063</v>
      </c>
      <c r="I73" s="18" t="n">
        <v>77.01206345999999</v>
      </c>
      <c r="J73" s="20" t="n">
        <v>1.01779446</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44.6706958</v>
      </c>
      <c r="F7" s="20" t="n">
        <v>0.61263734</v>
      </c>
      <c r="G7" s="18" t="n">
        <v>6.69185497</v>
      </c>
      <c r="H7" s="20" t="n">
        <v>0.28295354</v>
      </c>
      <c r="I7" s="18" t="n">
        <v>48.63744923</v>
      </c>
      <c r="J7" s="20" t="n">
        <v>0.58061442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(7566.0/B9*100)</f>
        <v/>
      </c>
      <c r="D9" s="19" t="n">
        <v>2085</v>
      </c>
      <c r="E9" s="18" t="n">
        <v>80.04539031</v>
      </c>
      <c r="F9" s="20" t="n">
        <v>1.91044873</v>
      </c>
      <c r="G9" s="18" t="n">
        <v>8.302914169999999</v>
      </c>
      <c r="H9" s="20" t="n">
        <v>0.70349584</v>
      </c>
      <c r="I9" s="18" t="n">
        <v>0</v>
      </c>
      <c r="J9" s="20" t="n">
        <v>0</v>
      </c>
      <c r="K9" s="18" t="s">
        <v>327</v>
      </c>
      <c r="L9" s="20" t="s">
        <v>327</v>
      </c>
      <c r="M9" s="18" t="n">
        <v>11.65169553</v>
      </c>
      <c r="N9" s="20" t="n">
        <v>1.96553938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(193.0/B13*100)</f>
        <v/>
      </c>
      <c r="D13" s="19" t="n">
        <v>6968</v>
      </c>
      <c r="E13" s="18" t="n">
        <v>66.33847133</v>
      </c>
      <c r="F13" s="20" t="n">
        <v>0.82035281</v>
      </c>
      <c r="G13" s="18" t="n">
        <v>16.17952199</v>
      </c>
      <c r="H13" s="20" t="n">
        <v>0.5980542599999999</v>
      </c>
      <c r="I13" s="18" t="n">
        <v>13.3646304</v>
      </c>
      <c r="J13" s="20" t="n">
        <v>0.52099389</v>
      </c>
      <c r="K13" s="18" t="s">
        <v>327</v>
      </c>
      <c r="L13" s="20" t="s">
        <v>327</v>
      </c>
      <c r="M13" s="18" t="n">
        <v>4.11737628</v>
      </c>
      <c r="N13" s="20" t="n">
        <v>0.47261124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26.20967004</v>
      </c>
      <c r="F18" s="20" t="n">
        <v>0.76827461</v>
      </c>
      <c r="G18" s="18" t="n">
        <v>3.35109999</v>
      </c>
      <c r="H18" s="20" t="n">
        <v>0.315317</v>
      </c>
      <c r="I18" s="18" t="n">
        <v>70.43922996000001</v>
      </c>
      <c r="J18" s="20" t="n">
        <v>0.88192551</v>
      </c>
      <c r="K18" s="18" t="s">
        <v>327</v>
      </c>
      <c r="L18" s="20" t="s">
        <v>327</v>
      </c>
      <c r="M18" s="18" t="n">
        <v>0</v>
      </c>
      <c r="N18" s="20" t="n">
        <v>0</v>
      </c>
      <c r="O18" s="18" t="n">
        <v>0</v>
      </c>
      <c r="P18" s="20" t="n">
        <v>0</v>
      </c>
      <c r="Q18" s="18" t="n">
        <v>0</v>
      </c>
      <c r="R18" s="20" t="n">
        <v>0</v>
      </c>
    </row>
    <row r="19" spans="1:18">
      <c r="A19" s="15" t="s">
        <v>339</v>
      </c>
      <c r="B19" s="17" t="n">
        <v>5658</v>
      </c>
      <c r="C19" s="18">
        <f>(247.0/B19*100)</f>
        <v/>
      </c>
      <c r="D19" s="19" t="n">
        <v>5411</v>
      </c>
      <c r="E19" s="18" t="n">
        <v>48.04716589</v>
      </c>
      <c r="F19" s="20" t="n">
        <v>0.97136004</v>
      </c>
      <c r="G19" s="18" t="n">
        <v>8.31123294</v>
      </c>
      <c r="H19" s="20" t="n">
        <v>0.46783786</v>
      </c>
      <c r="I19" s="18" t="n">
        <v>43.64160117</v>
      </c>
      <c r="J19" s="20" t="n">
        <v>1.034721</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54.32261828</v>
      </c>
      <c r="F20" s="20" t="n">
        <v>0.80752622</v>
      </c>
      <c r="G20" s="18" t="n">
        <v>12.21884187</v>
      </c>
      <c r="H20" s="20" t="n">
        <v>0.56868056</v>
      </c>
      <c r="I20" s="18" t="n">
        <v>33.45853985</v>
      </c>
      <c r="J20" s="20" t="n">
        <v>0.74722747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(673.0/B23*100)</f>
        <v/>
      </c>
      <c r="D23" s="19" t="n">
        <v>10910</v>
      </c>
      <c r="E23" s="18" t="n">
        <v>52.92080065</v>
      </c>
      <c r="F23" s="20" t="n">
        <v>0.98277457</v>
      </c>
      <c r="G23" s="18" t="n">
        <v>4.83355267</v>
      </c>
      <c r="H23" s="20" t="n">
        <v>0.29599838</v>
      </c>
      <c r="I23" s="18" t="n">
        <v>42.24564668</v>
      </c>
      <c r="J23" s="20" t="n">
        <v>0.9711818800000001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19.9815279</v>
      </c>
      <c r="F25" s="20" t="n">
        <v>0.83115355</v>
      </c>
      <c r="G25" s="18" t="n">
        <v>3.10473762</v>
      </c>
      <c r="H25" s="20" t="n">
        <v>0.33861963</v>
      </c>
      <c r="I25" s="18" t="n">
        <v>76.91373448</v>
      </c>
      <c r="J25" s="20" t="n">
        <v>0.96985671</v>
      </c>
      <c r="K25" s="18" t="s">
        <v>327</v>
      </c>
      <c r="L25" s="20" t="s">
        <v>327</v>
      </c>
      <c r="M25" s="18" t="n">
        <v>0</v>
      </c>
      <c r="N25" s="20" t="n">
        <v>0</v>
      </c>
      <c r="O25" s="18" t="n">
        <v>0</v>
      </c>
      <c r="P25" s="20" t="n">
        <v>0</v>
      </c>
      <c r="Q25" s="18" t="n">
        <v>0</v>
      </c>
      <c r="R25" s="20" t="n">
        <v>0</v>
      </c>
    </row>
    <row r="26" spans="1:18">
      <c r="A26" s="15" t="s">
        <v>346</v>
      </c>
      <c r="B26" s="17" t="n">
        <v>4869</v>
      </c>
      <c r="C26" s="18">
        <f>(186.0/B26*100)</f>
        <v/>
      </c>
      <c r="D26" s="19" t="n">
        <v>4683</v>
      </c>
      <c r="E26" s="18" t="n">
        <v>33.45306141</v>
      </c>
      <c r="F26" s="20" t="n">
        <v>0.87052635</v>
      </c>
      <c r="G26" s="18" t="n">
        <v>7.84337981</v>
      </c>
      <c r="H26" s="20" t="n">
        <v>0.51881897</v>
      </c>
      <c r="I26" s="18" t="n">
        <v>58.70355878</v>
      </c>
      <c r="J26" s="20" t="n">
        <v>0.90179962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32.19736899</v>
      </c>
      <c r="F32" s="20" t="n">
        <v>0.97925668</v>
      </c>
      <c r="G32" s="18" t="n">
        <v>7.78713027</v>
      </c>
      <c r="H32" s="20" t="n">
        <v>0.4734584</v>
      </c>
      <c r="I32" s="18" t="n">
        <v>60.01550074</v>
      </c>
      <c r="J32" s="20" t="n">
        <v>1.04483657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(135.0/B34*100)</f>
        <v/>
      </c>
      <c r="D34" s="19" t="n">
        <v>6215</v>
      </c>
      <c r="E34" s="18" t="n">
        <v>33.35171978</v>
      </c>
      <c r="F34" s="20" t="n">
        <v>0.83098615</v>
      </c>
      <c r="G34" s="18" t="n">
        <v>8.53261232</v>
      </c>
      <c r="H34" s="20" t="n">
        <v>0.41956314</v>
      </c>
      <c r="I34" s="18" t="n">
        <v>55.51554949</v>
      </c>
      <c r="J34" s="20" t="n">
        <v>1.00155914</v>
      </c>
      <c r="K34" s="18" t="s">
        <v>327</v>
      </c>
      <c r="L34" s="20" t="s">
        <v>327</v>
      </c>
      <c r="M34" s="18" t="n">
        <v>2.60011841</v>
      </c>
      <c r="N34" s="20" t="n">
        <v>0.5397335599999999</v>
      </c>
      <c r="O34" s="18" t="n">
        <v>0</v>
      </c>
      <c r="P34" s="20" t="n">
        <v>0</v>
      </c>
      <c r="Q34" s="18" t="n">
        <v>0</v>
      </c>
      <c r="R34" s="20" t="n">
        <v>0</v>
      </c>
    </row>
    <row r="35" spans="1:18">
      <c r="A35" s="15" t="s">
        <v>355</v>
      </c>
      <c r="B35" s="17" t="n">
        <v>6406</v>
      </c>
      <c r="C35" s="18">
        <f>(95.0/B35*100)</f>
        <v/>
      </c>
      <c r="D35" s="19" t="n">
        <v>6311</v>
      </c>
      <c r="E35" s="18" t="n">
        <v>28.84577276</v>
      </c>
      <c r="F35" s="20" t="n">
        <v>0.7371210500000001</v>
      </c>
      <c r="G35" s="18" t="n">
        <v>3.09676653</v>
      </c>
      <c r="H35" s="20" t="n">
        <v>0.2742102</v>
      </c>
      <c r="I35" s="18" t="n">
        <v>67.01197263</v>
      </c>
      <c r="J35" s="20" t="n">
        <v>0.76855163</v>
      </c>
      <c r="K35" s="18" t="s">
        <v>327</v>
      </c>
      <c r="L35" s="20" t="s">
        <v>327</v>
      </c>
      <c r="M35" s="18" t="n">
        <v>1.04548808</v>
      </c>
      <c r="N35" s="20" t="n">
        <v>0.05730856</v>
      </c>
      <c r="O35" s="18" t="n">
        <v>0</v>
      </c>
      <c r="P35" s="20" t="n">
        <v>0</v>
      </c>
      <c r="Q35" s="18" t="n">
        <v>0</v>
      </c>
      <c r="R35" s="20" t="n">
        <v>0</v>
      </c>
    </row>
    <row r="36" spans="1:18">
      <c r="A36" s="15" t="s">
        <v>356</v>
      </c>
      <c r="B36" s="17" t="n">
        <v>6736</v>
      </c>
      <c r="C36" s="18">
        <f>(118.0/B36*100)</f>
        <v/>
      </c>
      <c r="D36" s="19" t="n">
        <v>6618</v>
      </c>
      <c r="E36" s="18" t="n">
        <v>49.76191196</v>
      </c>
      <c r="F36" s="20" t="n">
        <v>0.79925666</v>
      </c>
      <c r="G36" s="18" t="n">
        <v>4.70832434</v>
      </c>
      <c r="H36" s="20" t="n">
        <v>0.29768171</v>
      </c>
      <c r="I36" s="18" t="n">
        <v>45.5297637</v>
      </c>
      <c r="J36" s="20" t="n">
        <v>0.87975121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32.41186452</v>
      </c>
      <c r="F40" s="20" t="n">
        <v>0.92943169</v>
      </c>
      <c r="G40" s="18" t="n">
        <v>6.61771697</v>
      </c>
      <c r="H40" s="20" t="n">
        <v>0.49283785</v>
      </c>
      <c r="I40" s="18" t="n">
        <v>51.76091185</v>
      </c>
      <c r="J40" s="20" t="n">
        <v>0.97686744</v>
      </c>
      <c r="K40" s="18" t="s">
        <v>327</v>
      </c>
      <c r="L40" s="20" t="s">
        <v>327</v>
      </c>
      <c r="M40" s="18" t="n">
        <v>9.20950667</v>
      </c>
      <c r="N40" s="20" t="n">
        <v>0.21071465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(192.0/B47*100)</f>
        <v/>
      </c>
      <c r="D47" s="19" t="n">
        <v>5736</v>
      </c>
      <c r="E47" s="18" t="n">
        <v>28.35961449</v>
      </c>
      <c r="F47" s="20" t="n">
        <v>0.88981121</v>
      </c>
      <c r="G47" s="18" t="n">
        <v>5.75560046</v>
      </c>
      <c r="H47" s="20" t="n">
        <v>0.3684989</v>
      </c>
      <c r="I47" s="18" t="n">
        <v>65.88478505</v>
      </c>
      <c r="J47" s="20" t="n">
        <v>0.98117207</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25.650337</v>
      </c>
      <c r="F48" s="20" t="n">
        <v>0.97005136</v>
      </c>
      <c r="G48" s="18" t="n">
        <v>9.711170600000001</v>
      </c>
      <c r="H48" s="20" t="n">
        <v>0.57525605</v>
      </c>
      <c r="I48" s="18" t="n">
        <v>64.6384924</v>
      </c>
      <c r="J48" s="20" t="n">
        <v>1.17041323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44.15651265</v>
      </c>
      <c r="F52" s="20" t="n">
        <v>0.90569872</v>
      </c>
      <c r="G52" s="18" t="n">
        <v>7.3483115</v>
      </c>
      <c r="H52" s="20" t="n">
        <v>0.33594511</v>
      </c>
      <c r="I52" s="18" t="n">
        <v>48.49517584</v>
      </c>
      <c r="J52" s="20" t="n">
        <v>0.91693125</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28.83584693</v>
      </c>
      <c r="F56" s="20" t="n">
        <v>0.81590933</v>
      </c>
      <c r="G56" s="18" t="n">
        <v>10.3164084</v>
      </c>
      <c r="H56" s="20" t="n">
        <v>0.38761917</v>
      </c>
      <c r="I56" s="18" t="n">
        <v>60.84774467</v>
      </c>
      <c r="J56" s="20" t="n">
        <v>0.90901112</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38.95397909</v>
      </c>
      <c r="F61" s="20" t="n">
        <v>0.84153618</v>
      </c>
      <c r="G61" s="18" t="n">
        <v>9.812675820000001</v>
      </c>
      <c r="H61" s="20" t="n">
        <v>0.46453536</v>
      </c>
      <c r="I61" s="18" t="n">
        <v>51.23334509</v>
      </c>
      <c r="J61" s="20" t="n">
        <v>0.90568693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30.65597109</v>
      </c>
      <c r="F67" s="20" t="n">
        <v>0.84560806</v>
      </c>
      <c r="G67" s="18" t="n">
        <v>5.65994859</v>
      </c>
      <c r="H67" s="20" t="n">
        <v>0.31040977</v>
      </c>
      <c r="I67" s="18" t="n">
        <v>63.68408032</v>
      </c>
      <c r="J67" s="20" t="n">
        <v>0.9223192</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18.38801263</v>
      </c>
      <c r="F73" s="20" t="n">
        <v>0.85937518</v>
      </c>
      <c r="G73" s="18" t="n">
        <v>4.59992392</v>
      </c>
      <c r="H73" s="20" t="n">
        <v>0.37131898</v>
      </c>
      <c r="I73" s="18" t="n">
        <v>77.01206345999999</v>
      </c>
      <c r="J73" s="20" t="n">
        <v>1.01779446</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34.69723411</v>
      </c>
      <c r="F7" s="20" t="n">
        <v>0.646831</v>
      </c>
      <c r="G7" s="18" t="n">
        <v>16.66531665</v>
      </c>
      <c r="H7" s="20" t="n">
        <v>0.41302732</v>
      </c>
      <c r="I7" s="18" t="n">
        <v>48.63744923</v>
      </c>
      <c r="J7" s="20" t="n">
        <v>0.58061442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(7566.0/B9*100)</f>
        <v/>
      </c>
      <c r="D9" s="19" t="n">
        <v>2085</v>
      </c>
      <c r="E9" s="18" t="n">
        <v>66.15726011</v>
      </c>
      <c r="F9" s="20" t="n">
        <v>1.84574791</v>
      </c>
      <c r="G9" s="18" t="n">
        <v>22.19104436</v>
      </c>
      <c r="H9" s="20" t="n">
        <v>1.21401648</v>
      </c>
      <c r="I9" s="18" t="n">
        <v>0</v>
      </c>
      <c r="J9" s="20" t="n">
        <v>0</v>
      </c>
      <c r="K9" s="18" t="s">
        <v>327</v>
      </c>
      <c r="L9" s="20" t="s">
        <v>327</v>
      </c>
      <c r="M9" s="18" t="n">
        <v>11.65169553</v>
      </c>
      <c r="N9" s="20" t="n">
        <v>1.96553938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(193.0/B13*100)</f>
        <v/>
      </c>
      <c r="D13" s="19" t="n">
        <v>6968</v>
      </c>
      <c r="E13" s="18" t="n">
        <v>56.57437643</v>
      </c>
      <c r="F13" s="20" t="n">
        <v>0.76714483</v>
      </c>
      <c r="G13" s="18" t="n">
        <v>25.94361689</v>
      </c>
      <c r="H13" s="20" t="n">
        <v>0.77764594</v>
      </c>
      <c r="I13" s="18" t="n">
        <v>13.3646304</v>
      </c>
      <c r="J13" s="20" t="n">
        <v>0.52099389</v>
      </c>
      <c r="K13" s="18" t="s">
        <v>327</v>
      </c>
      <c r="L13" s="20" t="s">
        <v>327</v>
      </c>
      <c r="M13" s="18" t="n">
        <v>4.11737628</v>
      </c>
      <c r="N13" s="20" t="n">
        <v>0.47261124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20.95051228</v>
      </c>
      <c r="F18" s="20" t="n">
        <v>0.61695037</v>
      </c>
      <c r="G18" s="18" t="n">
        <v>8.61025776</v>
      </c>
      <c r="H18" s="20" t="n">
        <v>0.54923628</v>
      </c>
      <c r="I18" s="18" t="n">
        <v>70.43922996000001</v>
      </c>
      <c r="J18" s="20" t="n">
        <v>0.88192551</v>
      </c>
      <c r="K18" s="18" t="s">
        <v>327</v>
      </c>
      <c r="L18" s="20" t="s">
        <v>327</v>
      </c>
      <c r="M18" s="18" t="n">
        <v>0</v>
      </c>
      <c r="N18" s="20" t="n">
        <v>0</v>
      </c>
      <c r="O18" s="18" t="n">
        <v>0</v>
      </c>
      <c r="P18" s="20" t="n">
        <v>0</v>
      </c>
      <c r="Q18" s="18" t="n">
        <v>0</v>
      </c>
      <c r="R18" s="20" t="n">
        <v>0</v>
      </c>
    </row>
    <row r="19" spans="1:18">
      <c r="A19" s="15" t="s">
        <v>339</v>
      </c>
      <c r="B19" s="17" t="n">
        <v>5658</v>
      </c>
      <c r="C19" s="18">
        <f>(247.0/B19*100)</f>
        <v/>
      </c>
      <c r="D19" s="19" t="n">
        <v>5411</v>
      </c>
      <c r="E19" s="18" t="n">
        <v>37.76319293</v>
      </c>
      <c r="F19" s="20" t="n">
        <v>0.83039797</v>
      </c>
      <c r="G19" s="18" t="n">
        <v>18.5952059</v>
      </c>
      <c r="H19" s="20" t="n">
        <v>0.68173985</v>
      </c>
      <c r="I19" s="18" t="n">
        <v>43.64160117</v>
      </c>
      <c r="J19" s="20" t="n">
        <v>1.034721</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51.78542695</v>
      </c>
      <c r="F20" s="20" t="n">
        <v>0.8372095000000001</v>
      </c>
      <c r="G20" s="18" t="n">
        <v>14.7560332</v>
      </c>
      <c r="H20" s="20" t="n">
        <v>0.6020767</v>
      </c>
      <c r="I20" s="18" t="n">
        <v>33.45853985</v>
      </c>
      <c r="J20" s="20" t="n">
        <v>0.74722747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(673.0/B23*100)</f>
        <v/>
      </c>
      <c r="D23" s="19" t="n">
        <v>10910</v>
      </c>
      <c r="E23" s="18" t="n">
        <v>41.96607861</v>
      </c>
      <c r="F23" s="20" t="n">
        <v>0.75784964</v>
      </c>
      <c r="G23" s="18" t="n">
        <v>15.78827471</v>
      </c>
      <c r="H23" s="20" t="n">
        <v>0.54269033</v>
      </c>
      <c r="I23" s="18" t="n">
        <v>42.24564668</v>
      </c>
      <c r="J23" s="20" t="n">
        <v>0.9711818800000001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15.74283197</v>
      </c>
      <c r="F25" s="20" t="n">
        <v>0.69557163</v>
      </c>
      <c r="G25" s="18" t="n">
        <v>7.34343355</v>
      </c>
      <c r="H25" s="20" t="n">
        <v>0.46004808</v>
      </c>
      <c r="I25" s="18" t="n">
        <v>76.91373448</v>
      </c>
      <c r="J25" s="20" t="n">
        <v>0.96985671</v>
      </c>
      <c r="K25" s="18" t="s">
        <v>327</v>
      </c>
      <c r="L25" s="20" t="s">
        <v>327</v>
      </c>
      <c r="M25" s="18" t="n">
        <v>0</v>
      </c>
      <c r="N25" s="20" t="n">
        <v>0</v>
      </c>
      <c r="O25" s="18" t="n">
        <v>0</v>
      </c>
      <c r="P25" s="20" t="n">
        <v>0</v>
      </c>
      <c r="Q25" s="18" t="n">
        <v>0</v>
      </c>
      <c r="R25" s="20" t="n">
        <v>0</v>
      </c>
    </row>
    <row r="26" spans="1:18">
      <c r="A26" s="15" t="s">
        <v>346</v>
      </c>
      <c r="B26" s="17" t="n">
        <v>4869</v>
      </c>
      <c r="C26" s="18">
        <f>(186.0/B26*100)</f>
        <v/>
      </c>
      <c r="D26" s="19" t="n">
        <v>4683</v>
      </c>
      <c r="E26" s="18" t="n">
        <v>25.54202101</v>
      </c>
      <c r="F26" s="20" t="n">
        <v>0.69394157</v>
      </c>
      <c r="G26" s="18" t="n">
        <v>15.75442022</v>
      </c>
      <c r="H26" s="20" t="n">
        <v>0.61613775</v>
      </c>
      <c r="I26" s="18" t="n">
        <v>58.70355878</v>
      </c>
      <c r="J26" s="20" t="n">
        <v>0.90179962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22.55747111</v>
      </c>
      <c r="F32" s="20" t="n">
        <v>0.7583885299999999</v>
      </c>
      <c r="G32" s="18" t="n">
        <v>17.42702815</v>
      </c>
      <c r="H32" s="20" t="n">
        <v>0.64393462</v>
      </c>
      <c r="I32" s="18" t="n">
        <v>60.01550074</v>
      </c>
      <c r="J32" s="20" t="n">
        <v>1.04483657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(135.0/B34*100)</f>
        <v/>
      </c>
      <c r="D34" s="19" t="n">
        <v>6215</v>
      </c>
      <c r="E34" s="18" t="n">
        <v>24.98873817</v>
      </c>
      <c r="F34" s="20" t="n">
        <v>0.76022827</v>
      </c>
      <c r="G34" s="18" t="n">
        <v>16.89559393</v>
      </c>
      <c r="H34" s="20" t="n">
        <v>0.50490723</v>
      </c>
      <c r="I34" s="18" t="n">
        <v>55.51554949</v>
      </c>
      <c r="J34" s="20" t="n">
        <v>1.00155914</v>
      </c>
      <c r="K34" s="18" t="s">
        <v>327</v>
      </c>
      <c r="L34" s="20" t="s">
        <v>327</v>
      </c>
      <c r="M34" s="18" t="n">
        <v>2.60011841</v>
      </c>
      <c r="N34" s="20" t="n">
        <v>0.5397335599999999</v>
      </c>
      <c r="O34" s="18" t="n">
        <v>0</v>
      </c>
      <c r="P34" s="20" t="n">
        <v>0</v>
      </c>
      <c r="Q34" s="18" t="n">
        <v>0</v>
      </c>
      <c r="R34" s="20" t="n">
        <v>0</v>
      </c>
    </row>
    <row r="35" spans="1:18">
      <c r="A35" s="15" t="s">
        <v>355</v>
      </c>
      <c r="B35" s="17" t="n">
        <v>6406</v>
      </c>
      <c r="C35" s="18">
        <f>(95.0/B35*100)</f>
        <v/>
      </c>
      <c r="D35" s="19" t="n">
        <v>6311</v>
      </c>
      <c r="E35" s="18" t="n">
        <v>20.63890523</v>
      </c>
      <c r="F35" s="20" t="n">
        <v>0.63375157</v>
      </c>
      <c r="G35" s="18" t="n">
        <v>11.30363406</v>
      </c>
      <c r="H35" s="20" t="n">
        <v>0.51314777</v>
      </c>
      <c r="I35" s="18" t="n">
        <v>67.01197263</v>
      </c>
      <c r="J35" s="20" t="n">
        <v>0.76855163</v>
      </c>
      <c r="K35" s="18" t="s">
        <v>327</v>
      </c>
      <c r="L35" s="20" t="s">
        <v>327</v>
      </c>
      <c r="M35" s="18" t="n">
        <v>1.04548808</v>
      </c>
      <c r="N35" s="20" t="n">
        <v>0.05730856</v>
      </c>
      <c r="O35" s="18" t="n">
        <v>0</v>
      </c>
      <c r="P35" s="20" t="n">
        <v>0</v>
      </c>
      <c r="Q35" s="18" t="n">
        <v>0</v>
      </c>
      <c r="R35" s="20" t="n">
        <v>0</v>
      </c>
    </row>
    <row r="36" spans="1:18">
      <c r="A36" s="15" t="s">
        <v>356</v>
      </c>
      <c r="B36" s="17" t="n">
        <v>6736</v>
      </c>
      <c r="C36" s="18">
        <f>(118.0/B36*100)</f>
        <v/>
      </c>
      <c r="D36" s="19" t="n">
        <v>6618</v>
      </c>
      <c r="E36" s="18" t="n">
        <v>40.27917936</v>
      </c>
      <c r="F36" s="20" t="n">
        <v>0.7012792</v>
      </c>
      <c r="G36" s="18" t="n">
        <v>14.19105694</v>
      </c>
      <c r="H36" s="20" t="n">
        <v>0.52338267</v>
      </c>
      <c r="I36" s="18" t="n">
        <v>45.5297637</v>
      </c>
      <c r="J36" s="20" t="n">
        <v>0.87975121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25.77908868</v>
      </c>
      <c r="F40" s="20" t="n">
        <v>0.87266301</v>
      </c>
      <c r="G40" s="18" t="n">
        <v>13.25049281</v>
      </c>
      <c r="H40" s="20" t="n">
        <v>0.62604613</v>
      </c>
      <c r="I40" s="18" t="n">
        <v>51.76091185</v>
      </c>
      <c r="J40" s="20" t="n">
        <v>0.97686744</v>
      </c>
      <c r="K40" s="18" t="s">
        <v>327</v>
      </c>
      <c r="L40" s="20" t="s">
        <v>327</v>
      </c>
      <c r="M40" s="18" t="n">
        <v>9.20950667</v>
      </c>
      <c r="N40" s="20" t="n">
        <v>0.21071465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(192.0/B47*100)</f>
        <v/>
      </c>
      <c r="D47" s="19" t="n">
        <v>5736</v>
      </c>
      <c r="E47" s="18" t="n">
        <v>23.83795908</v>
      </c>
      <c r="F47" s="20" t="n">
        <v>0.92603507</v>
      </c>
      <c r="G47" s="18" t="n">
        <v>10.27725587</v>
      </c>
      <c r="H47" s="20" t="n">
        <v>0.50170275</v>
      </c>
      <c r="I47" s="18" t="n">
        <v>65.88478505</v>
      </c>
      <c r="J47" s="20" t="n">
        <v>0.98117207</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20.17692947</v>
      </c>
      <c r="F48" s="20" t="n">
        <v>0.90215818</v>
      </c>
      <c r="G48" s="18" t="n">
        <v>15.18457813</v>
      </c>
      <c r="H48" s="20" t="n">
        <v>0.68711133</v>
      </c>
      <c r="I48" s="18" t="n">
        <v>64.6384924</v>
      </c>
      <c r="J48" s="20" t="n">
        <v>1.17041323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39.67944352</v>
      </c>
      <c r="F52" s="20" t="n">
        <v>0.86274559</v>
      </c>
      <c r="G52" s="18" t="n">
        <v>11.82538063</v>
      </c>
      <c r="H52" s="20" t="n">
        <v>0.48826869</v>
      </c>
      <c r="I52" s="18" t="n">
        <v>48.49517584</v>
      </c>
      <c r="J52" s="20" t="n">
        <v>0.91693125</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21.96280005</v>
      </c>
      <c r="F56" s="20" t="n">
        <v>0.75577127</v>
      </c>
      <c r="G56" s="18" t="n">
        <v>17.18945528</v>
      </c>
      <c r="H56" s="20" t="n">
        <v>0.5567194600000001</v>
      </c>
      <c r="I56" s="18" t="n">
        <v>60.84774467</v>
      </c>
      <c r="J56" s="20" t="n">
        <v>0.90901112</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27.5633113</v>
      </c>
      <c r="F61" s="20" t="n">
        <v>0.7705387500000001</v>
      </c>
      <c r="G61" s="18" t="n">
        <v>21.20334361</v>
      </c>
      <c r="H61" s="20" t="n">
        <v>0.70490088</v>
      </c>
      <c r="I61" s="18" t="n">
        <v>51.23334509</v>
      </c>
      <c r="J61" s="20" t="n">
        <v>0.90568693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23.82279484</v>
      </c>
      <c r="F67" s="20" t="n">
        <v>0.67912876</v>
      </c>
      <c r="G67" s="18" t="n">
        <v>12.49312484</v>
      </c>
      <c r="H67" s="20" t="n">
        <v>0.59219117</v>
      </c>
      <c r="I67" s="18" t="n">
        <v>63.68408032</v>
      </c>
      <c r="J67" s="20" t="n">
        <v>0.9223192</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12.96945699</v>
      </c>
      <c r="F73" s="20" t="n">
        <v>0.65457928</v>
      </c>
      <c r="G73" s="18" t="n">
        <v>10.01847956</v>
      </c>
      <c r="H73" s="20" t="n">
        <v>0.57009834</v>
      </c>
      <c r="I73" s="18" t="n">
        <v>77.01206345999999</v>
      </c>
      <c r="J73" s="20" t="n">
        <v>1.01779446</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43.84816771</v>
      </c>
      <c r="F7" s="20" t="n">
        <v>0.5960794</v>
      </c>
      <c r="G7" s="18" t="n">
        <v>7.51438306</v>
      </c>
      <c r="H7" s="20" t="n">
        <v>0.31569471</v>
      </c>
      <c r="I7" s="18" t="n">
        <v>48.63744923</v>
      </c>
      <c r="J7" s="20" t="n">
        <v>0.58061442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(7566.0/B9*100)</f>
        <v/>
      </c>
      <c r="D9" s="19" t="n">
        <v>2085</v>
      </c>
      <c r="E9" s="18" t="n">
        <v>83.65712990999999</v>
      </c>
      <c r="F9" s="20" t="n">
        <v>1.94319136</v>
      </c>
      <c r="G9" s="18" t="n">
        <v>4.69117456</v>
      </c>
      <c r="H9" s="20" t="n">
        <v>0.5529083</v>
      </c>
      <c r="I9" s="18" t="n">
        <v>0</v>
      </c>
      <c r="J9" s="20" t="n">
        <v>0</v>
      </c>
      <c r="K9" s="18" t="s">
        <v>327</v>
      </c>
      <c r="L9" s="20" t="s">
        <v>327</v>
      </c>
      <c r="M9" s="18" t="n">
        <v>11.65169553</v>
      </c>
      <c r="N9" s="20" t="n">
        <v>1.96553938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(193.0/B13*100)</f>
        <v/>
      </c>
      <c r="D13" s="19" t="n">
        <v>6968</v>
      </c>
      <c r="E13" s="18" t="n">
        <v>78.90836889000001</v>
      </c>
      <c r="F13" s="20" t="n">
        <v>0.69288664</v>
      </c>
      <c r="G13" s="18" t="n">
        <v>3.60962443</v>
      </c>
      <c r="H13" s="20" t="n">
        <v>0.31574156</v>
      </c>
      <c r="I13" s="18" t="n">
        <v>13.3646304</v>
      </c>
      <c r="J13" s="20" t="n">
        <v>0.52099389</v>
      </c>
      <c r="K13" s="18" t="s">
        <v>327</v>
      </c>
      <c r="L13" s="20" t="s">
        <v>327</v>
      </c>
      <c r="M13" s="18" t="n">
        <v>4.11737628</v>
      </c>
      <c r="N13" s="20" t="n">
        <v>0.47261124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20.84322222</v>
      </c>
      <c r="F18" s="20" t="n">
        <v>0.6897979400000001</v>
      </c>
      <c r="G18" s="18" t="n">
        <v>8.71754782</v>
      </c>
      <c r="H18" s="20" t="n">
        <v>0.54524482</v>
      </c>
      <c r="I18" s="18" t="n">
        <v>70.43922996000001</v>
      </c>
      <c r="J18" s="20" t="n">
        <v>0.88192551</v>
      </c>
      <c r="K18" s="18" t="s">
        <v>327</v>
      </c>
      <c r="L18" s="20" t="s">
        <v>327</v>
      </c>
      <c r="M18" s="18" t="n">
        <v>0</v>
      </c>
      <c r="N18" s="20" t="n">
        <v>0</v>
      </c>
      <c r="O18" s="18" t="n">
        <v>0</v>
      </c>
      <c r="P18" s="20" t="n">
        <v>0</v>
      </c>
      <c r="Q18" s="18" t="n">
        <v>0</v>
      </c>
      <c r="R18" s="20" t="n">
        <v>0</v>
      </c>
    </row>
    <row r="19" spans="1:18">
      <c r="A19" s="15" t="s">
        <v>339</v>
      </c>
      <c r="B19" s="17" t="n">
        <v>5658</v>
      </c>
      <c r="C19" s="18">
        <f>(247.0/B19*100)</f>
        <v/>
      </c>
      <c r="D19" s="19" t="n">
        <v>5411</v>
      </c>
      <c r="E19" s="18" t="n">
        <v>50.14352242</v>
      </c>
      <c r="F19" s="20" t="n">
        <v>1.03923715</v>
      </c>
      <c r="G19" s="18" t="n">
        <v>6.21487641</v>
      </c>
      <c r="H19" s="20" t="n">
        <v>0.35576284</v>
      </c>
      <c r="I19" s="18" t="n">
        <v>43.64160117</v>
      </c>
      <c r="J19" s="20" t="n">
        <v>1.034721</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62.87445746</v>
      </c>
      <c r="F20" s="20" t="n">
        <v>0.80103756</v>
      </c>
      <c r="G20" s="18" t="n">
        <v>3.66700268</v>
      </c>
      <c r="H20" s="20" t="n">
        <v>0.3245899</v>
      </c>
      <c r="I20" s="18" t="n">
        <v>33.45853985</v>
      </c>
      <c r="J20" s="20" t="n">
        <v>0.74722747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(673.0/B23*100)</f>
        <v/>
      </c>
      <c r="D23" s="19" t="n">
        <v>10910</v>
      </c>
      <c r="E23" s="18" t="n">
        <v>53.64317148</v>
      </c>
      <c r="F23" s="20" t="n">
        <v>0.889346</v>
      </c>
      <c r="G23" s="18" t="n">
        <v>4.11118183</v>
      </c>
      <c r="H23" s="20" t="n">
        <v>0.27645394</v>
      </c>
      <c r="I23" s="18" t="n">
        <v>42.24564668</v>
      </c>
      <c r="J23" s="20" t="n">
        <v>0.9711818800000001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19.82235703</v>
      </c>
      <c r="F25" s="20" t="n">
        <v>0.89119325</v>
      </c>
      <c r="G25" s="18" t="n">
        <v>3.26390849</v>
      </c>
      <c r="H25" s="20" t="n">
        <v>0.27831002</v>
      </c>
      <c r="I25" s="18" t="n">
        <v>76.91373448</v>
      </c>
      <c r="J25" s="20" t="n">
        <v>0.96985671</v>
      </c>
      <c r="K25" s="18" t="s">
        <v>327</v>
      </c>
      <c r="L25" s="20" t="s">
        <v>327</v>
      </c>
      <c r="M25" s="18" t="n">
        <v>0</v>
      </c>
      <c r="N25" s="20" t="n">
        <v>0</v>
      </c>
      <c r="O25" s="18" t="n">
        <v>0</v>
      </c>
      <c r="P25" s="20" t="n">
        <v>0</v>
      </c>
      <c r="Q25" s="18" t="n">
        <v>0</v>
      </c>
      <c r="R25" s="20" t="n">
        <v>0</v>
      </c>
    </row>
    <row r="26" spans="1:18">
      <c r="A26" s="15" t="s">
        <v>346</v>
      </c>
      <c r="B26" s="17" t="n">
        <v>4869</v>
      </c>
      <c r="C26" s="18">
        <f>(186.0/B26*100)</f>
        <v/>
      </c>
      <c r="D26" s="19" t="n">
        <v>4683</v>
      </c>
      <c r="E26" s="18" t="n">
        <v>37.73936584</v>
      </c>
      <c r="F26" s="20" t="n">
        <v>0.85104746</v>
      </c>
      <c r="G26" s="18" t="n">
        <v>3.55707539</v>
      </c>
      <c r="H26" s="20" t="n">
        <v>0.28571035</v>
      </c>
      <c r="I26" s="18" t="n">
        <v>58.70355878</v>
      </c>
      <c r="J26" s="20" t="n">
        <v>0.90179962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36.93666474</v>
      </c>
      <c r="F32" s="20" t="n">
        <v>0.95302031</v>
      </c>
      <c r="G32" s="18" t="n">
        <v>3.04783451</v>
      </c>
      <c r="H32" s="20" t="n">
        <v>0.29537908</v>
      </c>
      <c r="I32" s="18" t="n">
        <v>60.01550074</v>
      </c>
      <c r="J32" s="20" t="n">
        <v>1.04483657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(135.0/B34*100)</f>
        <v/>
      </c>
      <c r="D34" s="19" t="n">
        <v>6215</v>
      </c>
      <c r="E34" s="18" t="n">
        <v>36.84384553</v>
      </c>
      <c r="F34" s="20" t="n">
        <v>0.82352894</v>
      </c>
      <c r="G34" s="18" t="n">
        <v>5.04048657</v>
      </c>
      <c r="H34" s="20" t="n">
        <v>0.28463229</v>
      </c>
      <c r="I34" s="18" t="n">
        <v>55.51554949</v>
      </c>
      <c r="J34" s="20" t="n">
        <v>1.00155914</v>
      </c>
      <c r="K34" s="18" t="s">
        <v>327</v>
      </c>
      <c r="L34" s="20" t="s">
        <v>327</v>
      </c>
      <c r="M34" s="18" t="n">
        <v>2.60011841</v>
      </c>
      <c r="N34" s="20" t="n">
        <v>0.5397335599999999</v>
      </c>
      <c r="O34" s="18" t="n">
        <v>0</v>
      </c>
      <c r="P34" s="20" t="n">
        <v>0</v>
      </c>
      <c r="Q34" s="18" t="n">
        <v>0</v>
      </c>
      <c r="R34" s="20" t="n">
        <v>0</v>
      </c>
    </row>
    <row r="35" spans="1:18">
      <c r="A35" s="15" t="s">
        <v>355</v>
      </c>
      <c r="B35" s="17" t="n">
        <v>6406</v>
      </c>
      <c r="C35" s="18">
        <f>(95.0/B35*100)</f>
        <v/>
      </c>
      <c r="D35" s="19" t="n">
        <v>6311</v>
      </c>
      <c r="E35" s="18" t="n">
        <v>29.04921893</v>
      </c>
      <c r="F35" s="20" t="n">
        <v>0.74307022</v>
      </c>
      <c r="G35" s="18" t="n">
        <v>2.89332036</v>
      </c>
      <c r="H35" s="20" t="n">
        <v>0.24851093</v>
      </c>
      <c r="I35" s="18" t="n">
        <v>67.01197263</v>
      </c>
      <c r="J35" s="20" t="n">
        <v>0.76855163</v>
      </c>
      <c r="K35" s="18" t="s">
        <v>327</v>
      </c>
      <c r="L35" s="20" t="s">
        <v>327</v>
      </c>
      <c r="M35" s="18" t="n">
        <v>1.04548808</v>
      </c>
      <c r="N35" s="20" t="n">
        <v>0.05730856</v>
      </c>
      <c r="O35" s="18" t="n">
        <v>0</v>
      </c>
      <c r="P35" s="20" t="n">
        <v>0</v>
      </c>
      <c r="Q35" s="18" t="n">
        <v>0</v>
      </c>
      <c r="R35" s="20" t="n">
        <v>0</v>
      </c>
    </row>
    <row r="36" spans="1:18">
      <c r="A36" s="15" t="s">
        <v>356</v>
      </c>
      <c r="B36" s="17" t="n">
        <v>6736</v>
      </c>
      <c r="C36" s="18">
        <f>(118.0/B36*100)</f>
        <v/>
      </c>
      <c r="D36" s="19" t="n">
        <v>6618</v>
      </c>
      <c r="E36" s="18" t="n">
        <v>48.12234815</v>
      </c>
      <c r="F36" s="20" t="n">
        <v>0.86598018</v>
      </c>
      <c r="G36" s="18" t="n">
        <v>6.34788815</v>
      </c>
      <c r="H36" s="20" t="n">
        <v>0.42961885</v>
      </c>
      <c r="I36" s="18" t="n">
        <v>45.5297637</v>
      </c>
      <c r="J36" s="20" t="n">
        <v>0.87975121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35.96034057</v>
      </c>
      <c r="F40" s="20" t="n">
        <v>0.88799907</v>
      </c>
      <c r="G40" s="18" t="n">
        <v>3.06924092</v>
      </c>
      <c r="H40" s="20" t="n">
        <v>0.32069847</v>
      </c>
      <c r="I40" s="18" t="n">
        <v>51.76091185</v>
      </c>
      <c r="J40" s="20" t="n">
        <v>0.97686744</v>
      </c>
      <c r="K40" s="18" t="s">
        <v>327</v>
      </c>
      <c r="L40" s="20" t="s">
        <v>327</v>
      </c>
      <c r="M40" s="18" t="n">
        <v>9.20950667</v>
      </c>
      <c r="N40" s="20" t="n">
        <v>0.21071465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(192.0/B47*100)</f>
        <v/>
      </c>
      <c r="D47" s="19" t="n">
        <v>5736</v>
      </c>
      <c r="E47" s="18" t="n">
        <v>30.11077033</v>
      </c>
      <c r="F47" s="20" t="n">
        <v>0.93646889</v>
      </c>
      <c r="G47" s="18" t="n">
        <v>4.00444462</v>
      </c>
      <c r="H47" s="20" t="n">
        <v>0.30592996</v>
      </c>
      <c r="I47" s="18" t="n">
        <v>65.88478505</v>
      </c>
      <c r="J47" s="20" t="n">
        <v>0.98117207</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24.67002328</v>
      </c>
      <c r="F48" s="20" t="n">
        <v>0.89223618</v>
      </c>
      <c r="G48" s="18" t="n">
        <v>10.69148432</v>
      </c>
      <c r="H48" s="20" t="n">
        <v>0.62479264</v>
      </c>
      <c r="I48" s="18" t="n">
        <v>64.6384924</v>
      </c>
      <c r="J48" s="20" t="n">
        <v>1.17041323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47.75846569</v>
      </c>
      <c r="F52" s="20" t="n">
        <v>0.91662479</v>
      </c>
      <c r="G52" s="18" t="n">
        <v>3.74635847</v>
      </c>
      <c r="H52" s="20" t="n">
        <v>0.25439358</v>
      </c>
      <c r="I52" s="18" t="n">
        <v>48.49517584</v>
      </c>
      <c r="J52" s="20" t="n">
        <v>0.91693125</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28.67852</v>
      </c>
      <c r="F56" s="20" t="n">
        <v>0.86886171</v>
      </c>
      <c r="G56" s="18" t="n">
        <v>10.47373532</v>
      </c>
      <c r="H56" s="20" t="n">
        <v>0.48436291</v>
      </c>
      <c r="I56" s="18" t="n">
        <v>60.84774467</v>
      </c>
      <c r="J56" s="20" t="n">
        <v>0.90901112</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44.07367553</v>
      </c>
      <c r="F61" s="20" t="n">
        <v>0.83994991</v>
      </c>
      <c r="G61" s="18" t="n">
        <v>4.69297939</v>
      </c>
      <c r="H61" s="20" t="n">
        <v>0.2673936</v>
      </c>
      <c r="I61" s="18" t="n">
        <v>51.23334509</v>
      </c>
      <c r="J61" s="20" t="n">
        <v>0.90568693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25.27333267</v>
      </c>
      <c r="F67" s="20" t="n">
        <v>0.79326154</v>
      </c>
      <c r="G67" s="18" t="n">
        <v>11.042587</v>
      </c>
      <c r="H67" s="20" t="n">
        <v>0.47085142</v>
      </c>
      <c r="I67" s="18" t="n">
        <v>63.68408032</v>
      </c>
      <c r="J67" s="20" t="n">
        <v>0.9223192</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16.15337662</v>
      </c>
      <c r="F73" s="20" t="n">
        <v>0.771956</v>
      </c>
      <c r="G73" s="18" t="n">
        <v>6.83455992</v>
      </c>
      <c r="H73" s="20" t="n">
        <v>0.45677729</v>
      </c>
      <c r="I73" s="18" t="n">
        <v>77.01206345999999</v>
      </c>
      <c r="J73" s="20" t="n">
        <v>1.01779446</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36.40062093</v>
      </c>
      <c r="F7" s="20" t="n">
        <v>0.59724708</v>
      </c>
      <c r="G7" s="18" t="n">
        <v>14.96192984</v>
      </c>
      <c r="H7" s="20" t="n">
        <v>0.47547445</v>
      </c>
      <c r="I7" s="18" t="n">
        <v>48.63744923</v>
      </c>
      <c r="J7" s="20" t="n">
        <v>0.58061442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(7566.0/B9*100)</f>
        <v/>
      </c>
      <c r="D9" s="19" t="n">
        <v>2085</v>
      </c>
      <c r="E9" s="18" t="n">
        <v>66.99197149</v>
      </c>
      <c r="F9" s="20" t="n">
        <v>1.83572013</v>
      </c>
      <c r="G9" s="18" t="n">
        <v>21.35633299</v>
      </c>
      <c r="H9" s="20" t="n">
        <v>1.18463313</v>
      </c>
      <c r="I9" s="18" t="n">
        <v>0</v>
      </c>
      <c r="J9" s="20" t="n">
        <v>0</v>
      </c>
      <c r="K9" s="18" t="s">
        <v>327</v>
      </c>
      <c r="L9" s="20" t="s">
        <v>327</v>
      </c>
      <c r="M9" s="18" t="n">
        <v>11.65169553</v>
      </c>
      <c r="N9" s="20" t="n">
        <v>1.96553938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(193.0/B13*100)</f>
        <v/>
      </c>
      <c r="D13" s="19" t="n">
        <v>6968</v>
      </c>
      <c r="E13" s="18" t="n">
        <v>56.15366026</v>
      </c>
      <c r="F13" s="20" t="n">
        <v>0.75334426</v>
      </c>
      <c r="G13" s="18" t="n">
        <v>26.36433306</v>
      </c>
      <c r="H13" s="20" t="n">
        <v>0.7123387799999999</v>
      </c>
      <c r="I13" s="18" t="n">
        <v>13.3646304</v>
      </c>
      <c r="J13" s="20" t="n">
        <v>0.52099389</v>
      </c>
      <c r="K13" s="18" t="s">
        <v>327</v>
      </c>
      <c r="L13" s="20" t="s">
        <v>327</v>
      </c>
      <c r="M13" s="18" t="n">
        <v>4.11737628</v>
      </c>
      <c r="N13" s="20" t="n">
        <v>0.47261124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20.00835314</v>
      </c>
      <c r="F18" s="20" t="n">
        <v>0.62567405</v>
      </c>
      <c r="G18" s="18" t="n">
        <v>9.552416900000001</v>
      </c>
      <c r="H18" s="20" t="n">
        <v>0.51502476</v>
      </c>
      <c r="I18" s="18" t="n">
        <v>70.43922996000001</v>
      </c>
      <c r="J18" s="20" t="n">
        <v>0.88192551</v>
      </c>
      <c r="K18" s="18" t="s">
        <v>327</v>
      </c>
      <c r="L18" s="20" t="s">
        <v>327</v>
      </c>
      <c r="M18" s="18" t="n">
        <v>0</v>
      </c>
      <c r="N18" s="20" t="n">
        <v>0</v>
      </c>
      <c r="O18" s="18" t="n">
        <v>0</v>
      </c>
      <c r="P18" s="20" t="n">
        <v>0</v>
      </c>
      <c r="Q18" s="18" t="n">
        <v>0</v>
      </c>
      <c r="R18" s="20" t="n">
        <v>0</v>
      </c>
    </row>
    <row r="19" spans="1:18">
      <c r="A19" s="15" t="s">
        <v>339</v>
      </c>
      <c r="B19" s="17" t="n">
        <v>5658</v>
      </c>
      <c r="C19" s="18">
        <f>(247.0/B19*100)</f>
        <v/>
      </c>
      <c r="D19" s="19" t="n">
        <v>5411</v>
      </c>
      <c r="E19" s="18" t="n">
        <v>44.14441059</v>
      </c>
      <c r="F19" s="20" t="n">
        <v>0.93217986</v>
      </c>
      <c r="G19" s="18" t="n">
        <v>12.21398824</v>
      </c>
      <c r="H19" s="20" t="n">
        <v>0.51629662</v>
      </c>
      <c r="I19" s="18" t="n">
        <v>43.64160117</v>
      </c>
      <c r="J19" s="20" t="n">
        <v>1.034721</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49.56753584</v>
      </c>
      <c r="F20" s="20" t="n">
        <v>0.84508123</v>
      </c>
      <c r="G20" s="18" t="n">
        <v>16.97392431</v>
      </c>
      <c r="H20" s="20" t="n">
        <v>0.69136801</v>
      </c>
      <c r="I20" s="18" t="n">
        <v>33.45853985</v>
      </c>
      <c r="J20" s="20" t="n">
        <v>0.74722747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(673.0/B23*100)</f>
        <v/>
      </c>
      <c r="D23" s="19" t="n">
        <v>10910</v>
      </c>
      <c r="E23" s="18" t="n">
        <v>42.29862969</v>
      </c>
      <c r="F23" s="20" t="n">
        <v>0.92481039</v>
      </c>
      <c r="G23" s="18" t="n">
        <v>15.45572362</v>
      </c>
      <c r="H23" s="20" t="n">
        <v>0.60442219</v>
      </c>
      <c r="I23" s="18" t="n">
        <v>42.24564668</v>
      </c>
      <c r="J23" s="20" t="n">
        <v>0.9711818800000001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20.15308428</v>
      </c>
      <c r="F25" s="20" t="n">
        <v>0.89004523</v>
      </c>
      <c r="G25" s="18" t="n">
        <v>2.93318124</v>
      </c>
      <c r="H25" s="20" t="n">
        <v>0.23051148</v>
      </c>
      <c r="I25" s="18" t="n">
        <v>76.91373448</v>
      </c>
      <c r="J25" s="20" t="n">
        <v>0.96985671</v>
      </c>
      <c r="K25" s="18" t="s">
        <v>327</v>
      </c>
      <c r="L25" s="20" t="s">
        <v>327</v>
      </c>
      <c r="M25" s="18" t="n">
        <v>0</v>
      </c>
      <c r="N25" s="20" t="n">
        <v>0</v>
      </c>
      <c r="O25" s="18" t="n">
        <v>0</v>
      </c>
      <c r="P25" s="20" t="n">
        <v>0</v>
      </c>
      <c r="Q25" s="18" t="n">
        <v>0</v>
      </c>
      <c r="R25" s="20" t="n">
        <v>0</v>
      </c>
    </row>
    <row r="26" spans="1:18">
      <c r="A26" s="15" t="s">
        <v>346</v>
      </c>
      <c r="B26" s="17" t="n">
        <v>4869</v>
      </c>
      <c r="C26" s="18">
        <f>(186.0/B26*100)</f>
        <v/>
      </c>
      <c r="D26" s="19" t="n">
        <v>4683</v>
      </c>
      <c r="E26" s="18" t="n">
        <v>26.99930495</v>
      </c>
      <c r="F26" s="20" t="n">
        <v>0.82264163</v>
      </c>
      <c r="G26" s="18" t="n">
        <v>14.29713627</v>
      </c>
      <c r="H26" s="20" t="n">
        <v>0.62519971</v>
      </c>
      <c r="I26" s="18" t="n">
        <v>58.70355878</v>
      </c>
      <c r="J26" s="20" t="n">
        <v>0.90179962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30.97794304</v>
      </c>
      <c r="F32" s="20" t="n">
        <v>0.9265234</v>
      </c>
      <c r="G32" s="18" t="n">
        <v>9.006556209999999</v>
      </c>
      <c r="H32" s="20" t="n">
        <v>0.47030279</v>
      </c>
      <c r="I32" s="18" t="n">
        <v>60.01550074</v>
      </c>
      <c r="J32" s="20" t="n">
        <v>1.04483657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(135.0/B34*100)</f>
        <v/>
      </c>
      <c r="D34" s="19" t="n">
        <v>6215</v>
      </c>
      <c r="E34" s="18" t="n">
        <v>27.90309525</v>
      </c>
      <c r="F34" s="20" t="n">
        <v>0.70780944</v>
      </c>
      <c r="G34" s="18" t="n">
        <v>13.98123685</v>
      </c>
      <c r="H34" s="20" t="n">
        <v>0.64469436</v>
      </c>
      <c r="I34" s="18" t="n">
        <v>55.51554949</v>
      </c>
      <c r="J34" s="20" t="n">
        <v>1.00155914</v>
      </c>
      <c r="K34" s="18" t="s">
        <v>327</v>
      </c>
      <c r="L34" s="20" t="s">
        <v>327</v>
      </c>
      <c r="M34" s="18" t="n">
        <v>2.60011841</v>
      </c>
      <c r="N34" s="20" t="n">
        <v>0.5397335599999999</v>
      </c>
      <c r="O34" s="18" t="n">
        <v>0</v>
      </c>
      <c r="P34" s="20" t="n">
        <v>0</v>
      </c>
      <c r="Q34" s="18" t="n">
        <v>0</v>
      </c>
      <c r="R34" s="20" t="n">
        <v>0</v>
      </c>
    </row>
    <row r="35" spans="1:18">
      <c r="A35" s="15" t="s">
        <v>355</v>
      </c>
      <c r="B35" s="17" t="n">
        <v>6406</v>
      </c>
      <c r="C35" s="18">
        <f>(95.0/B35*100)</f>
        <v/>
      </c>
      <c r="D35" s="19" t="n">
        <v>6311</v>
      </c>
      <c r="E35" s="18" t="n">
        <v>27.13066179</v>
      </c>
      <c r="F35" s="20" t="n">
        <v>0.76693478</v>
      </c>
      <c r="G35" s="18" t="n">
        <v>4.8118775</v>
      </c>
      <c r="H35" s="20" t="n">
        <v>0.3643951</v>
      </c>
      <c r="I35" s="18" t="n">
        <v>67.01197263</v>
      </c>
      <c r="J35" s="20" t="n">
        <v>0.76855163</v>
      </c>
      <c r="K35" s="18" t="s">
        <v>327</v>
      </c>
      <c r="L35" s="20" t="s">
        <v>327</v>
      </c>
      <c r="M35" s="18" t="n">
        <v>1.04548808</v>
      </c>
      <c r="N35" s="20" t="n">
        <v>0.05730856</v>
      </c>
      <c r="O35" s="18" t="n">
        <v>0</v>
      </c>
      <c r="P35" s="20" t="n">
        <v>0</v>
      </c>
      <c r="Q35" s="18" t="n">
        <v>0</v>
      </c>
      <c r="R35" s="20" t="n">
        <v>0</v>
      </c>
    </row>
    <row r="36" spans="1:18">
      <c r="A36" s="15" t="s">
        <v>356</v>
      </c>
      <c r="B36" s="17" t="n">
        <v>6736</v>
      </c>
      <c r="C36" s="18">
        <f>(118.0/B36*100)</f>
        <v/>
      </c>
      <c r="D36" s="19" t="n">
        <v>6618</v>
      </c>
      <c r="E36" s="18" t="n">
        <v>41.71016488</v>
      </c>
      <c r="F36" s="20" t="n">
        <v>0.82723415</v>
      </c>
      <c r="G36" s="18" t="n">
        <v>12.76007141</v>
      </c>
      <c r="H36" s="20" t="n">
        <v>0.4861067</v>
      </c>
      <c r="I36" s="18" t="n">
        <v>45.5297637</v>
      </c>
      <c r="J36" s="20" t="n">
        <v>0.87975121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29.86971003</v>
      </c>
      <c r="F40" s="20" t="n">
        <v>0.89646561</v>
      </c>
      <c r="G40" s="18" t="n">
        <v>9.15987146</v>
      </c>
      <c r="H40" s="20" t="n">
        <v>0.56069825</v>
      </c>
      <c r="I40" s="18" t="n">
        <v>51.76091185</v>
      </c>
      <c r="J40" s="20" t="n">
        <v>0.97686744</v>
      </c>
      <c r="K40" s="18" t="s">
        <v>327</v>
      </c>
      <c r="L40" s="20" t="s">
        <v>327</v>
      </c>
      <c r="M40" s="18" t="n">
        <v>9.20950667</v>
      </c>
      <c r="N40" s="20" t="n">
        <v>0.21071465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(192.0/B47*100)</f>
        <v/>
      </c>
      <c r="D47" s="19" t="n">
        <v>5736</v>
      </c>
      <c r="E47" s="18" t="n">
        <v>25.22765652</v>
      </c>
      <c r="F47" s="20" t="n">
        <v>0.98194158</v>
      </c>
      <c r="G47" s="18" t="n">
        <v>8.88755843</v>
      </c>
      <c r="H47" s="20" t="n">
        <v>0.4646807</v>
      </c>
      <c r="I47" s="18" t="n">
        <v>65.88478505</v>
      </c>
      <c r="J47" s="20" t="n">
        <v>0.98117207</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26.73502456</v>
      </c>
      <c r="F48" s="20" t="n">
        <v>0.9665466</v>
      </c>
      <c r="G48" s="18" t="n">
        <v>8.62648304</v>
      </c>
      <c r="H48" s="20" t="n">
        <v>0.50176878</v>
      </c>
      <c r="I48" s="18" t="n">
        <v>64.6384924</v>
      </c>
      <c r="J48" s="20" t="n">
        <v>1.17041323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39.86154684</v>
      </c>
      <c r="F52" s="20" t="n">
        <v>0.8240568700000001</v>
      </c>
      <c r="G52" s="18" t="n">
        <v>11.64327732</v>
      </c>
      <c r="H52" s="20" t="n">
        <v>0.41457496</v>
      </c>
      <c r="I52" s="18" t="n">
        <v>48.49517584</v>
      </c>
      <c r="J52" s="20" t="n">
        <v>0.91693125</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27.91016125</v>
      </c>
      <c r="F56" s="20" t="n">
        <v>0.76993531</v>
      </c>
      <c r="G56" s="18" t="n">
        <v>11.24209408</v>
      </c>
      <c r="H56" s="20" t="n">
        <v>0.46549066</v>
      </c>
      <c r="I56" s="18" t="n">
        <v>60.84774467</v>
      </c>
      <c r="J56" s="20" t="n">
        <v>0.90901112</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28.57890901</v>
      </c>
      <c r="F61" s="20" t="n">
        <v>0.73398153</v>
      </c>
      <c r="G61" s="18" t="n">
        <v>20.18774591</v>
      </c>
      <c r="H61" s="20" t="n">
        <v>0.69678048</v>
      </c>
      <c r="I61" s="18" t="n">
        <v>51.23334509</v>
      </c>
      <c r="J61" s="20" t="n">
        <v>0.90568693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30.22308764</v>
      </c>
      <c r="F67" s="20" t="n">
        <v>0.89627082</v>
      </c>
      <c r="G67" s="18" t="n">
        <v>6.09283204</v>
      </c>
      <c r="H67" s="20" t="n">
        <v>0.35182942</v>
      </c>
      <c r="I67" s="18" t="n">
        <v>63.68408032</v>
      </c>
      <c r="J67" s="20" t="n">
        <v>0.9223192</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16.6155752</v>
      </c>
      <c r="F73" s="20" t="n">
        <v>0.84753617</v>
      </c>
      <c r="G73" s="18" t="n">
        <v>6.37236134</v>
      </c>
      <c r="H73" s="20" t="n">
        <v>0.41608117</v>
      </c>
      <c r="I73" s="18" t="n">
        <v>77.01206345999999</v>
      </c>
      <c r="J73" s="20" t="n">
        <v>1.01779446</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49.68166467</v>
      </c>
      <c r="F7" s="20" t="n">
        <v>0.58645539</v>
      </c>
      <c r="G7" s="18" t="n">
        <v>1.68088609</v>
      </c>
      <c r="H7" s="20" t="n">
        <v>0.12551713</v>
      </c>
      <c r="I7" s="18" t="n">
        <v>48.63744923</v>
      </c>
      <c r="J7" s="20" t="n">
        <v>0.58061442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(7566.0/B9*100)</f>
        <v/>
      </c>
      <c r="D9" s="19" t="n">
        <v>2085</v>
      </c>
      <c r="E9" s="18" t="n">
        <v>86.56589202000001</v>
      </c>
      <c r="F9" s="20" t="n">
        <v>1.95731537</v>
      </c>
      <c r="G9" s="18" t="n">
        <v>1.78241246</v>
      </c>
      <c r="H9" s="20" t="n">
        <v>0.31213814</v>
      </c>
      <c r="I9" s="18" t="n">
        <v>0</v>
      </c>
      <c r="J9" s="20" t="n">
        <v>0</v>
      </c>
      <c r="K9" s="18" t="s">
        <v>327</v>
      </c>
      <c r="L9" s="20" t="s">
        <v>327</v>
      </c>
      <c r="M9" s="18" t="n">
        <v>11.65169553</v>
      </c>
      <c r="N9" s="20" t="n">
        <v>1.96553938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(193.0/B13*100)</f>
        <v/>
      </c>
      <c r="D13" s="19" t="n">
        <v>6968</v>
      </c>
      <c r="E13" s="18" t="n">
        <v>70.11682759</v>
      </c>
      <c r="F13" s="20" t="n">
        <v>0.78925016</v>
      </c>
      <c r="G13" s="18" t="n">
        <v>12.40116573</v>
      </c>
      <c r="H13" s="20" t="n">
        <v>0.49177081</v>
      </c>
      <c r="I13" s="18" t="n">
        <v>13.3646304</v>
      </c>
      <c r="J13" s="20" t="n">
        <v>0.52099389</v>
      </c>
      <c r="K13" s="18" t="s">
        <v>327</v>
      </c>
      <c r="L13" s="20" t="s">
        <v>327</v>
      </c>
      <c r="M13" s="18" t="n">
        <v>4.11737628</v>
      </c>
      <c r="N13" s="20" t="n">
        <v>0.47261124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27.46197397</v>
      </c>
      <c r="F18" s="20" t="n">
        <v>0.8159965300000001</v>
      </c>
      <c r="G18" s="18" t="n">
        <v>2.09879607</v>
      </c>
      <c r="H18" s="20" t="n">
        <v>0.24157409</v>
      </c>
      <c r="I18" s="18" t="n">
        <v>70.43922996000001</v>
      </c>
      <c r="J18" s="20" t="n">
        <v>0.88192551</v>
      </c>
      <c r="K18" s="18" t="s">
        <v>327</v>
      </c>
      <c r="L18" s="20" t="s">
        <v>327</v>
      </c>
      <c r="M18" s="18" t="n">
        <v>0</v>
      </c>
      <c r="N18" s="20" t="n">
        <v>0</v>
      </c>
      <c r="O18" s="18" t="n">
        <v>0</v>
      </c>
      <c r="P18" s="20" t="n">
        <v>0</v>
      </c>
      <c r="Q18" s="18" t="n">
        <v>0</v>
      </c>
      <c r="R18" s="20" t="n">
        <v>0</v>
      </c>
    </row>
    <row r="19" spans="1:18">
      <c r="A19" s="15" t="s">
        <v>339</v>
      </c>
      <c r="B19" s="17" t="n">
        <v>5658</v>
      </c>
      <c r="C19" s="18">
        <f>(247.0/B19*100)</f>
        <v/>
      </c>
      <c r="D19" s="19" t="n">
        <v>5411</v>
      </c>
      <c r="E19" s="18" t="n">
        <v>54.2524829</v>
      </c>
      <c r="F19" s="20" t="n">
        <v>1.02916658</v>
      </c>
      <c r="G19" s="18" t="n">
        <v>2.10591593</v>
      </c>
      <c r="H19" s="20" t="n">
        <v>0.22048916</v>
      </c>
      <c r="I19" s="18" t="n">
        <v>43.64160117</v>
      </c>
      <c r="J19" s="20" t="n">
        <v>1.034721</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64.87117723999999</v>
      </c>
      <c r="F20" s="20" t="n">
        <v>0.77085803</v>
      </c>
      <c r="G20" s="18" t="n">
        <v>1.6702829</v>
      </c>
      <c r="H20" s="20" t="n">
        <v>0.24629448</v>
      </c>
      <c r="I20" s="18" t="n">
        <v>33.45853985</v>
      </c>
      <c r="J20" s="20" t="n">
        <v>0.74722747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(673.0/B23*100)</f>
        <v/>
      </c>
      <c r="D23" s="19" t="n">
        <v>10910</v>
      </c>
      <c r="E23" s="18" t="n">
        <v>56.27971768</v>
      </c>
      <c r="F23" s="20" t="n">
        <v>0.94042983</v>
      </c>
      <c r="G23" s="18" t="n">
        <v>1.47463563</v>
      </c>
      <c r="H23" s="20" t="n">
        <v>0.17654883</v>
      </c>
      <c r="I23" s="18" t="n">
        <v>42.24564668</v>
      </c>
      <c r="J23" s="20" t="n">
        <v>0.9711818800000001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22.09242252</v>
      </c>
      <c r="F25" s="20" t="n">
        <v>0.94973708</v>
      </c>
      <c r="G25" s="18" t="n">
        <v>0.993843</v>
      </c>
      <c r="H25" s="20" t="n">
        <v>0.13562978</v>
      </c>
      <c r="I25" s="18" t="n">
        <v>76.91373448</v>
      </c>
      <c r="J25" s="20" t="n">
        <v>0.96985671</v>
      </c>
      <c r="K25" s="18" t="s">
        <v>327</v>
      </c>
      <c r="L25" s="20" t="s">
        <v>327</v>
      </c>
      <c r="M25" s="18" t="n">
        <v>0</v>
      </c>
      <c r="N25" s="20" t="n">
        <v>0</v>
      </c>
      <c r="O25" s="18" t="n">
        <v>0</v>
      </c>
      <c r="P25" s="20" t="n">
        <v>0</v>
      </c>
      <c r="Q25" s="18" t="n">
        <v>0</v>
      </c>
      <c r="R25" s="20" t="n">
        <v>0</v>
      </c>
    </row>
    <row r="26" spans="1:18">
      <c r="A26" s="15" t="s">
        <v>346</v>
      </c>
      <c r="B26" s="17" t="n">
        <v>4869</v>
      </c>
      <c r="C26" s="18">
        <f>(186.0/B26*100)</f>
        <v/>
      </c>
      <c r="D26" s="19" t="n">
        <v>4683</v>
      </c>
      <c r="E26" s="18" t="n">
        <v>39.33751345</v>
      </c>
      <c r="F26" s="20" t="n">
        <v>0.9097077</v>
      </c>
      <c r="G26" s="18" t="n">
        <v>1.95892777</v>
      </c>
      <c r="H26" s="20" t="n">
        <v>0.22814519</v>
      </c>
      <c r="I26" s="18" t="n">
        <v>58.70355878</v>
      </c>
      <c r="J26" s="20" t="n">
        <v>0.90179962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38.39570419</v>
      </c>
      <c r="F32" s="20" t="n">
        <v>1.00074525</v>
      </c>
      <c r="G32" s="18" t="n">
        <v>1.58879507</v>
      </c>
      <c r="H32" s="20" t="n">
        <v>0.19681062</v>
      </c>
      <c r="I32" s="18" t="n">
        <v>60.01550074</v>
      </c>
      <c r="J32" s="20" t="n">
        <v>1.04483657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(135.0/B34*100)</f>
        <v/>
      </c>
      <c r="D34" s="19" t="n">
        <v>6215</v>
      </c>
      <c r="E34" s="18" t="n">
        <v>39.67296034</v>
      </c>
      <c r="F34" s="20" t="n">
        <v>0.91655507</v>
      </c>
      <c r="G34" s="18" t="n">
        <v>2.21137177</v>
      </c>
      <c r="H34" s="20" t="n">
        <v>0.21044822</v>
      </c>
      <c r="I34" s="18" t="n">
        <v>55.51554949</v>
      </c>
      <c r="J34" s="20" t="n">
        <v>1.00155914</v>
      </c>
      <c r="K34" s="18" t="s">
        <v>327</v>
      </c>
      <c r="L34" s="20" t="s">
        <v>327</v>
      </c>
      <c r="M34" s="18" t="n">
        <v>2.60011841</v>
      </c>
      <c r="N34" s="20" t="n">
        <v>0.5397335599999999</v>
      </c>
      <c r="O34" s="18" t="n">
        <v>0</v>
      </c>
      <c r="P34" s="20" t="n">
        <v>0</v>
      </c>
      <c r="Q34" s="18" t="n">
        <v>0</v>
      </c>
      <c r="R34" s="20" t="n">
        <v>0</v>
      </c>
    </row>
    <row r="35" spans="1:18">
      <c r="A35" s="15" t="s">
        <v>355</v>
      </c>
      <c r="B35" s="17" t="n">
        <v>6406</v>
      </c>
      <c r="C35" s="18">
        <f>(95.0/B35*100)</f>
        <v/>
      </c>
      <c r="D35" s="19" t="n">
        <v>6311</v>
      </c>
      <c r="E35" s="18" t="n">
        <v>31.10158148</v>
      </c>
      <c r="F35" s="20" t="n">
        <v>0.76260801</v>
      </c>
      <c r="G35" s="18" t="n">
        <v>0.84095781</v>
      </c>
      <c r="H35" s="20" t="n">
        <v>0.10855721</v>
      </c>
      <c r="I35" s="18" t="n">
        <v>67.01197263</v>
      </c>
      <c r="J35" s="20" t="n">
        <v>0.76855163</v>
      </c>
      <c r="K35" s="18" t="s">
        <v>327</v>
      </c>
      <c r="L35" s="20" t="s">
        <v>327</v>
      </c>
      <c r="M35" s="18" t="n">
        <v>1.04548808</v>
      </c>
      <c r="N35" s="20" t="n">
        <v>0.05730856</v>
      </c>
      <c r="O35" s="18" t="n">
        <v>0</v>
      </c>
      <c r="P35" s="20" t="n">
        <v>0</v>
      </c>
      <c r="Q35" s="18" t="n">
        <v>0</v>
      </c>
      <c r="R35" s="20" t="n">
        <v>0</v>
      </c>
    </row>
    <row r="36" spans="1:18">
      <c r="A36" s="15" t="s">
        <v>356</v>
      </c>
      <c r="B36" s="17" t="n">
        <v>6736</v>
      </c>
      <c r="C36" s="18">
        <f>(118.0/B36*100)</f>
        <v/>
      </c>
      <c r="D36" s="19" t="n">
        <v>6618</v>
      </c>
      <c r="E36" s="18" t="n">
        <v>52.47892056</v>
      </c>
      <c r="F36" s="20" t="n">
        <v>0.9000240900000001</v>
      </c>
      <c r="G36" s="18" t="n">
        <v>1.99131573</v>
      </c>
      <c r="H36" s="20" t="n">
        <v>0.19858305</v>
      </c>
      <c r="I36" s="18" t="n">
        <v>45.5297637</v>
      </c>
      <c r="J36" s="20" t="n">
        <v>0.87975121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38.15311618</v>
      </c>
      <c r="F40" s="20" t="n">
        <v>0.95511682</v>
      </c>
      <c r="G40" s="18" t="n">
        <v>0.8764653</v>
      </c>
      <c r="H40" s="20" t="n">
        <v>0.14585994</v>
      </c>
      <c r="I40" s="18" t="n">
        <v>51.76091185</v>
      </c>
      <c r="J40" s="20" t="n">
        <v>0.97686744</v>
      </c>
      <c r="K40" s="18" t="s">
        <v>327</v>
      </c>
      <c r="L40" s="20" t="s">
        <v>327</v>
      </c>
      <c r="M40" s="18" t="n">
        <v>9.20950667</v>
      </c>
      <c r="N40" s="20" t="n">
        <v>0.21071465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(192.0/B47*100)</f>
        <v/>
      </c>
      <c r="D47" s="19" t="n">
        <v>5736</v>
      </c>
      <c r="E47" s="18" t="n">
        <v>28.21990577</v>
      </c>
      <c r="F47" s="20" t="n">
        <v>0.98482134</v>
      </c>
      <c r="G47" s="18" t="n">
        <v>5.89530918</v>
      </c>
      <c r="H47" s="20" t="n">
        <v>0.33984132</v>
      </c>
      <c r="I47" s="18" t="n">
        <v>65.88478505</v>
      </c>
      <c r="J47" s="20" t="n">
        <v>0.98117207</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32.4202138</v>
      </c>
      <c r="F48" s="20" t="n">
        <v>1.12710255</v>
      </c>
      <c r="G48" s="18" t="n">
        <v>2.9412938</v>
      </c>
      <c r="H48" s="20" t="n">
        <v>0.22438878</v>
      </c>
      <c r="I48" s="18" t="n">
        <v>64.6384924</v>
      </c>
      <c r="J48" s="20" t="n">
        <v>1.17041323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50.00095864</v>
      </c>
      <c r="F52" s="20" t="n">
        <v>0.91989613</v>
      </c>
      <c r="G52" s="18" t="n">
        <v>1.50386552</v>
      </c>
      <c r="H52" s="20" t="n">
        <v>0.15692878</v>
      </c>
      <c r="I52" s="18" t="n">
        <v>48.49517584</v>
      </c>
      <c r="J52" s="20" t="n">
        <v>0.91693125</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36.47638242</v>
      </c>
      <c r="F56" s="20" t="n">
        <v>0.90539651</v>
      </c>
      <c r="G56" s="18" t="n">
        <v>2.67587291</v>
      </c>
      <c r="H56" s="20" t="n">
        <v>0.24172625</v>
      </c>
      <c r="I56" s="18" t="n">
        <v>60.84774467</v>
      </c>
      <c r="J56" s="20" t="n">
        <v>0.90901112</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46.81994997</v>
      </c>
      <c r="F61" s="20" t="n">
        <v>0.85585214</v>
      </c>
      <c r="G61" s="18" t="n">
        <v>1.94670494</v>
      </c>
      <c r="H61" s="20" t="n">
        <v>0.19182558</v>
      </c>
      <c r="I61" s="18" t="n">
        <v>51.23334509</v>
      </c>
      <c r="J61" s="20" t="n">
        <v>0.90568693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34.71579896</v>
      </c>
      <c r="F67" s="20" t="n">
        <v>0.92735776</v>
      </c>
      <c r="G67" s="18" t="n">
        <v>1.60012072</v>
      </c>
      <c r="H67" s="20" t="n">
        <v>0.16023175</v>
      </c>
      <c r="I67" s="18" t="n">
        <v>63.68408032</v>
      </c>
      <c r="J67" s="20" t="n">
        <v>0.9223192</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19.27464312</v>
      </c>
      <c r="F73" s="20" t="n">
        <v>0.90847064</v>
      </c>
      <c r="G73" s="18" t="n">
        <v>3.71329342</v>
      </c>
      <c r="H73" s="20" t="n">
        <v>0.37260342</v>
      </c>
      <c r="I73" s="18" t="n">
        <v>77.01206345999999</v>
      </c>
      <c r="J73" s="20" t="n">
        <v>1.01779446</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44.23259369</v>
      </c>
      <c r="F7" s="20" t="n">
        <v>0.60617106</v>
      </c>
      <c r="G7" s="18" t="n">
        <v>7.12995707</v>
      </c>
      <c r="H7" s="20" t="n">
        <v>0.30738886</v>
      </c>
      <c r="I7" s="18" t="n">
        <v>48.63744923</v>
      </c>
      <c r="J7" s="20" t="n">
        <v>0.58061442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(7566.0/B9*100)</f>
        <v/>
      </c>
      <c r="D9" s="19" t="n">
        <v>2085</v>
      </c>
      <c r="E9" s="18" t="n">
        <v>83.70510849</v>
      </c>
      <c r="F9" s="20" t="n">
        <v>1.88755594</v>
      </c>
      <c r="G9" s="18" t="n">
        <v>4.64319598</v>
      </c>
      <c r="H9" s="20" t="n">
        <v>0.36251352</v>
      </c>
      <c r="I9" s="18" t="n">
        <v>0</v>
      </c>
      <c r="J9" s="20" t="n">
        <v>0</v>
      </c>
      <c r="K9" s="18" t="s">
        <v>327</v>
      </c>
      <c r="L9" s="20" t="s">
        <v>327</v>
      </c>
      <c r="M9" s="18" t="n">
        <v>11.65169553</v>
      </c>
      <c r="N9" s="20" t="n">
        <v>1.96553938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(193.0/B13*100)</f>
        <v/>
      </c>
      <c r="D13" s="19" t="n">
        <v>6968</v>
      </c>
      <c r="E13" s="18" t="n">
        <v>75.4910462</v>
      </c>
      <c r="F13" s="20" t="n">
        <v>0.73184549</v>
      </c>
      <c r="G13" s="18" t="n">
        <v>7.02694712</v>
      </c>
      <c r="H13" s="20" t="n">
        <v>0.37839096</v>
      </c>
      <c r="I13" s="18" t="n">
        <v>13.3646304</v>
      </c>
      <c r="J13" s="20" t="n">
        <v>0.52099389</v>
      </c>
      <c r="K13" s="18" t="s">
        <v>327</v>
      </c>
      <c r="L13" s="20" t="s">
        <v>327</v>
      </c>
      <c r="M13" s="18" t="n">
        <v>4.11737628</v>
      </c>
      <c r="N13" s="20" t="n">
        <v>0.47261124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23.69281761</v>
      </c>
      <c r="F18" s="20" t="n">
        <v>0.78533836</v>
      </c>
      <c r="G18" s="18" t="n">
        <v>5.86795243</v>
      </c>
      <c r="H18" s="20" t="n">
        <v>0.40917351</v>
      </c>
      <c r="I18" s="18" t="n">
        <v>70.43922996000001</v>
      </c>
      <c r="J18" s="20" t="n">
        <v>0.88192551</v>
      </c>
      <c r="K18" s="18" t="s">
        <v>327</v>
      </c>
      <c r="L18" s="20" t="s">
        <v>327</v>
      </c>
      <c r="M18" s="18" t="n">
        <v>0</v>
      </c>
      <c r="N18" s="20" t="n">
        <v>0</v>
      </c>
      <c r="O18" s="18" t="n">
        <v>0</v>
      </c>
      <c r="P18" s="20" t="n">
        <v>0</v>
      </c>
      <c r="Q18" s="18" t="n">
        <v>0</v>
      </c>
      <c r="R18" s="20" t="n">
        <v>0</v>
      </c>
    </row>
    <row r="19" spans="1:18">
      <c r="A19" s="15" t="s">
        <v>339</v>
      </c>
      <c r="B19" s="17" t="n">
        <v>5658</v>
      </c>
      <c r="C19" s="18">
        <f>(247.0/B19*100)</f>
        <v/>
      </c>
      <c r="D19" s="19" t="n">
        <v>5411</v>
      </c>
      <c r="E19" s="18" t="n">
        <v>49.99306542</v>
      </c>
      <c r="F19" s="20" t="n">
        <v>1.00581412</v>
      </c>
      <c r="G19" s="18" t="n">
        <v>6.36533341</v>
      </c>
      <c r="H19" s="20" t="n">
        <v>0.42058324</v>
      </c>
      <c r="I19" s="18" t="n">
        <v>43.64160117</v>
      </c>
      <c r="J19" s="20" t="n">
        <v>1.034721</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63.00215062</v>
      </c>
      <c r="F20" s="20" t="n">
        <v>0.74480649</v>
      </c>
      <c r="G20" s="18" t="n">
        <v>3.53930953</v>
      </c>
      <c r="H20" s="20" t="n">
        <v>0.30268886</v>
      </c>
      <c r="I20" s="18" t="n">
        <v>33.45853985</v>
      </c>
      <c r="J20" s="20" t="n">
        <v>0.74722747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(673.0/B23*100)</f>
        <v/>
      </c>
      <c r="D23" s="19" t="n">
        <v>10910</v>
      </c>
      <c r="E23" s="18" t="n">
        <v>51.16984339</v>
      </c>
      <c r="F23" s="20" t="n">
        <v>0.88606149</v>
      </c>
      <c r="G23" s="18" t="n">
        <v>6.58450993</v>
      </c>
      <c r="H23" s="20" t="n">
        <v>0.33161775</v>
      </c>
      <c r="I23" s="18" t="n">
        <v>42.24564668</v>
      </c>
      <c r="J23" s="20" t="n">
        <v>0.9711818800000001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17.94698704</v>
      </c>
      <c r="F25" s="20" t="n">
        <v>0.81972546</v>
      </c>
      <c r="G25" s="18" t="n">
        <v>5.13927848</v>
      </c>
      <c r="H25" s="20" t="n">
        <v>0.35530235</v>
      </c>
      <c r="I25" s="18" t="n">
        <v>76.91373448</v>
      </c>
      <c r="J25" s="20" t="n">
        <v>0.96985671</v>
      </c>
      <c r="K25" s="18" t="s">
        <v>327</v>
      </c>
      <c r="L25" s="20" t="s">
        <v>327</v>
      </c>
      <c r="M25" s="18" t="n">
        <v>0</v>
      </c>
      <c r="N25" s="20" t="n">
        <v>0</v>
      </c>
      <c r="O25" s="18" t="n">
        <v>0</v>
      </c>
      <c r="P25" s="20" t="n">
        <v>0</v>
      </c>
      <c r="Q25" s="18" t="n">
        <v>0</v>
      </c>
      <c r="R25" s="20" t="n">
        <v>0</v>
      </c>
    </row>
    <row r="26" spans="1:18">
      <c r="A26" s="15" t="s">
        <v>346</v>
      </c>
      <c r="B26" s="17" t="n">
        <v>4869</v>
      </c>
      <c r="C26" s="18">
        <f>(186.0/B26*100)</f>
        <v/>
      </c>
      <c r="D26" s="19" t="n">
        <v>4683</v>
      </c>
      <c r="E26" s="18" t="n">
        <v>36.1876064</v>
      </c>
      <c r="F26" s="20" t="n">
        <v>0.82391654</v>
      </c>
      <c r="G26" s="18" t="n">
        <v>5.10883482</v>
      </c>
      <c r="H26" s="20" t="n">
        <v>0.32370405</v>
      </c>
      <c r="I26" s="18" t="n">
        <v>58.70355878</v>
      </c>
      <c r="J26" s="20" t="n">
        <v>0.90179962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35.95499817</v>
      </c>
      <c r="F32" s="20" t="n">
        <v>0.9552244</v>
      </c>
      <c r="G32" s="18" t="n">
        <v>4.02950109</v>
      </c>
      <c r="H32" s="20" t="n">
        <v>0.33234895</v>
      </c>
      <c r="I32" s="18" t="n">
        <v>60.01550074</v>
      </c>
      <c r="J32" s="20" t="n">
        <v>1.04483657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(135.0/B34*100)</f>
        <v/>
      </c>
      <c r="D34" s="19" t="n">
        <v>6215</v>
      </c>
      <c r="E34" s="18" t="n">
        <v>36.40216132</v>
      </c>
      <c r="F34" s="20" t="n">
        <v>0.88914801</v>
      </c>
      <c r="G34" s="18" t="n">
        <v>5.48217078</v>
      </c>
      <c r="H34" s="20" t="n">
        <v>0.28952187</v>
      </c>
      <c r="I34" s="18" t="n">
        <v>55.51554949</v>
      </c>
      <c r="J34" s="20" t="n">
        <v>1.00155914</v>
      </c>
      <c r="K34" s="18" t="s">
        <v>327</v>
      </c>
      <c r="L34" s="20" t="s">
        <v>327</v>
      </c>
      <c r="M34" s="18" t="n">
        <v>2.60011841</v>
      </c>
      <c r="N34" s="20" t="n">
        <v>0.5397335599999999</v>
      </c>
      <c r="O34" s="18" t="n">
        <v>0</v>
      </c>
      <c r="P34" s="20" t="n">
        <v>0</v>
      </c>
      <c r="Q34" s="18" t="n">
        <v>0</v>
      </c>
      <c r="R34" s="20" t="n">
        <v>0</v>
      </c>
    </row>
    <row r="35" spans="1:18">
      <c r="A35" s="15" t="s">
        <v>355</v>
      </c>
      <c r="B35" s="17" t="n">
        <v>6406</v>
      </c>
      <c r="C35" s="18">
        <f>(95.0/B35*100)</f>
        <v/>
      </c>
      <c r="D35" s="19" t="n">
        <v>6311</v>
      </c>
      <c r="E35" s="18" t="n">
        <v>26.90059541</v>
      </c>
      <c r="F35" s="20" t="n">
        <v>0.78887562</v>
      </c>
      <c r="G35" s="18" t="n">
        <v>5.04194387</v>
      </c>
      <c r="H35" s="20" t="n">
        <v>0.34304218</v>
      </c>
      <c r="I35" s="18" t="n">
        <v>67.01197263</v>
      </c>
      <c r="J35" s="20" t="n">
        <v>0.76855163</v>
      </c>
      <c r="K35" s="18" t="s">
        <v>327</v>
      </c>
      <c r="L35" s="20" t="s">
        <v>327</v>
      </c>
      <c r="M35" s="18" t="n">
        <v>1.04548808</v>
      </c>
      <c r="N35" s="20" t="n">
        <v>0.05730856</v>
      </c>
      <c r="O35" s="18" t="n">
        <v>0</v>
      </c>
      <c r="P35" s="20" t="n">
        <v>0</v>
      </c>
      <c r="Q35" s="18" t="n">
        <v>0</v>
      </c>
      <c r="R35" s="20" t="n">
        <v>0</v>
      </c>
    </row>
    <row r="36" spans="1:18">
      <c r="A36" s="15" t="s">
        <v>356</v>
      </c>
      <c r="B36" s="17" t="n">
        <v>6736</v>
      </c>
      <c r="C36" s="18">
        <f>(118.0/B36*100)</f>
        <v/>
      </c>
      <c r="D36" s="19" t="n">
        <v>6618</v>
      </c>
      <c r="E36" s="18" t="n">
        <v>49.81252341</v>
      </c>
      <c r="F36" s="20" t="n">
        <v>0.8447531700000001</v>
      </c>
      <c r="G36" s="18" t="n">
        <v>4.65771289</v>
      </c>
      <c r="H36" s="20" t="n">
        <v>0.31271084</v>
      </c>
      <c r="I36" s="18" t="n">
        <v>45.5297637</v>
      </c>
      <c r="J36" s="20" t="n">
        <v>0.87975121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35.97177076</v>
      </c>
      <c r="F40" s="20" t="n">
        <v>0.93970107</v>
      </c>
      <c r="G40" s="18" t="n">
        <v>3.05781073</v>
      </c>
      <c r="H40" s="20" t="n">
        <v>0.29265702</v>
      </c>
      <c r="I40" s="18" t="n">
        <v>51.76091185</v>
      </c>
      <c r="J40" s="20" t="n">
        <v>0.97686744</v>
      </c>
      <c r="K40" s="18" t="s">
        <v>327</v>
      </c>
      <c r="L40" s="20" t="s">
        <v>327</v>
      </c>
      <c r="M40" s="18" t="n">
        <v>9.20950667</v>
      </c>
      <c r="N40" s="20" t="n">
        <v>0.21071465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(192.0/B47*100)</f>
        <v/>
      </c>
      <c r="D47" s="19" t="n">
        <v>5736</v>
      </c>
      <c r="E47" s="18" t="n">
        <v>30.28819921</v>
      </c>
      <c r="F47" s="20" t="n">
        <v>0.94698472</v>
      </c>
      <c r="G47" s="18" t="n">
        <v>3.82701574</v>
      </c>
      <c r="H47" s="20" t="n">
        <v>0.27491611</v>
      </c>
      <c r="I47" s="18" t="n">
        <v>65.88478505</v>
      </c>
      <c r="J47" s="20" t="n">
        <v>0.98117207</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26.14493025</v>
      </c>
      <c r="F48" s="20" t="n">
        <v>0.92351789</v>
      </c>
      <c r="G48" s="18" t="n">
        <v>9.21657735</v>
      </c>
      <c r="H48" s="20" t="n">
        <v>0.47673857</v>
      </c>
      <c r="I48" s="18" t="n">
        <v>64.6384924</v>
      </c>
      <c r="J48" s="20" t="n">
        <v>1.17041323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45.16158861</v>
      </c>
      <c r="F52" s="20" t="n">
        <v>0.90479166</v>
      </c>
      <c r="G52" s="18" t="n">
        <v>6.34323555</v>
      </c>
      <c r="H52" s="20" t="n">
        <v>0.38148388</v>
      </c>
      <c r="I52" s="18" t="n">
        <v>48.49517584</v>
      </c>
      <c r="J52" s="20" t="n">
        <v>0.91693125</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24.16563519</v>
      </c>
      <c r="F56" s="20" t="n">
        <v>0.73981718</v>
      </c>
      <c r="G56" s="18" t="n">
        <v>14.98662014</v>
      </c>
      <c r="H56" s="20" t="n">
        <v>0.60346945</v>
      </c>
      <c r="I56" s="18" t="n">
        <v>60.84774467</v>
      </c>
      <c r="J56" s="20" t="n">
        <v>0.90901112</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41.38679657</v>
      </c>
      <c r="F61" s="20" t="n">
        <v>0.8403765600000001</v>
      </c>
      <c r="G61" s="18" t="n">
        <v>7.37985834</v>
      </c>
      <c r="H61" s="20" t="n">
        <v>0.38591795</v>
      </c>
      <c r="I61" s="18" t="n">
        <v>51.23334509</v>
      </c>
      <c r="J61" s="20" t="n">
        <v>0.90568693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34.24709099</v>
      </c>
      <c r="F67" s="20" t="n">
        <v>0.85383859</v>
      </c>
      <c r="G67" s="18" t="n">
        <v>2.06882869</v>
      </c>
      <c r="H67" s="20" t="n">
        <v>0.21829581</v>
      </c>
      <c r="I67" s="18" t="n">
        <v>63.68408032</v>
      </c>
      <c r="J67" s="20" t="n">
        <v>0.9223192</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18.69214171</v>
      </c>
      <c r="F73" s="20" t="n">
        <v>0.88912479</v>
      </c>
      <c r="G73" s="18" t="n">
        <v>4.29579483</v>
      </c>
      <c r="H73" s="20" t="n">
        <v>0.37607069</v>
      </c>
      <c r="I73" s="18" t="n">
        <v>77.01206345999999</v>
      </c>
      <c r="J73" s="20" t="n">
        <v>1.01779446</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50.0709312</v>
      </c>
      <c r="F7" s="20" t="n">
        <v>0.59010509</v>
      </c>
      <c r="G7" s="18" t="n">
        <v>1.29161956</v>
      </c>
      <c r="H7" s="20" t="n">
        <v>0.12940903</v>
      </c>
      <c r="I7" s="18" t="n">
        <v>48.63744923</v>
      </c>
      <c r="J7" s="20" t="n">
        <v>0.58061442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(7566.0/B9*100)</f>
        <v/>
      </c>
      <c r="D9" s="19" t="n">
        <v>2085</v>
      </c>
      <c r="E9" s="18" t="n">
        <v>81.37498556</v>
      </c>
      <c r="F9" s="20" t="n">
        <v>1.88453811</v>
      </c>
      <c r="G9" s="18" t="n">
        <v>6.97331891</v>
      </c>
      <c r="H9" s="20" t="n">
        <v>0.55304848</v>
      </c>
      <c r="I9" s="18" t="n">
        <v>0</v>
      </c>
      <c r="J9" s="20" t="n">
        <v>0</v>
      </c>
      <c r="K9" s="18" t="s">
        <v>327</v>
      </c>
      <c r="L9" s="20" t="s">
        <v>327</v>
      </c>
      <c r="M9" s="18" t="n">
        <v>11.65169553</v>
      </c>
      <c r="N9" s="20" t="n">
        <v>1.96553938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(193.0/B13*100)</f>
        <v/>
      </c>
      <c r="D13" s="19" t="n">
        <v>6968</v>
      </c>
      <c r="E13" s="18" t="n">
        <v>75.76852761000001</v>
      </c>
      <c r="F13" s="20" t="n">
        <v>0.77521558</v>
      </c>
      <c r="G13" s="18" t="n">
        <v>6.74946571</v>
      </c>
      <c r="H13" s="20" t="n">
        <v>0.37423446</v>
      </c>
      <c r="I13" s="18" t="n">
        <v>13.3646304</v>
      </c>
      <c r="J13" s="20" t="n">
        <v>0.52099389</v>
      </c>
      <c r="K13" s="18" t="s">
        <v>327</v>
      </c>
      <c r="L13" s="20" t="s">
        <v>327</v>
      </c>
      <c r="M13" s="18" t="n">
        <v>4.11737628</v>
      </c>
      <c r="N13" s="20" t="n">
        <v>0.47261124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26.35977326</v>
      </c>
      <c r="F18" s="20" t="n">
        <v>0.8561893699999999</v>
      </c>
      <c r="G18" s="18" t="n">
        <v>3.20099678</v>
      </c>
      <c r="H18" s="20" t="n">
        <v>0.27280455</v>
      </c>
      <c r="I18" s="18" t="n">
        <v>70.43922996000001</v>
      </c>
      <c r="J18" s="20" t="n">
        <v>0.88192551</v>
      </c>
      <c r="K18" s="18" t="s">
        <v>327</v>
      </c>
      <c r="L18" s="20" t="s">
        <v>327</v>
      </c>
      <c r="M18" s="18" t="n">
        <v>0</v>
      </c>
      <c r="N18" s="20" t="n">
        <v>0</v>
      </c>
      <c r="O18" s="18" t="n">
        <v>0</v>
      </c>
      <c r="P18" s="20" t="n">
        <v>0</v>
      </c>
      <c r="Q18" s="18" t="n">
        <v>0</v>
      </c>
      <c r="R18" s="20" t="n">
        <v>0</v>
      </c>
    </row>
    <row r="19" spans="1:18">
      <c r="A19" s="15" t="s">
        <v>339</v>
      </c>
      <c r="B19" s="17" t="n">
        <v>5658</v>
      </c>
      <c r="C19" s="18">
        <f>(247.0/B19*100)</f>
        <v/>
      </c>
      <c r="D19" s="19" t="n">
        <v>5411</v>
      </c>
      <c r="E19" s="18" t="n">
        <v>53.93775956</v>
      </c>
      <c r="F19" s="20" t="n">
        <v>1.01459362</v>
      </c>
      <c r="G19" s="18" t="n">
        <v>2.42063927</v>
      </c>
      <c r="H19" s="20" t="n">
        <v>0.24402222</v>
      </c>
      <c r="I19" s="18" t="n">
        <v>43.64160117</v>
      </c>
      <c r="J19" s="20" t="n">
        <v>1.034721</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64.41926015999999</v>
      </c>
      <c r="F20" s="20" t="n">
        <v>0.7775226200000001</v>
      </c>
      <c r="G20" s="18" t="n">
        <v>2.12219998</v>
      </c>
      <c r="H20" s="20" t="n">
        <v>0.25153491</v>
      </c>
      <c r="I20" s="18" t="n">
        <v>33.45853985</v>
      </c>
      <c r="J20" s="20" t="n">
        <v>0.74722747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(673.0/B23*100)</f>
        <v/>
      </c>
      <c r="D23" s="19" t="n">
        <v>10910</v>
      </c>
      <c r="E23" s="18" t="n">
        <v>54.60812595</v>
      </c>
      <c r="F23" s="20" t="n">
        <v>0.97498462</v>
      </c>
      <c r="G23" s="18" t="n">
        <v>3.14622736</v>
      </c>
      <c r="H23" s="20" t="n">
        <v>0.26627713</v>
      </c>
      <c r="I23" s="18" t="n">
        <v>42.24564668</v>
      </c>
      <c r="J23" s="20" t="n">
        <v>0.9711818800000001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22.24702594</v>
      </c>
      <c r="F25" s="20" t="n">
        <v>0.95807018</v>
      </c>
      <c r="G25" s="18" t="n">
        <v>0.83923958</v>
      </c>
      <c r="H25" s="20" t="n">
        <v>0.12529716</v>
      </c>
      <c r="I25" s="18" t="n">
        <v>76.91373448</v>
      </c>
      <c r="J25" s="20" t="n">
        <v>0.96985671</v>
      </c>
      <c r="K25" s="18" t="s">
        <v>327</v>
      </c>
      <c r="L25" s="20" t="s">
        <v>327</v>
      </c>
      <c r="M25" s="18" t="n">
        <v>0</v>
      </c>
      <c r="N25" s="20" t="n">
        <v>0</v>
      </c>
      <c r="O25" s="18" t="n">
        <v>0</v>
      </c>
      <c r="P25" s="20" t="n">
        <v>0</v>
      </c>
      <c r="Q25" s="18" t="n">
        <v>0</v>
      </c>
      <c r="R25" s="20" t="n">
        <v>0</v>
      </c>
    </row>
    <row r="26" spans="1:18">
      <c r="A26" s="15" t="s">
        <v>346</v>
      </c>
      <c r="B26" s="17" t="n">
        <v>4869</v>
      </c>
      <c r="C26" s="18">
        <f>(186.0/B26*100)</f>
        <v/>
      </c>
      <c r="D26" s="19" t="n">
        <v>4683</v>
      </c>
      <c r="E26" s="18" t="n">
        <v>38.70434488</v>
      </c>
      <c r="F26" s="20" t="n">
        <v>0.86896757</v>
      </c>
      <c r="G26" s="18" t="n">
        <v>2.59209635</v>
      </c>
      <c r="H26" s="20" t="n">
        <v>0.2307194</v>
      </c>
      <c r="I26" s="18" t="n">
        <v>58.70355878</v>
      </c>
      <c r="J26" s="20" t="n">
        <v>0.90179962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38.12679457</v>
      </c>
      <c r="F32" s="20" t="n">
        <v>1.02266414</v>
      </c>
      <c r="G32" s="18" t="n">
        <v>1.85770469</v>
      </c>
      <c r="H32" s="20" t="n">
        <v>0.21894748</v>
      </c>
      <c r="I32" s="18" t="n">
        <v>60.01550074</v>
      </c>
      <c r="J32" s="20" t="n">
        <v>1.04483657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(135.0/B34*100)</f>
        <v/>
      </c>
      <c r="D34" s="19" t="n">
        <v>6215</v>
      </c>
      <c r="E34" s="18" t="n">
        <v>39.53383087</v>
      </c>
      <c r="F34" s="20" t="n">
        <v>0.90002703</v>
      </c>
      <c r="G34" s="18" t="n">
        <v>2.35050123</v>
      </c>
      <c r="H34" s="20" t="n">
        <v>0.20788903</v>
      </c>
      <c r="I34" s="18" t="n">
        <v>55.51554949</v>
      </c>
      <c r="J34" s="20" t="n">
        <v>1.00155914</v>
      </c>
      <c r="K34" s="18" t="s">
        <v>327</v>
      </c>
      <c r="L34" s="20" t="s">
        <v>327</v>
      </c>
      <c r="M34" s="18" t="n">
        <v>2.60011841</v>
      </c>
      <c r="N34" s="20" t="n">
        <v>0.5397335599999999</v>
      </c>
      <c r="O34" s="18" t="n">
        <v>0</v>
      </c>
      <c r="P34" s="20" t="n">
        <v>0</v>
      </c>
      <c r="Q34" s="18" t="n">
        <v>0</v>
      </c>
      <c r="R34" s="20" t="n">
        <v>0</v>
      </c>
    </row>
    <row r="35" spans="1:18">
      <c r="A35" s="15" t="s">
        <v>355</v>
      </c>
      <c r="B35" s="17" t="n">
        <v>6406</v>
      </c>
      <c r="C35" s="18">
        <f>(95.0/B35*100)</f>
        <v/>
      </c>
      <c r="D35" s="19" t="n">
        <v>6311</v>
      </c>
      <c r="E35" s="18" t="n">
        <v>30.9065495</v>
      </c>
      <c r="F35" s="20" t="n">
        <v>0.7628639</v>
      </c>
      <c r="G35" s="18" t="n">
        <v>1.03598979</v>
      </c>
      <c r="H35" s="20" t="n">
        <v>0.14131668</v>
      </c>
      <c r="I35" s="18" t="n">
        <v>67.01197263</v>
      </c>
      <c r="J35" s="20" t="n">
        <v>0.76855163</v>
      </c>
      <c r="K35" s="18" t="s">
        <v>327</v>
      </c>
      <c r="L35" s="20" t="s">
        <v>327</v>
      </c>
      <c r="M35" s="18" t="n">
        <v>1.04548808</v>
      </c>
      <c r="N35" s="20" t="n">
        <v>0.05730856</v>
      </c>
      <c r="O35" s="18" t="n">
        <v>0</v>
      </c>
      <c r="P35" s="20" t="n">
        <v>0</v>
      </c>
      <c r="Q35" s="18" t="n">
        <v>0</v>
      </c>
      <c r="R35" s="20" t="n">
        <v>0</v>
      </c>
    </row>
    <row r="36" spans="1:18">
      <c r="A36" s="15" t="s">
        <v>356</v>
      </c>
      <c r="B36" s="17" t="n">
        <v>6736</v>
      </c>
      <c r="C36" s="18">
        <f>(118.0/B36*100)</f>
        <v/>
      </c>
      <c r="D36" s="19" t="n">
        <v>6618</v>
      </c>
      <c r="E36" s="18" t="n">
        <v>52.14726412</v>
      </c>
      <c r="F36" s="20" t="n">
        <v>0.88737895</v>
      </c>
      <c r="G36" s="18" t="n">
        <v>2.32297218</v>
      </c>
      <c r="H36" s="20" t="n">
        <v>0.27786445</v>
      </c>
      <c r="I36" s="18" t="n">
        <v>45.5297637</v>
      </c>
      <c r="J36" s="20" t="n">
        <v>0.87975121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37.66147408</v>
      </c>
      <c r="F40" s="20" t="n">
        <v>0.94443239</v>
      </c>
      <c r="G40" s="18" t="n">
        <v>1.3681074</v>
      </c>
      <c r="H40" s="20" t="n">
        <v>0.19915012</v>
      </c>
      <c r="I40" s="18" t="n">
        <v>51.76091185</v>
      </c>
      <c r="J40" s="20" t="n">
        <v>0.97686744</v>
      </c>
      <c r="K40" s="18" t="s">
        <v>327</v>
      </c>
      <c r="L40" s="20" t="s">
        <v>327</v>
      </c>
      <c r="M40" s="18" t="n">
        <v>9.20950667</v>
      </c>
      <c r="N40" s="20" t="n">
        <v>0.21071465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(192.0/B47*100)</f>
        <v/>
      </c>
      <c r="D47" s="19" t="n">
        <v>5736</v>
      </c>
      <c r="E47" s="18" t="n">
        <v>32.11091293</v>
      </c>
      <c r="F47" s="20" t="n">
        <v>0.93613844</v>
      </c>
      <c r="G47" s="18" t="n">
        <v>2.00430202</v>
      </c>
      <c r="H47" s="20" t="n">
        <v>0.17494193</v>
      </c>
      <c r="I47" s="18" t="n">
        <v>65.88478505</v>
      </c>
      <c r="J47" s="20" t="n">
        <v>0.98117207</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31.39843809</v>
      </c>
      <c r="F48" s="20" t="n">
        <v>1.06179061</v>
      </c>
      <c r="G48" s="18" t="n">
        <v>3.96306951</v>
      </c>
      <c r="H48" s="20" t="n">
        <v>0.2970477</v>
      </c>
      <c r="I48" s="18" t="n">
        <v>64.6384924</v>
      </c>
      <c r="J48" s="20" t="n">
        <v>1.17041323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48.18244243</v>
      </c>
      <c r="F52" s="20" t="n">
        <v>0.90287515</v>
      </c>
      <c r="G52" s="18" t="n">
        <v>3.32238173</v>
      </c>
      <c r="H52" s="20" t="n">
        <v>0.23889677</v>
      </c>
      <c r="I52" s="18" t="n">
        <v>48.49517584</v>
      </c>
      <c r="J52" s="20" t="n">
        <v>0.91693125</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35.45304559</v>
      </c>
      <c r="F56" s="20" t="n">
        <v>0.84637507</v>
      </c>
      <c r="G56" s="18" t="n">
        <v>3.69920974</v>
      </c>
      <c r="H56" s="20" t="n">
        <v>0.33897183</v>
      </c>
      <c r="I56" s="18" t="n">
        <v>60.84774467</v>
      </c>
      <c r="J56" s="20" t="n">
        <v>0.90901112</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46.34450763</v>
      </c>
      <c r="F61" s="20" t="n">
        <v>0.87232575</v>
      </c>
      <c r="G61" s="18" t="n">
        <v>2.42214729</v>
      </c>
      <c r="H61" s="20" t="n">
        <v>0.2194416</v>
      </c>
      <c r="I61" s="18" t="n">
        <v>51.23334509</v>
      </c>
      <c r="J61" s="20" t="n">
        <v>0.90568693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35.11364882</v>
      </c>
      <c r="F67" s="20" t="n">
        <v>0.9061994</v>
      </c>
      <c r="G67" s="18" t="n">
        <v>1.20227086</v>
      </c>
      <c r="H67" s="20" t="n">
        <v>0.13984358</v>
      </c>
      <c r="I67" s="18" t="n">
        <v>63.68408032</v>
      </c>
      <c r="J67" s="20" t="n">
        <v>0.9223192</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20.65909367</v>
      </c>
      <c r="F73" s="20" t="n">
        <v>0.94393838</v>
      </c>
      <c r="G73" s="18" t="n">
        <v>2.32884287</v>
      </c>
      <c r="H73" s="20" t="n">
        <v>0.29611208</v>
      </c>
      <c r="I73" s="18" t="n">
        <v>77.01206345999999</v>
      </c>
      <c r="J73" s="20" t="n">
        <v>1.01779446</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37.70738709</v>
      </c>
      <c r="F7" s="20" t="n">
        <v>0.58874564</v>
      </c>
      <c r="G7" s="18" t="n">
        <v>13.65516368</v>
      </c>
      <c r="H7" s="20" t="n">
        <v>0.42767096</v>
      </c>
      <c r="I7" s="18" t="n">
        <v>48.63744923</v>
      </c>
      <c r="J7" s="20" t="n">
        <v>0.58061442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(7566.0/B9*100)</f>
        <v/>
      </c>
      <c r="D9" s="19" t="n">
        <v>2085</v>
      </c>
      <c r="E9" s="18" t="n">
        <v>66.94904645</v>
      </c>
      <c r="F9" s="20" t="n">
        <v>1.79720562</v>
      </c>
      <c r="G9" s="18" t="n">
        <v>21.39925802</v>
      </c>
      <c r="H9" s="20" t="n">
        <v>1.04765663</v>
      </c>
      <c r="I9" s="18" t="n">
        <v>0</v>
      </c>
      <c r="J9" s="20" t="n">
        <v>0</v>
      </c>
      <c r="K9" s="18" t="s">
        <v>327</v>
      </c>
      <c r="L9" s="20" t="s">
        <v>327</v>
      </c>
      <c r="M9" s="18" t="n">
        <v>11.65169553</v>
      </c>
      <c r="N9" s="20" t="n">
        <v>1.96553938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(193.0/B13*100)</f>
        <v/>
      </c>
      <c r="D13" s="19" t="n">
        <v>6968</v>
      </c>
      <c r="E13" s="18" t="n">
        <v>50.54513967</v>
      </c>
      <c r="F13" s="20" t="n">
        <v>0.70112824</v>
      </c>
      <c r="G13" s="18" t="n">
        <v>31.97285365</v>
      </c>
      <c r="H13" s="20" t="n">
        <v>0.79254294</v>
      </c>
      <c r="I13" s="18" t="n">
        <v>13.3646304</v>
      </c>
      <c r="J13" s="20" t="n">
        <v>0.52099389</v>
      </c>
      <c r="K13" s="18" t="s">
        <v>327</v>
      </c>
      <c r="L13" s="20" t="s">
        <v>327</v>
      </c>
      <c r="M13" s="18" t="n">
        <v>4.11737628</v>
      </c>
      <c r="N13" s="20" t="n">
        <v>0.47261124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23.12526998</v>
      </c>
      <c r="F18" s="20" t="n">
        <v>0.78232765</v>
      </c>
      <c r="G18" s="18" t="n">
        <v>6.43550006</v>
      </c>
      <c r="H18" s="20" t="n">
        <v>0.38668876</v>
      </c>
      <c r="I18" s="18" t="n">
        <v>70.43922996000001</v>
      </c>
      <c r="J18" s="20" t="n">
        <v>0.88192551</v>
      </c>
      <c r="K18" s="18" t="s">
        <v>327</v>
      </c>
      <c r="L18" s="20" t="s">
        <v>327</v>
      </c>
      <c r="M18" s="18" t="n">
        <v>0</v>
      </c>
      <c r="N18" s="20" t="n">
        <v>0</v>
      </c>
      <c r="O18" s="18" t="n">
        <v>0</v>
      </c>
      <c r="P18" s="20" t="n">
        <v>0</v>
      </c>
      <c r="Q18" s="18" t="n">
        <v>0</v>
      </c>
      <c r="R18" s="20" t="n">
        <v>0</v>
      </c>
    </row>
    <row r="19" spans="1:18">
      <c r="A19" s="15" t="s">
        <v>339</v>
      </c>
      <c r="B19" s="17" t="n">
        <v>5658</v>
      </c>
      <c r="C19" s="18">
        <f>(247.0/B19*100)</f>
        <v/>
      </c>
      <c r="D19" s="19" t="n">
        <v>5411</v>
      </c>
      <c r="E19" s="18" t="n">
        <v>45.36671896</v>
      </c>
      <c r="F19" s="20" t="n">
        <v>0.91644412</v>
      </c>
      <c r="G19" s="18" t="n">
        <v>10.99167987</v>
      </c>
      <c r="H19" s="20" t="n">
        <v>0.48977364</v>
      </c>
      <c r="I19" s="18" t="n">
        <v>43.64160117</v>
      </c>
      <c r="J19" s="20" t="n">
        <v>1.034721</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48.14900486</v>
      </c>
      <c r="F20" s="20" t="n">
        <v>0.83055774</v>
      </c>
      <c r="G20" s="18" t="n">
        <v>18.39245528</v>
      </c>
      <c r="H20" s="20" t="n">
        <v>0.65275651</v>
      </c>
      <c r="I20" s="18" t="n">
        <v>33.45853985</v>
      </c>
      <c r="J20" s="20" t="n">
        <v>0.74722747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(673.0/B23*100)</f>
        <v/>
      </c>
      <c r="D23" s="19" t="n">
        <v>10910</v>
      </c>
      <c r="E23" s="18" t="n">
        <v>44.55719181</v>
      </c>
      <c r="F23" s="20" t="n">
        <v>0.79517653</v>
      </c>
      <c r="G23" s="18" t="n">
        <v>13.19716151</v>
      </c>
      <c r="H23" s="20" t="n">
        <v>0.47879923</v>
      </c>
      <c r="I23" s="18" t="n">
        <v>42.24564668</v>
      </c>
      <c r="J23" s="20" t="n">
        <v>0.9711818800000001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15.58483608</v>
      </c>
      <c r="F25" s="20" t="n">
        <v>0.76657345</v>
      </c>
      <c r="G25" s="18" t="n">
        <v>7.50142944</v>
      </c>
      <c r="H25" s="20" t="n">
        <v>0.5237806</v>
      </c>
      <c r="I25" s="18" t="n">
        <v>76.91373448</v>
      </c>
      <c r="J25" s="20" t="n">
        <v>0.96985671</v>
      </c>
      <c r="K25" s="18" t="s">
        <v>327</v>
      </c>
      <c r="L25" s="20" t="s">
        <v>327</v>
      </c>
      <c r="M25" s="18" t="n">
        <v>0</v>
      </c>
      <c r="N25" s="20" t="n">
        <v>0</v>
      </c>
      <c r="O25" s="18" t="n">
        <v>0</v>
      </c>
      <c r="P25" s="20" t="n">
        <v>0</v>
      </c>
      <c r="Q25" s="18" t="n">
        <v>0</v>
      </c>
      <c r="R25" s="20" t="n">
        <v>0</v>
      </c>
    </row>
    <row r="26" spans="1:18">
      <c r="A26" s="15" t="s">
        <v>346</v>
      </c>
      <c r="B26" s="17" t="n">
        <v>4869</v>
      </c>
      <c r="C26" s="18">
        <f>(186.0/B26*100)</f>
        <v/>
      </c>
      <c r="D26" s="19" t="n">
        <v>4683</v>
      </c>
      <c r="E26" s="18" t="n">
        <v>29.57841484</v>
      </c>
      <c r="F26" s="20" t="n">
        <v>0.77939848</v>
      </c>
      <c r="G26" s="18" t="n">
        <v>11.71802639</v>
      </c>
      <c r="H26" s="20" t="n">
        <v>0.55081182</v>
      </c>
      <c r="I26" s="18" t="n">
        <v>58.70355878</v>
      </c>
      <c r="J26" s="20" t="n">
        <v>0.90179962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31.84554806</v>
      </c>
      <c r="F32" s="20" t="n">
        <v>0.90472939</v>
      </c>
      <c r="G32" s="18" t="n">
        <v>8.138951199999999</v>
      </c>
      <c r="H32" s="20" t="n">
        <v>0.4539551</v>
      </c>
      <c r="I32" s="18" t="n">
        <v>60.01550074</v>
      </c>
      <c r="J32" s="20" t="n">
        <v>1.04483657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(135.0/B34*100)</f>
        <v/>
      </c>
      <c r="D34" s="19" t="n">
        <v>6215</v>
      </c>
      <c r="E34" s="18" t="n">
        <v>29.99691582</v>
      </c>
      <c r="F34" s="20" t="n">
        <v>0.74628639</v>
      </c>
      <c r="G34" s="18" t="n">
        <v>11.88741628</v>
      </c>
      <c r="H34" s="20" t="n">
        <v>0.63866194</v>
      </c>
      <c r="I34" s="18" t="n">
        <v>55.51554949</v>
      </c>
      <c r="J34" s="20" t="n">
        <v>1.00155914</v>
      </c>
      <c r="K34" s="18" t="s">
        <v>327</v>
      </c>
      <c r="L34" s="20" t="s">
        <v>327</v>
      </c>
      <c r="M34" s="18" t="n">
        <v>2.60011841</v>
      </c>
      <c r="N34" s="20" t="n">
        <v>0.5397335599999999</v>
      </c>
      <c r="O34" s="18" t="n">
        <v>0</v>
      </c>
      <c r="P34" s="20" t="n">
        <v>0</v>
      </c>
      <c r="Q34" s="18" t="n">
        <v>0</v>
      </c>
      <c r="R34" s="20" t="n">
        <v>0</v>
      </c>
    </row>
    <row r="35" spans="1:18">
      <c r="A35" s="15" t="s">
        <v>355</v>
      </c>
      <c r="B35" s="17" t="n">
        <v>6406</v>
      </c>
      <c r="C35" s="18">
        <f>(95.0/B35*100)</f>
        <v/>
      </c>
      <c r="D35" s="19" t="n">
        <v>6311</v>
      </c>
      <c r="E35" s="18" t="n">
        <v>24.72899407</v>
      </c>
      <c r="F35" s="20" t="n">
        <v>0.73738659</v>
      </c>
      <c r="G35" s="18" t="n">
        <v>7.21354522</v>
      </c>
      <c r="H35" s="20" t="n">
        <v>0.4805766</v>
      </c>
      <c r="I35" s="18" t="n">
        <v>67.01197263</v>
      </c>
      <c r="J35" s="20" t="n">
        <v>0.76855163</v>
      </c>
      <c r="K35" s="18" t="s">
        <v>327</v>
      </c>
      <c r="L35" s="20" t="s">
        <v>327</v>
      </c>
      <c r="M35" s="18" t="n">
        <v>1.04548808</v>
      </c>
      <c r="N35" s="20" t="n">
        <v>0.05730856</v>
      </c>
      <c r="O35" s="18" t="n">
        <v>0</v>
      </c>
      <c r="P35" s="20" t="n">
        <v>0</v>
      </c>
      <c r="Q35" s="18" t="n">
        <v>0</v>
      </c>
      <c r="R35" s="20" t="n">
        <v>0</v>
      </c>
    </row>
    <row r="36" spans="1:18">
      <c r="A36" s="15" t="s">
        <v>356</v>
      </c>
      <c r="B36" s="17" t="n">
        <v>6736</v>
      </c>
      <c r="C36" s="18">
        <f>(118.0/B36*100)</f>
        <v/>
      </c>
      <c r="D36" s="19" t="n">
        <v>6618</v>
      </c>
      <c r="E36" s="18" t="n">
        <v>38.91260702</v>
      </c>
      <c r="F36" s="20" t="n">
        <v>0.84549966</v>
      </c>
      <c r="G36" s="18" t="n">
        <v>15.55762928</v>
      </c>
      <c r="H36" s="20" t="n">
        <v>0.59974226</v>
      </c>
      <c r="I36" s="18" t="n">
        <v>45.5297637</v>
      </c>
      <c r="J36" s="20" t="n">
        <v>0.87975121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29.63117759</v>
      </c>
      <c r="F40" s="20" t="n">
        <v>0.9636479999999999</v>
      </c>
      <c r="G40" s="18" t="n">
        <v>9.398403890000001</v>
      </c>
      <c r="H40" s="20" t="n">
        <v>0.55579128</v>
      </c>
      <c r="I40" s="18" t="n">
        <v>51.76091185</v>
      </c>
      <c r="J40" s="20" t="n">
        <v>0.97686744</v>
      </c>
      <c r="K40" s="18" t="s">
        <v>327</v>
      </c>
      <c r="L40" s="20" t="s">
        <v>327</v>
      </c>
      <c r="M40" s="18" t="n">
        <v>9.20950667</v>
      </c>
      <c r="N40" s="20" t="n">
        <v>0.21071465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(192.0/B47*100)</f>
        <v/>
      </c>
      <c r="D47" s="19" t="n">
        <v>5736</v>
      </c>
      <c r="E47" s="18" t="n">
        <v>28.31341122</v>
      </c>
      <c r="F47" s="20" t="n">
        <v>0.93959802</v>
      </c>
      <c r="G47" s="18" t="n">
        <v>5.80180373</v>
      </c>
      <c r="H47" s="20" t="n">
        <v>0.3440232</v>
      </c>
      <c r="I47" s="18" t="n">
        <v>65.88478505</v>
      </c>
      <c r="J47" s="20" t="n">
        <v>0.98117207</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23.44354656</v>
      </c>
      <c r="F48" s="20" t="n">
        <v>0.89939689</v>
      </c>
      <c r="G48" s="18" t="n">
        <v>11.91796104</v>
      </c>
      <c r="H48" s="20" t="n">
        <v>0.64383875</v>
      </c>
      <c r="I48" s="18" t="n">
        <v>64.6384924</v>
      </c>
      <c r="J48" s="20" t="n">
        <v>1.17041323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40.91812084</v>
      </c>
      <c r="F52" s="20" t="n">
        <v>0.77927064</v>
      </c>
      <c r="G52" s="18" t="n">
        <v>10.58670332</v>
      </c>
      <c r="H52" s="20" t="n">
        <v>0.45258262</v>
      </c>
      <c r="I52" s="18" t="n">
        <v>48.49517584</v>
      </c>
      <c r="J52" s="20" t="n">
        <v>0.91693125</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24.33963136</v>
      </c>
      <c r="F56" s="20" t="n">
        <v>0.69524652</v>
      </c>
      <c r="G56" s="18" t="n">
        <v>14.81262397</v>
      </c>
      <c r="H56" s="20" t="n">
        <v>0.56574016</v>
      </c>
      <c r="I56" s="18" t="n">
        <v>60.84774467</v>
      </c>
      <c r="J56" s="20" t="n">
        <v>0.90901112</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38.92673662</v>
      </c>
      <c r="F61" s="20" t="n">
        <v>0.77821297</v>
      </c>
      <c r="G61" s="18" t="n">
        <v>9.83991829</v>
      </c>
      <c r="H61" s="20" t="n">
        <v>0.46593387</v>
      </c>
      <c r="I61" s="18" t="n">
        <v>51.23334509</v>
      </c>
      <c r="J61" s="20" t="n">
        <v>0.90568693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24.43796712</v>
      </c>
      <c r="F67" s="20" t="n">
        <v>0.70065636</v>
      </c>
      <c r="G67" s="18" t="n">
        <v>11.87795256</v>
      </c>
      <c r="H67" s="20" t="n">
        <v>0.50244465</v>
      </c>
      <c r="I67" s="18" t="n">
        <v>63.68408032</v>
      </c>
      <c r="J67" s="20" t="n">
        <v>0.9223192</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17.37569316</v>
      </c>
      <c r="F73" s="20" t="n">
        <v>0.78928888</v>
      </c>
      <c r="G73" s="18" t="n">
        <v>5.61224338</v>
      </c>
      <c r="H73" s="20" t="n">
        <v>0.4094449</v>
      </c>
      <c r="I73" s="18" t="n">
        <v>77.01206345999999</v>
      </c>
      <c r="J73" s="20" t="n">
        <v>1.01779446</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48.57422634</v>
      </c>
      <c r="F7" s="20" t="n">
        <v>0.59045194</v>
      </c>
      <c r="G7" s="18" t="n">
        <v>2.78832443</v>
      </c>
      <c r="H7" s="20" t="n">
        <v>0.18210674</v>
      </c>
      <c r="I7" s="18" t="n">
        <v>48.63744923</v>
      </c>
      <c r="J7" s="20" t="n">
        <v>0.58061442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(7566.0/B9*100)</f>
        <v/>
      </c>
      <c r="D9" s="19" t="n">
        <v>2085</v>
      </c>
      <c r="E9" s="18" t="n">
        <v>83.26126359</v>
      </c>
      <c r="F9" s="20" t="n">
        <v>1.92088968</v>
      </c>
      <c r="G9" s="18" t="n">
        <v>5.08704089</v>
      </c>
      <c r="H9" s="20" t="n">
        <v>0.54203482</v>
      </c>
      <c r="I9" s="18" t="n">
        <v>0</v>
      </c>
      <c r="J9" s="20" t="n">
        <v>0</v>
      </c>
      <c r="K9" s="18" t="s">
        <v>327</v>
      </c>
      <c r="L9" s="20" t="s">
        <v>327</v>
      </c>
      <c r="M9" s="18" t="n">
        <v>11.65169553</v>
      </c>
      <c r="N9" s="20" t="n">
        <v>1.96553938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(193.0/B13*100)</f>
        <v/>
      </c>
      <c r="D13" s="19" t="n">
        <v>6968</v>
      </c>
      <c r="E13" s="18" t="n">
        <v>73.92826067</v>
      </c>
      <c r="F13" s="20" t="n">
        <v>0.70551578</v>
      </c>
      <c r="G13" s="18" t="n">
        <v>8.58973265</v>
      </c>
      <c r="H13" s="20" t="n">
        <v>0.50257106</v>
      </c>
      <c r="I13" s="18" t="n">
        <v>13.3646304</v>
      </c>
      <c r="J13" s="20" t="n">
        <v>0.52099389</v>
      </c>
      <c r="K13" s="18" t="s">
        <v>327</v>
      </c>
      <c r="L13" s="20" t="s">
        <v>327</v>
      </c>
      <c r="M13" s="18" t="n">
        <v>4.11737628</v>
      </c>
      <c r="N13" s="20" t="n">
        <v>0.47261124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26.61740008</v>
      </c>
      <c r="F18" s="20" t="n">
        <v>0.77569911</v>
      </c>
      <c r="G18" s="18" t="n">
        <v>2.94336996</v>
      </c>
      <c r="H18" s="20" t="n">
        <v>0.32161701</v>
      </c>
      <c r="I18" s="18" t="n">
        <v>70.43922996000001</v>
      </c>
      <c r="J18" s="20" t="n">
        <v>0.88192551</v>
      </c>
      <c r="K18" s="18" t="s">
        <v>327</v>
      </c>
      <c r="L18" s="20" t="s">
        <v>327</v>
      </c>
      <c r="M18" s="18" t="n">
        <v>0</v>
      </c>
      <c r="N18" s="20" t="n">
        <v>0</v>
      </c>
      <c r="O18" s="18" t="n">
        <v>0</v>
      </c>
      <c r="P18" s="20" t="n">
        <v>0</v>
      </c>
      <c r="Q18" s="18" t="n">
        <v>0</v>
      </c>
      <c r="R18" s="20" t="n">
        <v>0</v>
      </c>
    </row>
    <row r="19" spans="1:18">
      <c r="A19" s="15" t="s">
        <v>339</v>
      </c>
      <c r="B19" s="17" t="n">
        <v>5658</v>
      </c>
      <c r="C19" s="18">
        <f>(247.0/B19*100)</f>
        <v/>
      </c>
      <c r="D19" s="19" t="n">
        <v>5411</v>
      </c>
      <c r="E19" s="18" t="n">
        <v>53.12248507</v>
      </c>
      <c r="F19" s="20" t="n">
        <v>1.01622364</v>
      </c>
      <c r="G19" s="18" t="n">
        <v>3.23591377</v>
      </c>
      <c r="H19" s="20" t="n">
        <v>0.27615419</v>
      </c>
      <c r="I19" s="18" t="n">
        <v>43.64160117</v>
      </c>
      <c r="J19" s="20" t="n">
        <v>1.034721</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58.71792534</v>
      </c>
      <c r="F20" s="20" t="n">
        <v>0.82103928</v>
      </c>
      <c r="G20" s="18" t="n">
        <v>7.8235348</v>
      </c>
      <c r="H20" s="20" t="n">
        <v>0.44313508</v>
      </c>
      <c r="I20" s="18" t="n">
        <v>33.45853985</v>
      </c>
      <c r="J20" s="20" t="n">
        <v>0.74722747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(673.0/B23*100)</f>
        <v/>
      </c>
      <c r="D23" s="19" t="n">
        <v>10910</v>
      </c>
      <c r="E23" s="18" t="n">
        <v>52.38067988</v>
      </c>
      <c r="F23" s="20" t="n">
        <v>0.82354801</v>
      </c>
      <c r="G23" s="18" t="n">
        <v>5.37367343</v>
      </c>
      <c r="H23" s="20" t="n">
        <v>0.38073154</v>
      </c>
      <c r="I23" s="18" t="n">
        <v>42.24564668</v>
      </c>
      <c r="J23" s="20" t="n">
        <v>0.9711818800000001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21.74380349</v>
      </c>
      <c r="F25" s="20" t="n">
        <v>0.91129651</v>
      </c>
      <c r="G25" s="18" t="n">
        <v>1.34246202</v>
      </c>
      <c r="H25" s="20" t="n">
        <v>0.16531339</v>
      </c>
      <c r="I25" s="18" t="n">
        <v>76.91373448</v>
      </c>
      <c r="J25" s="20" t="n">
        <v>0.96985671</v>
      </c>
      <c r="K25" s="18" t="s">
        <v>327</v>
      </c>
      <c r="L25" s="20" t="s">
        <v>327</v>
      </c>
      <c r="M25" s="18" t="n">
        <v>0</v>
      </c>
      <c r="N25" s="20" t="n">
        <v>0</v>
      </c>
      <c r="O25" s="18" t="n">
        <v>0</v>
      </c>
      <c r="P25" s="20" t="n">
        <v>0</v>
      </c>
      <c r="Q25" s="18" t="n">
        <v>0</v>
      </c>
      <c r="R25" s="20" t="n">
        <v>0</v>
      </c>
    </row>
    <row r="26" spans="1:18">
      <c r="A26" s="15" t="s">
        <v>346</v>
      </c>
      <c r="B26" s="17" t="n">
        <v>4869</v>
      </c>
      <c r="C26" s="18">
        <f>(186.0/B26*100)</f>
        <v/>
      </c>
      <c r="D26" s="19" t="n">
        <v>4683</v>
      </c>
      <c r="E26" s="18" t="n">
        <v>36.12663835</v>
      </c>
      <c r="F26" s="20" t="n">
        <v>0.8666183200000001</v>
      </c>
      <c r="G26" s="18" t="n">
        <v>5.16980288</v>
      </c>
      <c r="H26" s="20" t="n">
        <v>0.38634534</v>
      </c>
      <c r="I26" s="18" t="n">
        <v>58.70355878</v>
      </c>
      <c r="J26" s="20" t="n">
        <v>0.90179962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36.56910282</v>
      </c>
      <c r="F32" s="20" t="n">
        <v>0.98770077</v>
      </c>
      <c r="G32" s="18" t="n">
        <v>3.41539644</v>
      </c>
      <c r="H32" s="20" t="n">
        <v>0.31076635</v>
      </c>
      <c r="I32" s="18" t="n">
        <v>60.01550074</v>
      </c>
      <c r="J32" s="20" t="n">
        <v>1.04483657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(135.0/B34*100)</f>
        <v/>
      </c>
      <c r="D34" s="19" t="n">
        <v>6215</v>
      </c>
      <c r="E34" s="18" t="n">
        <v>38.06772766</v>
      </c>
      <c r="F34" s="20" t="n">
        <v>0.86132384</v>
      </c>
      <c r="G34" s="18" t="n">
        <v>3.81660444</v>
      </c>
      <c r="H34" s="20" t="n">
        <v>0.28064489</v>
      </c>
      <c r="I34" s="18" t="n">
        <v>55.51554949</v>
      </c>
      <c r="J34" s="20" t="n">
        <v>1.00155914</v>
      </c>
      <c r="K34" s="18" t="s">
        <v>327</v>
      </c>
      <c r="L34" s="20" t="s">
        <v>327</v>
      </c>
      <c r="M34" s="18" t="n">
        <v>2.60011841</v>
      </c>
      <c r="N34" s="20" t="n">
        <v>0.5397335599999999</v>
      </c>
      <c r="O34" s="18" t="n">
        <v>0</v>
      </c>
      <c r="P34" s="20" t="n">
        <v>0</v>
      </c>
      <c r="Q34" s="18" t="n">
        <v>0</v>
      </c>
      <c r="R34" s="20" t="n">
        <v>0</v>
      </c>
    </row>
    <row r="35" spans="1:18">
      <c r="A35" s="15" t="s">
        <v>355</v>
      </c>
      <c r="B35" s="17" t="n">
        <v>6406</v>
      </c>
      <c r="C35" s="18">
        <f>(95.0/B35*100)</f>
        <v/>
      </c>
      <c r="D35" s="19" t="n">
        <v>6311</v>
      </c>
      <c r="E35" s="18" t="n">
        <v>28.85967515</v>
      </c>
      <c r="F35" s="20" t="n">
        <v>0.76348554</v>
      </c>
      <c r="G35" s="18" t="n">
        <v>3.08286414</v>
      </c>
      <c r="H35" s="20" t="n">
        <v>0.25768714</v>
      </c>
      <c r="I35" s="18" t="n">
        <v>67.01197263</v>
      </c>
      <c r="J35" s="20" t="n">
        <v>0.76855163</v>
      </c>
      <c r="K35" s="18" t="s">
        <v>327</v>
      </c>
      <c r="L35" s="20" t="s">
        <v>327</v>
      </c>
      <c r="M35" s="18" t="n">
        <v>1.04548808</v>
      </c>
      <c r="N35" s="20" t="n">
        <v>0.05730856</v>
      </c>
      <c r="O35" s="18" t="n">
        <v>0</v>
      </c>
      <c r="P35" s="20" t="n">
        <v>0</v>
      </c>
      <c r="Q35" s="18" t="n">
        <v>0</v>
      </c>
      <c r="R35" s="20" t="n">
        <v>0</v>
      </c>
    </row>
    <row r="36" spans="1:18">
      <c r="A36" s="15" t="s">
        <v>356</v>
      </c>
      <c r="B36" s="17" t="n">
        <v>6736</v>
      </c>
      <c r="C36" s="18">
        <f>(118.0/B36*100)</f>
        <v/>
      </c>
      <c r="D36" s="19" t="n">
        <v>6618</v>
      </c>
      <c r="E36" s="18" t="n">
        <v>51.59395757</v>
      </c>
      <c r="F36" s="20" t="n">
        <v>0.86408753</v>
      </c>
      <c r="G36" s="18" t="n">
        <v>2.87627873</v>
      </c>
      <c r="H36" s="20" t="n">
        <v>0.25017738</v>
      </c>
      <c r="I36" s="18" t="n">
        <v>45.5297637</v>
      </c>
      <c r="J36" s="20" t="n">
        <v>0.87975121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36.21824106</v>
      </c>
      <c r="F40" s="20" t="n">
        <v>0.94582108</v>
      </c>
      <c r="G40" s="18" t="n">
        <v>2.81134043</v>
      </c>
      <c r="H40" s="20" t="n">
        <v>0.29534963</v>
      </c>
      <c r="I40" s="18" t="n">
        <v>51.76091185</v>
      </c>
      <c r="J40" s="20" t="n">
        <v>0.97686744</v>
      </c>
      <c r="K40" s="18" t="s">
        <v>327</v>
      </c>
      <c r="L40" s="20" t="s">
        <v>327</v>
      </c>
      <c r="M40" s="18" t="n">
        <v>9.20950667</v>
      </c>
      <c r="N40" s="20" t="n">
        <v>0.21071465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(192.0/B47*100)</f>
        <v/>
      </c>
      <c r="D47" s="19" t="n">
        <v>5736</v>
      </c>
      <c r="E47" s="18" t="n">
        <v>31.42948012</v>
      </c>
      <c r="F47" s="20" t="n">
        <v>0.93602792</v>
      </c>
      <c r="G47" s="18" t="n">
        <v>2.68573483</v>
      </c>
      <c r="H47" s="20" t="n">
        <v>0.24843096</v>
      </c>
      <c r="I47" s="18" t="n">
        <v>65.88478505</v>
      </c>
      <c r="J47" s="20" t="n">
        <v>0.98117207</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28.31373487</v>
      </c>
      <c r="F48" s="20" t="n">
        <v>1.09304934</v>
      </c>
      <c r="G48" s="18" t="n">
        <v>7.04777273</v>
      </c>
      <c r="H48" s="20" t="n">
        <v>0.43088864</v>
      </c>
      <c r="I48" s="18" t="n">
        <v>64.6384924</v>
      </c>
      <c r="J48" s="20" t="n">
        <v>1.17041323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48.32624181</v>
      </c>
      <c r="F52" s="20" t="n">
        <v>0.8960271</v>
      </c>
      <c r="G52" s="18" t="n">
        <v>3.17858235</v>
      </c>
      <c r="H52" s="20" t="n">
        <v>0.23441786</v>
      </c>
      <c r="I52" s="18" t="n">
        <v>48.49517584</v>
      </c>
      <c r="J52" s="20" t="n">
        <v>0.91693125</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33.65414373</v>
      </c>
      <c r="F56" s="20" t="n">
        <v>0.84955112</v>
      </c>
      <c r="G56" s="18" t="n">
        <v>5.49811159</v>
      </c>
      <c r="H56" s="20" t="n">
        <v>0.28377092</v>
      </c>
      <c r="I56" s="18" t="n">
        <v>60.84774467</v>
      </c>
      <c r="J56" s="20" t="n">
        <v>0.90901112</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44.43694186</v>
      </c>
      <c r="F61" s="20" t="n">
        <v>0.80180738</v>
      </c>
      <c r="G61" s="18" t="n">
        <v>4.32971305</v>
      </c>
      <c r="H61" s="20" t="n">
        <v>0.29592371</v>
      </c>
      <c r="I61" s="18" t="n">
        <v>51.23334509</v>
      </c>
      <c r="J61" s="20" t="n">
        <v>0.90568693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23.87220441</v>
      </c>
      <c r="F67" s="20" t="n">
        <v>0.84732934</v>
      </c>
      <c r="G67" s="18" t="n">
        <v>12.44371527</v>
      </c>
      <c r="H67" s="20" t="n">
        <v>0.56074379</v>
      </c>
      <c r="I67" s="18" t="n">
        <v>63.68408032</v>
      </c>
      <c r="J67" s="20" t="n">
        <v>0.9223192</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17.07047401</v>
      </c>
      <c r="F73" s="20" t="n">
        <v>0.88187096</v>
      </c>
      <c r="G73" s="18" t="n">
        <v>5.91746253</v>
      </c>
      <c r="H73" s="20" t="n">
        <v>0.41735433</v>
      </c>
      <c r="I73" s="18" t="n">
        <v>77.01206345999999</v>
      </c>
      <c r="J73" s="20" t="n">
        <v>1.01779446</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37.62674164</v>
      </c>
      <c r="F7" s="20" t="n">
        <v>0.59851499</v>
      </c>
      <c r="G7" s="18" t="n">
        <v>13.73580913</v>
      </c>
      <c r="H7" s="20" t="n">
        <v>0.40642337</v>
      </c>
      <c r="I7" s="18" t="n">
        <v>48.63744923</v>
      </c>
      <c r="J7" s="20" t="n">
        <v>0.58061442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(7566.0/B9*100)</f>
        <v/>
      </c>
      <c r="D9" s="19" t="n">
        <v>2085</v>
      </c>
      <c r="E9" s="18" t="n">
        <v>64.56806936</v>
      </c>
      <c r="F9" s="20" t="n">
        <v>1.70274645</v>
      </c>
      <c r="G9" s="18" t="n">
        <v>23.78023511</v>
      </c>
      <c r="H9" s="20" t="n">
        <v>1.08434644</v>
      </c>
      <c r="I9" s="18" t="n">
        <v>0</v>
      </c>
      <c r="J9" s="20" t="n">
        <v>0</v>
      </c>
      <c r="K9" s="18" t="s">
        <v>327</v>
      </c>
      <c r="L9" s="20" t="s">
        <v>327</v>
      </c>
      <c r="M9" s="18" t="n">
        <v>11.65169553</v>
      </c>
      <c r="N9" s="20" t="n">
        <v>1.96553938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(193.0/B13*100)</f>
        <v/>
      </c>
      <c r="D13" s="19" t="n">
        <v>6968</v>
      </c>
      <c r="E13" s="18" t="n">
        <v>51.53173598</v>
      </c>
      <c r="F13" s="20" t="n">
        <v>0.7612975199999999</v>
      </c>
      <c r="G13" s="18" t="n">
        <v>30.98625734</v>
      </c>
      <c r="H13" s="20" t="n">
        <v>0.7241672</v>
      </c>
      <c r="I13" s="18" t="n">
        <v>13.3646304</v>
      </c>
      <c r="J13" s="20" t="n">
        <v>0.52099389</v>
      </c>
      <c r="K13" s="18" t="s">
        <v>327</v>
      </c>
      <c r="L13" s="20" t="s">
        <v>327</v>
      </c>
      <c r="M13" s="18" t="n">
        <v>4.11737628</v>
      </c>
      <c r="N13" s="20" t="n">
        <v>0.47261124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22.65217331</v>
      </c>
      <c r="F18" s="20" t="n">
        <v>0.71678158</v>
      </c>
      <c r="G18" s="18" t="n">
        <v>6.90859673</v>
      </c>
      <c r="H18" s="20" t="n">
        <v>0.45155918</v>
      </c>
      <c r="I18" s="18" t="n">
        <v>70.43922996000001</v>
      </c>
      <c r="J18" s="20" t="n">
        <v>0.88192551</v>
      </c>
      <c r="K18" s="18" t="s">
        <v>327</v>
      </c>
      <c r="L18" s="20" t="s">
        <v>327</v>
      </c>
      <c r="M18" s="18" t="n">
        <v>0</v>
      </c>
      <c r="N18" s="20" t="n">
        <v>0</v>
      </c>
      <c r="O18" s="18" t="n">
        <v>0</v>
      </c>
      <c r="P18" s="20" t="n">
        <v>0</v>
      </c>
      <c r="Q18" s="18" t="n">
        <v>0</v>
      </c>
      <c r="R18" s="20" t="n">
        <v>0</v>
      </c>
    </row>
    <row r="19" spans="1:18">
      <c r="A19" s="15" t="s">
        <v>339</v>
      </c>
      <c r="B19" s="17" t="n">
        <v>5658</v>
      </c>
      <c r="C19" s="18">
        <f>(247.0/B19*100)</f>
        <v/>
      </c>
      <c r="D19" s="19" t="n">
        <v>5411</v>
      </c>
      <c r="E19" s="18" t="n">
        <v>39.79888894</v>
      </c>
      <c r="F19" s="20" t="n">
        <v>0.85663987</v>
      </c>
      <c r="G19" s="18" t="n">
        <v>16.55950989</v>
      </c>
      <c r="H19" s="20" t="n">
        <v>0.72209877</v>
      </c>
      <c r="I19" s="18" t="n">
        <v>43.64160117</v>
      </c>
      <c r="J19" s="20" t="n">
        <v>1.034721</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44.16350203</v>
      </c>
      <c r="F20" s="20" t="n">
        <v>0.84921952</v>
      </c>
      <c r="G20" s="18" t="n">
        <v>22.37795812</v>
      </c>
      <c r="H20" s="20" t="n">
        <v>0.7830509</v>
      </c>
      <c r="I20" s="18" t="n">
        <v>33.45853985</v>
      </c>
      <c r="J20" s="20" t="n">
        <v>0.74722747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(673.0/B23*100)</f>
        <v/>
      </c>
      <c r="D23" s="19" t="n">
        <v>10910</v>
      </c>
      <c r="E23" s="18" t="n">
        <v>49.19740383</v>
      </c>
      <c r="F23" s="20" t="n">
        <v>0.9133459900000001</v>
      </c>
      <c r="G23" s="18" t="n">
        <v>8.556949489999999</v>
      </c>
      <c r="H23" s="20" t="n">
        <v>0.37510642</v>
      </c>
      <c r="I23" s="18" t="n">
        <v>42.24564668</v>
      </c>
      <c r="J23" s="20" t="n">
        <v>0.9711818800000001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21.68376787</v>
      </c>
      <c r="F25" s="20" t="n">
        <v>0.9068317</v>
      </c>
      <c r="G25" s="18" t="n">
        <v>1.40249765</v>
      </c>
      <c r="H25" s="20" t="n">
        <v>0.1991027</v>
      </c>
      <c r="I25" s="18" t="n">
        <v>76.91373448</v>
      </c>
      <c r="J25" s="20" t="n">
        <v>0.96985671</v>
      </c>
      <c r="K25" s="18" t="s">
        <v>327</v>
      </c>
      <c r="L25" s="20" t="s">
        <v>327</v>
      </c>
      <c r="M25" s="18" t="n">
        <v>0</v>
      </c>
      <c r="N25" s="20" t="n">
        <v>0</v>
      </c>
      <c r="O25" s="18" t="n">
        <v>0</v>
      </c>
      <c r="P25" s="20" t="n">
        <v>0</v>
      </c>
      <c r="Q25" s="18" t="n">
        <v>0</v>
      </c>
      <c r="R25" s="20" t="n">
        <v>0</v>
      </c>
    </row>
    <row r="26" spans="1:18">
      <c r="A26" s="15" t="s">
        <v>346</v>
      </c>
      <c r="B26" s="17" t="n">
        <v>4869</v>
      </c>
      <c r="C26" s="18">
        <f>(186.0/B26*100)</f>
        <v/>
      </c>
      <c r="D26" s="19" t="n">
        <v>4683</v>
      </c>
      <c r="E26" s="18" t="n">
        <v>28.13656022</v>
      </c>
      <c r="F26" s="20" t="n">
        <v>0.89156705</v>
      </c>
      <c r="G26" s="18" t="n">
        <v>13.159881</v>
      </c>
      <c r="H26" s="20" t="n">
        <v>0.54541089</v>
      </c>
      <c r="I26" s="18" t="n">
        <v>58.70355878</v>
      </c>
      <c r="J26" s="20" t="n">
        <v>0.90179962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29.0224472</v>
      </c>
      <c r="F32" s="20" t="n">
        <v>0.89334069</v>
      </c>
      <c r="G32" s="18" t="n">
        <v>10.96205206</v>
      </c>
      <c r="H32" s="20" t="n">
        <v>0.54971271</v>
      </c>
      <c r="I32" s="18" t="n">
        <v>60.01550074</v>
      </c>
      <c r="J32" s="20" t="n">
        <v>1.04483657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(135.0/B34*100)</f>
        <v/>
      </c>
      <c r="D34" s="19" t="n">
        <v>6215</v>
      </c>
      <c r="E34" s="18" t="n">
        <v>30.50823681</v>
      </c>
      <c r="F34" s="20" t="n">
        <v>0.79052409</v>
      </c>
      <c r="G34" s="18" t="n">
        <v>11.37609529</v>
      </c>
      <c r="H34" s="20" t="n">
        <v>0.5069537</v>
      </c>
      <c r="I34" s="18" t="n">
        <v>55.51554949</v>
      </c>
      <c r="J34" s="20" t="n">
        <v>1.00155914</v>
      </c>
      <c r="K34" s="18" t="s">
        <v>327</v>
      </c>
      <c r="L34" s="20" t="s">
        <v>327</v>
      </c>
      <c r="M34" s="18" t="n">
        <v>2.60011841</v>
      </c>
      <c r="N34" s="20" t="n">
        <v>0.5397335599999999</v>
      </c>
      <c r="O34" s="18" t="n">
        <v>0</v>
      </c>
      <c r="P34" s="20" t="n">
        <v>0</v>
      </c>
      <c r="Q34" s="18" t="n">
        <v>0</v>
      </c>
      <c r="R34" s="20" t="n">
        <v>0</v>
      </c>
    </row>
    <row r="35" spans="1:18">
      <c r="A35" s="15" t="s">
        <v>355</v>
      </c>
      <c r="B35" s="17" t="n">
        <v>6406</v>
      </c>
      <c r="C35" s="18">
        <f>(95.0/B35*100)</f>
        <v/>
      </c>
      <c r="D35" s="19" t="n">
        <v>6311</v>
      </c>
      <c r="E35" s="18" t="n">
        <v>21.63595157</v>
      </c>
      <c r="F35" s="20" t="n">
        <v>0.70808571</v>
      </c>
      <c r="G35" s="18" t="n">
        <v>10.30658772</v>
      </c>
      <c r="H35" s="20" t="n">
        <v>0.43083006</v>
      </c>
      <c r="I35" s="18" t="n">
        <v>67.01197263</v>
      </c>
      <c r="J35" s="20" t="n">
        <v>0.76855163</v>
      </c>
      <c r="K35" s="18" t="s">
        <v>327</v>
      </c>
      <c r="L35" s="20" t="s">
        <v>327</v>
      </c>
      <c r="M35" s="18" t="n">
        <v>1.04548808</v>
      </c>
      <c r="N35" s="20" t="n">
        <v>0.05730856</v>
      </c>
      <c r="O35" s="18" t="n">
        <v>0</v>
      </c>
      <c r="P35" s="20" t="n">
        <v>0</v>
      </c>
      <c r="Q35" s="18" t="n">
        <v>0</v>
      </c>
      <c r="R35" s="20" t="n">
        <v>0</v>
      </c>
    </row>
    <row r="36" spans="1:18">
      <c r="A36" s="15" t="s">
        <v>356</v>
      </c>
      <c r="B36" s="17" t="n">
        <v>6736</v>
      </c>
      <c r="C36" s="18">
        <f>(118.0/B36*100)</f>
        <v/>
      </c>
      <c r="D36" s="19" t="n">
        <v>6618</v>
      </c>
      <c r="E36" s="18" t="n">
        <v>39.90969706</v>
      </c>
      <c r="F36" s="20" t="n">
        <v>0.80502429</v>
      </c>
      <c r="G36" s="18" t="n">
        <v>14.56053924</v>
      </c>
      <c r="H36" s="20" t="n">
        <v>0.55584462</v>
      </c>
      <c r="I36" s="18" t="n">
        <v>45.5297637</v>
      </c>
      <c r="J36" s="20" t="n">
        <v>0.87975121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30.35295997</v>
      </c>
      <c r="F40" s="20" t="n">
        <v>0.94764005</v>
      </c>
      <c r="G40" s="18" t="n">
        <v>8.67662151</v>
      </c>
      <c r="H40" s="20" t="n">
        <v>0.57233142</v>
      </c>
      <c r="I40" s="18" t="n">
        <v>51.76091185</v>
      </c>
      <c r="J40" s="20" t="n">
        <v>0.97686744</v>
      </c>
      <c r="K40" s="18" t="s">
        <v>327</v>
      </c>
      <c r="L40" s="20" t="s">
        <v>327</v>
      </c>
      <c r="M40" s="18" t="n">
        <v>9.20950667</v>
      </c>
      <c r="N40" s="20" t="n">
        <v>0.21071465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(192.0/B47*100)</f>
        <v/>
      </c>
      <c r="D47" s="19" t="n">
        <v>5736</v>
      </c>
      <c r="E47" s="18" t="n">
        <v>28.56425058</v>
      </c>
      <c r="F47" s="20" t="n">
        <v>0.92763104</v>
      </c>
      <c r="G47" s="18" t="n">
        <v>5.55096438</v>
      </c>
      <c r="H47" s="20" t="n">
        <v>0.3580966</v>
      </c>
      <c r="I47" s="18" t="n">
        <v>65.88478505</v>
      </c>
      <c r="J47" s="20" t="n">
        <v>0.98117207</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30.23413734</v>
      </c>
      <c r="F48" s="20" t="n">
        <v>1.04949752</v>
      </c>
      <c r="G48" s="18" t="n">
        <v>5.12737026</v>
      </c>
      <c r="H48" s="20" t="n">
        <v>0.32031849</v>
      </c>
      <c r="I48" s="18" t="n">
        <v>64.6384924</v>
      </c>
      <c r="J48" s="20" t="n">
        <v>1.17041323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37.00450102</v>
      </c>
      <c r="F52" s="20" t="n">
        <v>0.90941034</v>
      </c>
      <c r="G52" s="18" t="n">
        <v>14.50032314</v>
      </c>
      <c r="H52" s="20" t="n">
        <v>0.50220763</v>
      </c>
      <c r="I52" s="18" t="n">
        <v>48.49517584</v>
      </c>
      <c r="J52" s="20" t="n">
        <v>0.91693125</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31.92760503</v>
      </c>
      <c r="F56" s="20" t="n">
        <v>0.8722714</v>
      </c>
      <c r="G56" s="18" t="n">
        <v>7.2246503</v>
      </c>
      <c r="H56" s="20" t="n">
        <v>0.40961047</v>
      </c>
      <c r="I56" s="18" t="n">
        <v>60.84774467</v>
      </c>
      <c r="J56" s="20" t="n">
        <v>0.90901112</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35.43087483</v>
      </c>
      <c r="F61" s="20" t="n">
        <v>0.75822795</v>
      </c>
      <c r="G61" s="18" t="n">
        <v>13.33578008</v>
      </c>
      <c r="H61" s="20" t="n">
        <v>0.50510597</v>
      </c>
      <c r="I61" s="18" t="n">
        <v>51.23334509</v>
      </c>
      <c r="J61" s="20" t="n">
        <v>0.90568693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27.75223591</v>
      </c>
      <c r="F67" s="20" t="n">
        <v>0.80706156</v>
      </c>
      <c r="G67" s="18" t="n">
        <v>8.563683770000001</v>
      </c>
      <c r="H67" s="20" t="n">
        <v>0.39388722</v>
      </c>
      <c r="I67" s="18" t="n">
        <v>63.68408032</v>
      </c>
      <c r="J67" s="20" t="n">
        <v>0.9223192</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17.69726753</v>
      </c>
      <c r="F73" s="20" t="n">
        <v>0.8333715</v>
      </c>
      <c r="G73" s="18" t="n">
        <v>5.29066901</v>
      </c>
      <c r="H73" s="20" t="n">
        <v>0.41300588</v>
      </c>
      <c r="I73" s="18" t="n">
        <v>77.01206345999999</v>
      </c>
      <c r="J73" s="20" t="n">
        <v>1.01779446</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37.35645393</v>
      </c>
      <c r="F7" s="20" t="n">
        <v>0.68797714</v>
      </c>
      <c r="G7" s="18" t="n">
        <v>14.00609683</v>
      </c>
      <c r="H7" s="20" t="n">
        <v>0.42715678</v>
      </c>
      <c r="I7" s="18" t="n">
        <v>48.63744923</v>
      </c>
      <c r="J7" s="20" t="n">
        <v>0.58061442</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(7566.0/B9*100)</f>
        <v/>
      </c>
      <c r="D9" s="19" t="n">
        <v>2085</v>
      </c>
      <c r="E9" s="18" t="n">
        <v>66.57782994</v>
      </c>
      <c r="F9" s="20" t="n">
        <v>1.83208521</v>
      </c>
      <c r="G9" s="18" t="n">
        <v>21.77047454</v>
      </c>
      <c r="H9" s="20" t="n">
        <v>1.19222933</v>
      </c>
      <c r="I9" s="18" t="n">
        <v>0</v>
      </c>
      <c r="J9" s="20" t="n">
        <v>0</v>
      </c>
      <c r="K9" s="18" t="s">
        <v>327</v>
      </c>
      <c r="L9" s="20" t="s">
        <v>327</v>
      </c>
      <c r="M9" s="18" t="n">
        <v>11.65169553</v>
      </c>
      <c r="N9" s="20" t="n">
        <v>1.96553938</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(193.0/B13*100)</f>
        <v/>
      </c>
      <c r="D13" s="19" t="n">
        <v>6968</v>
      </c>
      <c r="E13" s="18" t="n">
        <v>61.08314432</v>
      </c>
      <c r="F13" s="20" t="n">
        <v>0.81090368</v>
      </c>
      <c r="G13" s="18" t="n">
        <v>21.434849</v>
      </c>
      <c r="H13" s="20" t="n">
        <v>0.64292481</v>
      </c>
      <c r="I13" s="18" t="n">
        <v>13.3646304</v>
      </c>
      <c r="J13" s="20" t="n">
        <v>0.52099389</v>
      </c>
      <c r="K13" s="18" t="s">
        <v>327</v>
      </c>
      <c r="L13" s="20" t="s">
        <v>327</v>
      </c>
      <c r="M13" s="18" t="n">
        <v>4.11737628</v>
      </c>
      <c r="N13" s="20" t="n">
        <v>0.47261124</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(46.0/B18*100)</f>
        <v/>
      </c>
      <c r="D18" s="19" t="n">
        <v>5486</v>
      </c>
      <c r="E18" s="18" t="n">
        <v>24.22704895</v>
      </c>
      <c r="F18" s="20" t="n">
        <v>0.72214038</v>
      </c>
      <c r="G18" s="18" t="n">
        <v>5.33372109</v>
      </c>
      <c r="H18" s="20" t="n">
        <v>0.33875945</v>
      </c>
      <c r="I18" s="18" t="n">
        <v>70.43922996000001</v>
      </c>
      <c r="J18" s="20" t="n">
        <v>0.88192551</v>
      </c>
      <c r="K18" s="18" t="s">
        <v>327</v>
      </c>
      <c r="L18" s="20" t="s">
        <v>327</v>
      </c>
      <c r="M18" s="18" t="n">
        <v>0</v>
      </c>
      <c r="N18" s="20" t="n">
        <v>0</v>
      </c>
      <c r="O18" s="18" t="n">
        <v>0</v>
      </c>
      <c r="P18" s="20" t="n">
        <v>0</v>
      </c>
      <c r="Q18" s="18" t="n">
        <v>0</v>
      </c>
      <c r="R18" s="20" t="n">
        <v>0</v>
      </c>
    </row>
    <row r="19" spans="1:18">
      <c r="A19" s="15" t="s">
        <v>339</v>
      </c>
      <c r="B19" s="17" t="n">
        <v>5658</v>
      </c>
      <c r="C19" s="18">
        <f>(247.0/B19*100)</f>
        <v/>
      </c>
      <c r="D19" s="19" t="n">
        <v>5411</v>
      </c>
      <c r="E19" s="18" t="n">
        <v>42.77703845</v>
      </c>
      <c r="F19" s="20" t="n">
        <v>0.95058645</v>
      </c>
      <c r="G19" s="18" t="n">
        <v>13.58136039</v>
      </c>
      <c r="H19" s="20" t="n">
        <v>0.57221512</v>
      </c>
      <c r="I19" s="18" t="n">
        <v>43.64160117</v>
      </c>
      <c r="J19" s="20" t="n">
        <v>1.034721</v>
      </c>
      <c r="K19" s="18" t="s">
        <v>327</v>
      </c>
      <c r="L19" s="20" t="s">
        <v>327</v>
      </c>
      <c r="M19" s="18" t="n">
        <v>0</v>
      </c>
      <c r="N19" s="20" t="n">
        <v>0</v>
      </c>
      <c r="O19" s="18" t="n">
        <v>0</v>
      </c>
      <c r="P19" s="20" t="n">
        <v>0</v>
      </c>
      <c r="Q19" s="18" t="n">
        <v>0</v>
      </c>
      <c r="R19" s="20" t="n">
        <v>0</v>
      </c>
    </row>
    <row r="20" spans="1:18">
      <c r="A20" s="15" t="s">
        <v>340</v>
      </c>
      <c r="B20" s="17" t="n">
        <v>3371</v>
      </c>
      <c r="C20" s="18">
        <f>(83.0/B20*100)</f>
        <v/>
      </c>
      <c r="D20" s="19" t="n">
        <v>3288</v>
      </c>
      <c r="E20" s="18" t="n">
        <v>48.64921132</v>
      </c>
      <c r="F20" s="20" t="n">
        <v>0.85653039</v>
      </c>
      <c r="G20" s="18" t="n">
        <v>17.89224883</v>
      </c>
      <c r="H20" s="20" t="n">
        <v>0.7438058</v>
      </c>
      <c r="I20" s="18" t="n">
        <v>33.45853985</v>
      </c>
      <c r="J20" s="20" t="n">
        <v>0.74722747</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(673.0/B23*100)</f>
        <v/>
      </c>
      <c r="D23" s="19" t="n">
        <v>10910</v>
      </c>
      <c r="E23" s="18" t="n">
        <v>47.25162248</v>
      </c>
      <c r="F23" s="20" t="n">
        <v>0.8929548899999999</v>
      </c>
      <c r="G23" s="18" t="n">
        <v>10.50273084</v>
      </c>
      <c r="H23" s="20" t="n">
        <v>0.43368906</v>
      </c>
      <c r="I23" s="18" t="n">
        <v>42.24564668</v>
      </c>
      <c r="J23" s="20" t="n">
        <v>0.9711818800000001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(35.0/B25*100)</f>
        <v/>
      </c>
      <c r="D25" s="19" t="n">
        <v>5546</v>
      </c>
      <c r="E25" s="18" t="n">
        <v>20.36389896</v>
      </c>
      <c r="F25" s="20" t="n">
        <v>0.85381183</v>
      </c>
      <c r="G25" s="18" t="n">
        <v>2.72236656</v>
      </c>
      <c r="H25" s="20" t="n">
        <v>0.26392619</v>
      </c>
      <c r="I25" s="18" t="n">
        <v>76.91373448</v>
      </c>
      <c r="J25" s="20" t="n">
        <v>0.96985671</v>
      </c>
      <c r="K25" s="18" t="s">
        <v>327</v>
      </c>
      <c r="L25" s="20" t="s">
        <v>327</v>
      </c>
      <c r="M25" s="18" t="n">
        <v>0</v>
      </c>
      <c r="N25" s="20" t="n">
        <v>0</v>
      </c>
      <c r="O25" s="18" t="n">
        <v>0</v>
      </c>
      <c r="P25" s="20" t="n">
        <v>0</v>
      </c>
      <c r="Q25" s="18" t="n">
        <v>0</v>
      </c>
      <c r="R25" s="20" t="n">
        <v>0</v>
      </c>
    </row>
    <row r="26" spans="1:18">
      <c r="A26" s="15" t="s">
        <v>346</v>
      </c>
      <c r="B26" s="17" t="n">
        <v>4869</v>
      </c>
      <c r="C26" s="18">
        <f>(186.0/B26*100)</f>
        <v/>
      </c>
      <c r="D26" s="19" t="n">
        <v>4683</v>
      </c>
      <c r="E26" s="18" t="n">
        <v>27.44653191</v>
      </c>
      <c r="F26" s="20" t="n">
        <v>0.8734944100000001</v>
      </c>
      <c r="G26" s="18" t="n">
        <v>13.84990931</v>
      </c>
      <c r="H26" s="20" t="n">
        <v>0.5680774200000001</v>
      </c>
      <c r="I26" s="18" t="n">
        <v>58.70355878</v>
      </c>
      <c r="J26" s="20" t="n">
        <v>0.90179962</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(32.0/B32*100)</f>
        <v/>
      </c>
      <c r="D32" s="19" t="n">
        <v>4446</v>
      </c>
      <c r="E32" s="18" t="n">
        <v>30.19134536</v>
      </c>
      <c r="F32" s="20" t="n">
        <v>0.8421679399999999</v>
      </c>
      <c r="G32" s="18" t="n">
        <v>9.7931539</v>
      </c>
      <c r="H32" s="20" t="n">
        <v>0.49080575</v>
      </c>
      <c r="I32" s="18" t="n">
        <v>60.01550074</v>
      </c>
      <c r="J32" s="20" t="n">
        <v>1.04483657</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(135.0/B34*100)</f>
        <v/>
      </c>
      <c r="D34" s="19" t="n">
        <v>6215</v>
      </c>
      <c r="E34" s="18" t="n">
        <v>30.11003193</v>
      </c>
      <c r="F34" s="20" t="n">
        <v>0.7215664899999999</v>
      </c>
      <c r="G34" s="18" t="n">
        <v>11.77430017</v>
      </c>
      <c r="H34" s="20" t="n">
        <v>0.42502899</v>
      </c>
      <c r="I34" s="18" t="n">
        <v>55.51554949</v>
      </c>
      <c r="J34" s="20" t="n">
        <v>1.00155914</v>
      </c>
      <c r="K34" s="18" t="s">
        <v>327</v>
      </c>
      <c r="L34" s="20" t="s">
        <v>327</v>
      </c>
      <c r="M34" s="18" t="n">
        <v>2.60011841</v>
      </c>
      <c r="N34" s="20" t="n">
        <v>0.5397335599999999</v>
      </c>
      <c r="O34" s="18" t="n">
        <v>0</v>
      </c>
      <c r="P34" s="20" t="n">
        <v>0</v>
      </c>
      <c r="Q34" s="18" t="n">
        <v>0</v>
      </c>
      <c r="R34" s="20" t="n">
        <v>0</v>
      </c>
    </row>
    <row r="35" spans="1:18">
      <c r="A35" s="15" t="s">
        <v>355</v>
      </c>
      <c r="B35" s="17" t="n">
        <v>6406</v>
      </c>
      <c r="C35" s="18">
        <f>(95.0/B35*100)</f>
        <v/>
      </c>
      <c r="D35" s="19" t="n">
        <v>6311</v>
      </c>
      <c r="E35" s="18" t="n">
        <v>21.46221274</v>
      </c>
      <c r="F35" s="20" t="n">
        <v>0.7044202000000001</v>
      </c>
      <c r="G35" s="18" t="n">
        <v>10.48032655</v>
      </c>
      <c r="H35" s="20" t="n">
        <v>0.49859876</v>
      </c>
      <c r="I35" s="18" t="n">
        <v>67.01197263</v>
      </c>
      <c r="J35" s="20" t="n">
        <v>0.76855163</v>
      </c>
      <c r="K35" s="18" t="s">
        <v>327</v>
      </c>
      <c r="L35" s="20" t="s">
        <v>327</v>
      </c>
      <c r="M35" s="18" t="n">
        <v>1.04548808</v>
      </c>
      <c r="N35" s="20" t="n">
        <v>0.05730856</v>
      </c>
      <c r="O35" s="18" t="n">
        <v>0</v>
      </c>
      <c r="P35" s="20" t="n">
        <v>0</v>
      </c>
      <c r="Q35" s="18" t="n">
        <v>0</v>
      </c>
      <c r="R35" s="20" t="n">
        <v>0</v>
      </c>
    </row>
    <row r="36" spans="1:18">
      <c r="A36" s="15" t="s">
        <v>356</v>
      </c>
      <c r="B36" s="17" t="n">
        <v>6736</v>
      </c>
      <c r="C36" s="18">
        <f>(118.0/B36*100)</f>
        <v/>
      </c>
      <c r="D36" s="19" t="n">
        <v>6618</v>
      </c>
      <c r="E36" s="18" t="n">
        <v>40.1390047</v>
      </c>
      <c r="F36" s="20" t="n">
        <v>0.7636408</v>
      </c>
      <c r="G36" s="18" t="n">
        <v>14.33123159</v>
      </c>
      <c r="H36" s="20" t="n">
        <v>0.6088616</v>
      </c>
      <c r="I36" s="18" t="n">
        <v>45.5297637</v>
      </c>
      <c r="J36" s="20" t="n">
        <v>0.87975121</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(5807.0/B40*100)</f>
        <v/>
      </c>
      <c r="D40" s="19" t="n">
        <v>8350</v>
      </c>
      <c r="E40" s="18" t="n">
        <v>28.53996648</v>
      </c>
      <c r="F40" s="20" t="n">
        <v>0.95436913</v>
      </c>
      <c r="G40" s="18" t="n">
        <v>10.48961501</v>
      </c>
      <c r="H40" s="20" t="n">
        <v>0.5542440199999999</v>
      </c>
      <c r="I40" s="18" t="n">
        <v>51.76091185</v>
      </c>
      <c r="J40" s="20" t="n">
        <v>0.97686744</v>
      </c>
      <c r="K40" s="18" t="s">
        <v>327</v>
      </c>
      <c r="L40" s="20" t="s">
        <v>327</v>
      </c>
      <c r="M40" s="18" t="n">
        <v>9.20950667</v>
      </c>
      <c r="N40" s="20" t="n">
        <v>0.21071465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(192.0/B47*100)</f>
        <v/>
      </c>
      <c r="D47" s="19" t="n">
        <v>5736</v>
      </c>
      <c r="E47" s="18" t="n">
        <v>28.57627751</v>
      </c>
      <c r="F47" s="20" t="n">
        <v>0.95397623</v>
      </c>
      <c r="G47" s="18" t="n">
        <v>5.53893744</v>
      </c>
      <c r="H47" s="20" t="n">
        <v>0.30133569</v>
      </c>
      <c r="I47" s="18" t="n">
        <v>65.88478505</v>
      </c>
      <c r="J47" s="20" t="n">
        <v>0.98117207</v>
      </c>
      <c r="K47" s="18" t="s">
        <v>327</v>
      </c>
      <c r="L47" s="20" t="s">
        <v>327</v>
      </c>
      <c r="M47" s="18" t="n">
        <v>0</v>
      </c>
      <c r="N47" s="20" t="n">
        <v>0</v>
      </c>
      <c r="O47" s="18" t="n">
        <v>0</v>
      </c>
      <c r="P47" s="20" t="n">
        <v>0</v>
      </c>
      <c r="Q47" s="18" t="n">
        <v>0</v>
      </c>
      <c r="R47" s="20" t="n">
        <v>0</v>
      </c>
    </row>
    <row r="48" spans="1:18">
      <c r="A48" s="15" t="s">
        <v>368</v>
      </c>
      <c r="B48" s="17" t="n">
        <v>9841</v>
      </c>
      <c r="C48" s="18">
        <f>(28.0/B48*100)</f>
        <v/>
      </c>
      <c r="D48" s="19" t="n">
        <v>9813</v>
      </c>
      <c r="E48" s="18" t="n">
        <v>23.43440569</v>
      </c>
      <c r="F48" s="20" t="n">
        <v>0.78412952</v>
      </c>
      <c r="G48" s="18" t="n">
        <v>11.92710191</v>
      </c>
      <c r="H48" s="20" t="n">
        <v>0.65415587</v>
      </c>
      <c r="I48" s="18" t="n">
        <v>64.6384924</v>
      </c>
      <c r="J48" s="20" t="n">
        <v>1.17041323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(151.0/B52*100)</f>
        <v/>
      </c>
      <c r="D52" s="19" t="n">
        <v>5658</v>
      </c>
      <c r="E52" s="18" t="n">
        <v>34.42054028</v>
      </c>
      <c r="F52" s="20" t="n">
        <v>0.89419804</v>
      </c>
      <c r="G52" s="18" t="n">
        <v>17.08428388</v>
      </c>
      <c r="H52" s="20" t="n">
        <v>0.60207744</v>
      </c>
      <c r="I52" s="18" t="n">
        <v>48.49517584</v>
      </c>
      <c r="J52" s="20" t="n">
        <v>0.91693125</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(94.0/B56*100)</f>
        <v/>
      </c>
      <c r="D56" s="19" t="n">
        <v>5265</v>
      </c>
      <c r="E56" s="18" t="n">
        <v>25.49945709</v>
      </c>
      <c r="F56" s="20" t="n">
        <v>0.75785799</v>
      </c>
      <c r="G56" s="18" t="n">
        <v>13.65279824</v>
      </c>
      <c r="H56" s="20" t="n">
        <v>0.56610995</v>
      </c>
      <c r="I56" s="18" t="n">
        <v>60.84774467</v>
      </c>
      <c r="J56" s="20" t="n">
        <v>0.90901112</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(331.0/B61*100)</f>
        <v/>
      </c>
      <c r="D61" s="19" t="n">
        <v>6194</v>
      </c>
      <c r="E61" s="18" t="n">
        <v>34.25107845</v>
      </c>
      <c r="F61" s="20" t="n">
        <v>0.80085738</v>
      </c>
      <c r="G61" s="18" t="n">
        <v>14.51557647</v>
      </c>
      <c r="H61" s="20" t="n">
        <v>0.53035965</v>
      </c>
      <c r="I61" s="18" t="n">
        <v>51.23334509</v>
      </c>
      <c r="J61" s="20" t="n">
        <v>0.90568693</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(25.0/B67*100)</f>
        <v/>
      </c>
      <c r="D67" s="19" t="n">
        <v>6946</v>
      </c>
      <c r="E67" s="18" t="n">
        <v>26.24440864</v>
      </c>
      <c r="F67" s="20" t="n">
        <v>0.78415594</v>
      </c>
      <c r="G67" s="18" t="n">
        <v>10.07151103</v>
      </c>
      <c r="H67" s="20" t="n">
        <v>0.4800413</v>
      </c>
      <c r="I67" s="18" t="n">
        <v>63.68408032</v>
      </c>
      <c r="J67" s="20" t="n">
        <v>0.9223192</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(372.0/B73*100)</f>
        <v/>
      </c>
      <c r="D73" s="19" t="n">
        <v>7877</v>
      </c>
      <c r="E73" s="18" t="n">
        <v>15.78038654</v>
      </c>
      <c r="F73" s="20" t="n">
        <v>0.78943836</v>
      </c>
      <c r="G73" s="18" t="n">
        <v>7.20755</v>
      </c>
      <c r="H73" s="20" t="n">
        <v>0.44149221</v>
      </c>
      <c r="I73" s="18" t="n">
        <v>77.01206345999999</v>
      </c>
      <c r="J73" s="20" t="n">
        <v>1.01779446</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31.53954627</v>
      </c>
      <c r="F7" s="20" t="n">
        <v>0.58855023</v>
      </c>
      <c r="G7" s="18" t="n">
        <v>8.07575318</v>
      </c>
      <c r="H7" s="20" t="n">
        <v>0.33603383</v>
      </c>
      <c r="I7" s="18" t="n">
        <v>60.38470054</v>
      </c>
      <c r="J7" s="20" t="n">
        <v>0.5609380899999999</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(8475.0/B9*100)</f>
        <v/>
      </c>
      <c r="D9" s="19" t="n">
        <v>1176</v>
      </c>
      <c r="E9" s="18" t="n">
        <v>64.22204132</v>
      </c>
      <c r="F9" s="20" t="n">
        <v>2.7746555</v>
      </c>
      <c r="G9" s="18" t="n">
        <v>15.64665464</v>
      </c>
      <c r="H9" s="20" t="n">
        <v>1.39349409</v>
      </c>
      <c r="I9" s="18" t="n">
        <v>0</v>
      </c>
      <c r="J9" s="20" t="n">
        <v>0</v>
      </c>
      <c r="K9" s="18" t="s">
        <v>327</v>
      </c>
      <c r="L9" s="20" t="s">
        <v>327</v>
      </c>
      <c r="M9" s="18" t="n">
        <v>20.13130404</v>
      </c>
      <c r="N9" s="20" t="n">
        <v>3.1610556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9.12039337</v>
      </c>
      <c r="F13" s="20" t="n">
        <v>0.44933306</v>
      </c>
      <c r="G13" s="18" t="n">
        <v>1.8869688</v>
      </c>
      <c r="H13" s="20" t="n">
        <v>0.19048024</v>
      </c>
      <c r="I13" s="18" t="n">
        <v>84.86765106999999</v>
      </c>
      <c r="J13" s="20" t="n">
        <v>0.68257689</v>
      </c>
      <c r="K13" s="18" t="s">
        <v>327</v>
      </c>
      <c r="L13" s="20" t="s">
        <v>327</v>
      </c>
      <c r="M13" s="18" t="n">
        <v>4.12498676</v>
      </c>
      <c r="N13" s="20" t="n">
        <v>0.47373226</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(62.0/B18*100)</f>
        <v/>
      </c>
      <c r="D18" s="19" t="n">
        <v>5470</v>
      </c>
      <c r="E18" s="18" t="n">
        <v>31.29831953</v>
      </c>
      <c r="F18" s="20" t="n">
        <v>0.81772247</v>
      </c>
      <c r="G18" s="18" t="n">
        <v>25.18298393</v>
      </c>
      <c r="H18" s="20" t="n">
        <v>0.7912717</v>
      </c>
      <c r="I18" s="18" t="n">
        <v>43.51869654</v>
      </c>
      <c r="J18" s="20" t="n">
        <v>0.96739382</v>
      </c>
      <c r="K18" s="18" t="s">
        <v>327</v>
      </c>
      <c r="L18" s="20" t="s">
        <v>327</v>
      </c>
      <c r="M18" s="18" t="n">
        <v>0</v>
      </c>
      <c r="N18" s="20" t="n">
        <v>0</v>
      </c>
      <c r="O18" s="18" t="n">
        <v>0</v>
      </c>
      <c r="P18" s="20" t="n">
        <v>0</v>
      </c>
      <c r="Q18" s="18" t="n">
        <v>0</v>
      </c>
      <c r="R18" s="20" t="n">
        <v>0</v>
      </c>
    </row>
    <row r="19" spans="1:18">
      <c r="A19" s="15" t="s">
        <v>339</v>
      </c>
      <c r="B19" s="17" t="n">
        <v>5658</v>
      </c>
      <c r="C19" s="18">
        <f>(322.0/B19*100)</f>
        <v/>
      </c>
      <c r="D19" s="19" t="n">
        <v>5336</v>
      </c>
      <c r="E19" s="18" t="n">
        <v>19.43923707</v>
      </c>
      <c r="F19" s="20" t="n">
        <v>0.6849589</v>
      </c>
      <c r="G19" s="18" t="n">
        <v>10.63411239</v>
      </c>
      <c r="H19" s="20" t="n">
        <v>0.64447047</v>
      </c>
      <c r="I19" s="18" t="n">
        <v>69.92665054</v>
      </c>
      <c r="J19" s="20" t="n">
        <v>1.07345663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17.2565948</v>
      </c>
      <c r="F20" s="20" t="n">
        <v>0.57978633</v>
      </c>
      <c r="G20" s="18" t="n">
        <v>4.75753149</v>
      </c>
      <c r="H20" s="20" t="n">
        <v>0.3840104</v>
      </c>
      <c r="I20" s="18" t="n">
        <v>77.98587371000001</v>
      </c>
      <c r="J20" s="20" t="n">
        <v>0.6879049699999999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(708.0/B23*100)</f>
        <v/>
      </c>
      <c r="D23" s="19" t="n">
        <v>10875</v>
      </c>
      <c r="E23" s="18" t="n">
        <v>19.63164736</v>
      </c>
      <c r="F23" s="20" t="n">
        <v>0.74999665</v>
      </c>
      <c r="G23" s="18" t="n">
        <v>9.95271687</v>
      </c>
      <c r="H23" s="20" t="n">
        <v>0.46328983</v>
      </c>
      <c r="I23" s="18" t="n">
        <v>70.41563576999999</v>
      </c>
      <c r="J23" s="20" t="n">
        <v>0.9969672000000001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56.00574666</v>
      </c>
      <c r="F25" s="20" t="n">
        <v>1.20902851</v>
      </c>
      <c r="G25" s="18" t="n">
        <v>3.56654728</v>
      </c>
      <c r="H25" s="20" t="n">
        <v>0.26385811</v>
      </c>
      <c r="I25" s="18" t="n">
        <v>40.42770606</v>
      </c>
      <c r="J25" s="20" t="n">
        <v>1.16980639</v>
      </c>
      <c r="K25" s="18" t="s">
        <v>327</v>
      </c>
      <c r="L25" s="20" t="s">
        <v>327</v>
      </c>
      <c r="M25" s="18" t="n">
        <v>0</v>
      </c>
      <c r="N25" s="20" t="n">
        <v>0</v>
      </c>
      <c r="O25" s="18" t="n">
        <v>0</v>
      </c>
      <c r="P25" s="20" t="n">
        <v>0</v>
      </c>
      <c r="Q25" s="18" t="n">
        <v>0</v>
      </c>
      <c r="R25" s="20" t="n">
        <v>0</v>
      </c>
    </row>
    <row r="26" spans="1:18">
      <c r="A26" s="15" t="s">
        <v>346</v>
      </c>
      <c r="B26" s="17" t="n">
        <v>4869</v>
      </c>
      <c r="C26" s="18">
        <f>(196.0/B26*100)</f>
        <v/>
      </c>
      <c r="D26" s="19" t="n">
        <v>4673</v>
      </c>
      <c r="E26" s="18" t="n">
        <v>20.30274581</v>
      </c>
      <c r="F26" s="20" t="n">
        <v>0.65014425</v>
      </c>
      <c r="G26" s="18" t="n">
        <v>20.79502566</v>
      </c>
      <c r="H26" s="20" t="n">
        <v>0.77034304</v>
      </c>
      <c r="I26" s="18" t="n">
        <v>58.90222853</v>
      </c>
      <c r="J26" s="20" t="n">
        <v>0.99590084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(42.0/B32*100)</f>
        <v/>
      </c>
      <c r="D32" s="19" t="n">
        <v>4436</v>
      </c>
      <c r="E32" s="18" t="n">
        <v>33.02719369</v>
      </c>
      <c r="F32" s="20" t="n">
        <v>1.30750451</v>
      </c>
      <c r="G32" s="18" t="n">
        <v>13.43787147</v>
      </c>
      <c r="H32" s="20" t="n">
        <v>0.5082103</v>
      </c>
      <c r="I32" s="18" t="n">
        <v>53.53493485</v>
      </c>
      <c r="J32" s="20" t="n">
        <v>1.26204435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33.32722839</v>
      </c>
      <c r="F34" s="20" t="n">
        <v>0.79478693</v>
      </c>
      <c r="G34" s="18" t="n">
        <v>17.57789653</v>
      </c>
      <c r="H34" s="20" t="n">
        <v>0.65870743</v>
      </c>
      <c r="I34" s="18" t="n">
        <v>46.48193182</v>
      </c>
      <c r="J34" s="20" t="n">
        <v>0.97131413</v>
      </c>
      <c r="K34" s="18" t="s">
        <v>327</v>
      </c>
      <c r="L34" s="20" t="s">
        <v>327</v>
      </c>
      <c r="M34" s="18" t="n">
        <v>2.61294325</v>
      </c>
      <c r="N34" s="20" t="n">
        <v>0.54193197</v>
      </c>
      <c r="O34" s="18" t="n">
        <v>0</v>
      </c>
      <c r="P34" s="20" t="n">
        <v>0</v>
      </c>
      <c r="Q34" s="18" t="n">
        <v>0</v>
      </c>
      <c r="R34" s="20" t="n">
        <v>0</v>
      </c>
    </row>
    <row r="35" spans="1:18">
      <c r="A35" s="15" t="s">
        <v>355</v>
      </c>
      <c r="B35" s="17" t="n">
        <v>6406</v>
      </c>
      <c r="C35" s="18">
        <f>(145.0/B35*100)</f>
        <v/>
      </c>
      <c r="D35" s="19" t="n">
        <v>6261</v>
      </c>
      <c r="E35" s="18" t="n">
        <v>49.31196746</v>
      </c>
      <c r="F35" s="20" t="n">
        <v>0.82647008</v>
      </c>
      <c r="G35" s="18" t="n">
        <v>8.04056937</v>
      </c>
      <c r="H35" s="20" t="n">
        <v>0.42395573</v>
      </c>
      <c r="I35" s="18" t="n">
        <v>41.59186214</v>
      </c>
      <c r="J35" s="20" t="n">
        <v>0.76862636</v>
      </c>
      <c r="K35" s="18" t="s">
        <v>327</v>
      </c>
      <c r="L35" s="20" t="s">
        <v>327</v>
      </c>
      <c r="M35" s="18" t="n">
        <v>1.05560102</v>
      </c>
      <c r="N35" s="20" t="n">
        <v>0.0577223</v>
      </c>
      <c r="O35" s="18" t="n">
        <v>0</v>
      </c>
      <c r="P35" s="20" t="n">
        <v>0</v>
      </c>
      <c r="Q35" s="18" t="n">
        <v>0</v>
      </c>
      <c r="R35" s="20" t="n">
        <v>0</v>
      </c>
    </row>
    <row r="36" spans="1:18">
      <c r="A36" s="15" t="s">
        <v>356</v>
      </c>
      <c r="B36" s="17" t="n">
        <v>6736</v>
      </c>
      <c r="C36" s="18">
        <f>(147.0/B36*100)</f>
        <v/>
      </c>
      <c r="D36" s="19" t="n">
        <v>6589</v>
      </c>
      <c r="E36" s="18" t="n">
        <v>18.92017145</v>
      </c>
      <c r="F36" s="20" t="n">
        <v>0.59468341</v>
      </c>
      <c r="G36" s="18" t="n">
        <v>9.13921322</v>
      </c>
      <c r="H36" s="20" t="n">
        <v>0.43955563</v>
      </c>
      <c r="I36" s="18" t="n">
        <v>71.94061533</v>
      </c>
      <c r="J36" s="20" t="n">
        <v>0.7031440799999999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(5837.0/B40*100)</f>
        <v/>
      </c>
      <c r="D40" s="19" t="n">
        <v>8320</v>
      </c>
      <c r="E40" s="18" t="n">
        <v>31.01034095</v>
      </c>
      <c r="F40" s="20" t="n">
        <v>0.7339102199999999</v>
      </c>
      <c r="G40" s="18" t="n">
        <v>13.04197392</v>
      </c>
      <c r="H40" s="20" t="n">
        <v>0.55654494</v>
      </c>
      <c r="I40" s="18" t="n">
        <v>46.67677832</v>
      </c>
      <c r="J40" s="20" t="n">
        <v>0.90423841</v>
      </c>
      <c r="K40" s="18" t="s">
        <v>327</v>
      </c>
      <c r="L40" s="20" t="s">
        <v>327</v>
      </c>
      <c r="M40" s="18" t="n">
        <v>9.270906800000001</v>
      </c>
      <c r="N40" s="20" t="n">
        <v>0.21075608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(333.0/B47*100)</f>
        <v/>
      </c>
      <c r="D47" s="19" t="n">
        <v>5595</v>
      </c>
      <c r="E47" s="18" t="n">
        <v>44.99956064</v>
      </c>
      <c r="F47" s="20" t="n">
        <v>0.99964454</v>
      </c>
      <c r="G47" s="18" t="n">
        <v>16.75226612</v>
      </c>
      <c r="H47" s="20" t="n">
        <v>0.6042454</v>
      </c>
      <c r="I47" s="18" t="n">
        <v>38.24817325</v>
      </c>
      <c r="J47" s="20" t="n">
        <v>0.99347148</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40.97033898</v>
      </c>
      <c r="F48" s="20" t="n">
        <v>1.15206607</v>
      </c>
      <c r="G48" s="18" t="n">
        <v>14.35026779</v>
      </c>
      <c r="H48" s="20" t="n">
        <v>0.73687087</v>
      </c>
      <c r="I48" s="18" t="n">
        <v>44.67939323</v>
      </c>
      <c r="J48" s="20" t="n">
        <v>1.59543653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(169.0/B52*100)</f>
        <v/>
      </c>
      <c r="D52" s="19" t="n">
        <v>5640</v>
      </c>
      <c r="E52" s="18" t="n">
        <v>19.69490143</v>
      </c>
      <c r="F52" s="20" t="n">
        <v>0.67681323</v>
      </c>
      <c r="G52" s="18" t="n">
        <v>9.75567231</v>
      </c>
      <c r="H52" s="20" t="n">
        <v>0.474143</v>
      </c>
      <c r="I52" s="18" t="n">
        <v>70.54942625</v>
      </c>
      <c r="J52" s="20" t="n">
        <v>0.84693396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36.75078499</v>
      </c>
      <c r="F56" s="20" t="n">
        <v>0.85663028</v>
      </c>
      <c r="G56" s="18" t="n">
        <v>11.50007762</v>
      </c>
      <c r="H56" s="20" t="n">
        <v>0.6042011900000001</v>
      </c>
      <c r="I56" s="18" t="n">
        <v>51.74913739</v>
      </c>
      <c r="J56" s="20" t="n">
        <v>1.13686919</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32.83834414</v>
      </c>
      <c r="F61" s="20" t="n">
        <v>0.81982504</v>
      </c>
      <c r="G61" s="18" t="n">
        <v>8.51845747</v>
      </c>
      <c r="H61" s="20" t="n">
        <v>0.43705886</v>
      </c>
      <c r="I61" s="18" t="n">
        <v>58.64319839</v>
      </c>
      <c r="J61" s="20" t="n">
        <v>0.78686345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(625.0/B67*100)</f>
        <v/>
      </c>
      <c r="D67" s="19" t="n">
        <v>6346</v>
      </c>
      <c r="E67" s="18" t="n">
        <v>29.31827181</v>
      </c>
      <c r="F67" s="20" t="n">
        <v>0.81123641</v>
      </c>
      <c r="G67" s="18" t="n">
        <v>22.72523181</v>
      </c>
      <c r="H67" s="20" t="n">
        <v>0.72639678</v>
      </c>
      <c r="I67" s="18" t="n">
        <v>47.95649639</v>
      </c>
      <c r="J67" s="20" t="n">
        <v>1.10371476</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(439.0/B73*100)</f>
        <v/>
      </c>
      <c r="D73" s="19" t="n">
        <v>7810</v>
      </c>
      <c r="E73" s="18" t="n">
        <v>37.66710802</v>
      </c>
      <c r="F73" s="20" t="n">
        <v>0.81825687</v>
      </c>
      <c r="G73" s="18" t="n">
        <v>27.9424268</v>
      </c>
      <c r="H73" s="20" t="n">
        <v>0.94141635</v>
      </c>
      <c r="I73" s="18" t="n">
        <v>34.39046518</v>
      </c>
      <c r="J73" s="20" t="n">
        <v>1.20283617</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36.89775707</v>
      </c>
      <c r="F7" s="20" t="n">
        <v>0.57806328</v>
      </c>
      <c r="G7" s="18" t="n">
        <v>2.71754239</v>
      </c>
      <c r="H7" s="20" t="n">
        <v>0.18261914</v>
      </c>
      <c r="I7" s="18" t="n">
        <v>60.38470054</v>
      </c>
      <c r="J7" s="20" t="n">
        <v>0.5609380899999999</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(8475.0/B9*100)</f>
        <v/>
      </c>
      <c r="D9" s="19" t="n">
        <v>1176</v>
      </c>
      <c r="E9" s="18" t="n">
        <v>73.04483449999999</v>
      </c>
      <c r="F9" s="20" t="n">
        <v>3.02050994</v>
      </c>
      <c r="G9" s="18" t="n">
        <v>6.82386146</v>
      </c>
      <c r="H9" s="20" t="n">
        <v>0.87765598</v>
      </c>
      <c r="I9" s="18" t="n">
        <v>0</v>
      </c>
      <c r="J9" s="20" t="n">
        <v>0</v>
      </c>
      <c r="K9" s="18" t="s">
        <v>327</v>
      </c>
      <c r="L9" s="20" t="s">
        <v>327</v>
      </c>
      <c r="M9" s="18" t="n">
        <v>20.13130404</v>
      </c>
      <c r="N9" s="20" t="n">
        <v>3.1610556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10.48096642</v>
      </c>
      <c r="F13" s="20" t="n">
        <v>0.4699843</v>
      </c>
      <c r="G13" s="18" t="n">
        <v>0.5263957500000001</v>
      </c>
      <c r="H13" s="20" t="n">
        <v>0.10949951</v>
      </c>
      <c r="I13" s="18" t="n">
        <v>84.86765106999999</v>
      </c>
      <c r="J13" s="20" t="n">
        <v>0.68257689</v>
      </c>
      <c r="K13" s="18" t="s">
        <v>327</v>
      </c>
      <c r="L13" s="20" t="s">
        <v>327</v>
      </c>
      <c r="M13" s="18" t="n">
        <v>4.12498676</v>
      </c>
      <c r="N13" s="20" t="n">
        <v>0.47373226</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(62.0/B18*100)</f>
        <v/>
      </c>
      <c r="D18" s="19" t="n">
        <v>5470</v>
      </c>
      <c r="E18" s="18" t="n">
        <v>50.90213353</v>
      </c>
      <c r="F18" s="20" t="n">
        <v>0.88606397</v>
      </c>
      <c r="G18" s="18" t="n">
        <v>5.57916993</v>
      </c>
      <c r="H18" s="20" t="n">
        <v>0.44151674</v>
      </c>
      <c r="I18" s="18" t="n">
        <v>43.51869654</v>
      </c>
      <c r="J18" s="20" t="n">
        <v>0.96739382</v>
      </c>
      <c r="K18" s="18" t="s">
        <v>327</v>
      </c>
      <c r="L18" s="20" t="s">
        <v>327</v>
      </c>
      <c r="M18" s="18" t="n">
        <v>0</v>
      </c>
      <c r="N18" s="20" t="n">
        <v>0</v>
      </c>
      <c r="O18" s="18" t="n">
        <v>0</v>
      </c>
      <c r="P18" s="20" t="n">
        <v>0</v>
      </c>
      <c r="Q18" s="18" t="n">
        <v>0</v>
      </c>
      <c r="R18" s="20" t="n">
        <v>0</v>
      </c>
    </row>
    <row r="19" spans="1:18">
      <c r="A19" s="15" t="s">
        <v>339</v>
      </c>
      <c r="B19" s="17" t="n">
        <v>5658</v>
      </c>
      <c r="C19" s="18">
        <f>(322.0/B19*100)</f>
        <v/>
      </c>
      <c r="D19" s="19" t="n">
        <v>5336</v>
      </c>
      <c r="E19" s="18" t="n">
        <v>26.14040099</v>
      </c>
      <c r="F19" s="20" t="n">
        <v>0.87606415</v>
      </c>
      <c r="G19" s="18" t="n">
        <v>3.93294848</v>
      </c>
      <c r="H19" s="20" t="n">
        <v>0.38861243</v>
      </c>
      <c r="I19" s="18" t="n">
        <v>69.92665054</v>
      </c>
      <c r="J19" s="20" t="n">
        <v>1.07345663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20.95438807</v>
      </c>
      <c r="F20" s="20" t="n">
        <v>0.67460699</v>
      </c>
      <c r="G20" s="18" t="n">
        <v>1.05973822</v>
      </c>
      <c r="H20" s="20" t="n">
        <v>0.16018536</v>
      </c>
      <c r="I20" s="18" t="n">
        <v>77.98587371000001</v>
      </c>
      <c r="J20" s="20" t="n">
        <v>0.6879049699999999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(708.0/B23*100)</f>
        <v/>
      </c>
      <c r="D23" s="19" t="n">
        <v>10875</v>
      </c>
      <c r="E23" s="18" t="n">
        <v>25.69398805</v>
      </c>
      <c r="F23" s="20" t="n">
        <v>0.92201899</v>
      </c>
      <c r="G23" s="18" t="n">
        <v>3.89037618</v>
      </c>
      <c r="H23" s="20" t="n">
        <v>0.29803271</v>
      </c>
      <c r="I23" s="18" t="n">
        <v>70.41563576999999</v>
      </c>
      <c r="J23" s="20" t="n">
        <v>0.9969672000000001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57.67864847</v>
      </c>
      <c r="F25" s="20" t="n">
        <v>1.1223375</v>
      </c>
      <c r="G25" s="18" t="n">
        <v>1.89364546</v>
      </c>
      <c r="H25" s="20" t="n">
        <v>0.18892636</v>
      </c>
      <c r="I25" s="18" t="n">
        <v>40.42770606</v>
      </c>
      <c r="J25" s="20" t="n">
        <v>1.16980639</v>
      </c>
      <c r="K25" s="18" t="s">
        <v>327</v>
      </c>
      <c r="L25" s="20" t="s">
        <v>327</v>
      </c>
      <c r="M25" s="18" t="n">
        <v>0</v>
      </c>
      <c r="N25" s="20" t="n">
        <v>0</v>
      </c>
      <c r="O25" s="18" t="n">
        <v>0</v>
      </c>
      <c r="P25" s="20" t="n">
        <v>0</v>
      </c>
      <c r="Q25" s="18" t="n">
        <v>0</v>
      </c>
      <c r="R25" s="20" t="n">
        <v>0</v>
      </c>
    </row>
    <row r="26" spans="1:18">
      <c r="A26" s="15" t="s">
        <v>346</v>
      </c>
      <c r="B26" s="17" t="n">
        <v>4869</v>
      </c>
      <c r="C26" s="18">
        <f>(196.0/B26*100)</f>
        <v/>
      </c>
      <c r="D26" s="19" t="n">
        <v>4673</v>
      </c>
      <c r="E26" s="18" t="n">
        <v>36.57421455</v>
      </c>
      <c r="F26" s="20" t="n">
        <v>0.96172099</v>
      </c>
      <c r="G26" s="18" t="n">
        <v>4.52355692</v>
      </c>
      <c r="H26" s="20" t="n">
        <v>0.4050065</v>
      </c>
      <c r="I26" s="18" t="n">
        <v>58.90222853</v>
      </c>
      <c r="J26" s="20" t="n">
        <v>0.99590084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(42.0/B32*100)</f>
        <v/>
      </c>
      <c r="D32" s="19" t="n">
        <v>4436</v>
      </c>
      <c r="E32" s="18" t="n">
        <v>42.11656811</v>
      </c>
      <c r="F32" s="20" t="n">
        <v>1.28624495</v>
      </c>
      <c r="G32" s="18" t="n">
        <v>4.34849705</v>
      </c>
      <c r="H32" s="20" t="n">
        <v>0.33781401</v>
      </c>
      <c r="I32" s="18" t="n">
        <v>53.53493485</v>
      </c>
      <c r="J32" s="20" t="n">
        <v>1.26204435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42.18254992</v>
      </c>
      <c r="F34" s="20" t="n">
        <v>0.94715247</v>
      </c>
      <c r="G34" s="18" t="n">
        <v>8.722575000000001</v>
      </c>
      <c r="H34" s="20" t="n">
        <v>0.48229539</v>
      </c>
      <c r="I34" s="18" t="n">
        <v>46.48193182</v>
      </c>
      <c r="J34" s="20" t="n">
        <v>0.97131413</v>
      </c>
      <c r="K34" s="18" t="s">
        <v>327</v>
      </c>
      <c r="L34" s="20" t="s">
        <v>327</v>
      </c>
      <c r="M34" s="18" t="n">
        <v>2.61294325</v>
      </c>
      <c r="N34" s="20" t="n">
        <v>0.54193197</v>
      </c>
      <c r="O34" s="18" t="n">
        <v>0</v>
      </c>
      <c r="P34" s="20" t="n">
        <v>0</v>
      </c>
      <c r="Q34" s="18" t="n">
        <v>0</v>
      </c>
      <c r="R34" s="20" t="n">
        <v>0</v>
      </c>
    </row>
    <row r="35" spans="1:18">
      <c r="A35" s="15" t="s">
        <v>355</v>
      </c>
      <c r="B35" s="17" t="n">
        <v>6406</v>
      </c>
      <c r="C35" s="18">
        <f>(145.0/B35*100)</f>
        <v/>
      </c>
      <c r="D35" s="19" t="n">
        <v>6261</v>
      </c>
      <c r="E35" s="18" t="n">
        <v>53.99474886</v>
      </c>
      <c r="F35" s="20" t="n">
        <v>0.7853656</v>
      </c>
      <c r="G35" s="18" t="n">
        <v>3.35778797</v>
      </c>
      <c r="H35" s="20" t="n">
        <v>0.27080351</v>
      </c>
      <c r="I35" s="18" t="n">
        <v>41.59186214</v>
      </c>
      <c r="J35" s="20" t="n">
        <v>0.76862636</v>
      </c>
      <c r="K35" s="18" t="s">
        <v>327</v>
      </c>
      <c r="L35" s="20" t="s">
        <v>327</v>
      </c>
      <c r="M35" s="18" t="n">
        <v>1.05560102</v>
      </c>
      <c r="N35" s="20" t="n">
        <v>0.0577223</v>
      </c>
      <c r="O35" s="18" t="n">
        <v>0</v>
      </c>
      <c r="P35" s="20" t="n">
        <v>0</v>
      </c>
      <c r="Q35" s="18" t="n">
        <v>0</v>
      </c>
      <c r="R35" s="20" t="n">
        <v>0</v>
      </c>
    </row>
    <row r="36" spans="1:18">
      <c r="A36" s="15" t="s">
        <v>356</v>
      </c>
      <c r="B36" s="17" t="n">
        <v>6736</v>
      </c>
      <c r="C36" s="18">
        <f>(147.0/B36*100)</f>
        <v/>
      </c>
      <c r="D36" s="19" t="n">
        <v>6589</v>
      </c>
      <c r="E36" s="18" t="n">
        <v>26.03973374</v>
      </c>
      <c r="F36" s="20" t="n">
        <v>0.65556746</v>
      </c>
      <c r="G36" s="18" t="n">
        <v>2.01965094</v>
      </c>
      <c r="H36" s="20" t="n">
        <v>0.21991865</v>
      </c>
      <c r="I36" s="18" t="n">
        <v>71.94061533</v>
      </c>
      <c r="J36" s="20" t="n">
        <v>0.7031440799999999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(5837.0/B40*100)</f>
        <v/>
      </c>
      <c r="D40" s="19" t="n">
        <v>8320</v>
      </c>
      <c r="E40" s="18" t="n">
        <v>41.25434342</v>
      </c>
      <c r="F40" s="20" t="n">
        <v>0.86693456</v>
      </c>
      <c r="G40" s="18" t="n">
        <v>2.79797146</v>
      </c>
      <c r="H40" s="20" t="n">
        <v>0.25840304</v>
      </c>
      <c r="I40" s="18" t="n">
        <v>46.67677832</v>
      </c>
      <c r="J40" s="20" t="n">
        <v>0.90423841</v>
      </c>
      <c r="K40" s="18" t="s">
        <v>327</v>
      </c>
      <c r="L40" s="20" t="s">
        <v>327</v>
      </c>
      <c r="M40" s="18" t="n">
        <v>9.270906800000001</v>
      </c>
      <c r="N40" s="20" t="n">
        <v>0.21075608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(333.0/B47*100)</f>
        <v/>
      </c>
      <c r="D47" s="19" t="n">
        <v>5595</v>
      </c>
      <c r="E47" s="18" t="n">
        <v>51.45083057</v>
      </c>
      <c r="F47" s="20" t="n">
        <v>1.04478994</v>
      </c>
      <c r="G47" s="18" t="n">
        <v>10.30099618</v>
      </c>
      <c r="H47" s="20" t="n">
        <v>0.57014913</v>
      </c>
      <c r="I47" s="18" t="n">
        <v>38.24817325</v>
      </c>
      <c r="J47" s="20" t="n">
        <v>0.99347148</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45.10725792</v>
      </c>
      <c r="F48" s="20" t="n">
        <v>1.1828043</v>
      </c>
      <c r="G48" s="18" t="n">
        <v>10.21334885</v>
      </c>
      <c r="H48" s="20" t="n">
        <v>0.67458916</v>
      </c>
      <c r="I48" s="18" t="n">
        <v>44.67939323</v>
      </c>
      <c r="J48" s="20" t="n">
        <v>1.59543653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(169.0/B52*100)</f>
        <v/>
      </c>
      <c r="D52" s="19" t="n">
        <v>5640</v>
      </c>
      <c r="E52" s="18" t="n">
        <v>24.92989856</v>
      </c>
      <c r="F52" s="20" t="n">
        <v>0.6729911200000001</v>
      </c>
      <c r="G52" s="18" t="n">
        <v>4.52067519</v>
      </c>
      <c r="H52" s="20" t="n">
        <v>0.34228789</v>
      </c>
      <c r="I52" s="18" t="n">
        <v>70.54942625</v>
      </c>
      <c r="J52" s="20" t="n">
        <v>0.84693396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45.36022266</v>
      </c>
      <c r="F56" s="20" t="n">
        <v>1.05078972</v>
      </c>
      <c r="G56" s="18" t="n">
        <v>2.89063995</v>
      </c>
      <c r="H56" s="20" t="n">
        <v>0.28167623</v>
      </c>
      <c r="I56" s="18" t="n">
        <v>51.74913739</v>
      </c>
      <c r="J56" s="20" t="n">
        <v>1.13686919</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36.7188336</v>
      </c>
      <c r="F61" s="20" t="n">
        <v>0.78929741</v>
      </c>
      <c r="G61" s="18" t="n">
        <v>4.63796802</v>
      </c>
      <c r="H61" s="20" t="n">
        <v>0.27136851</v>
      </c>
      <c r="I61" s="18" t="n">
        <v>58.64319839</v>
      </c>
      <c r="J61" s="20" t="n">
        <v>0.78686345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(625.0/B67*100)</f>
        <v/>
      </c>
      <c r="D67" s="19" t="n">
        <v>6346</v>
      </c>
      <c r="E67" s="18" t="n">
        <v>44.43434472</v>
      </c>
      <c r="F67" s="20" t="n">
        <v>1.01929162</v>
      </c>
      <c r="G67" s="18" t="n">
        <v>7.6091589</v>
      </c>
      <c r="H67" s="20" t="n">
        <v>0.37819546</v>
      </c>
      <c r="I67" s="18" t="n">
        <v>47.95649639</v>
      </c>
      <c r="J67" s="20" t="n">
        <v>1.10371476</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(439.0/B73*100)</f>
        <v/>
      </c>
      <c r="D73" s="19" t="n">
        <v>7810</v>
      </c>
      <c r="E73" s="18" t="n">
        <v>47.53174989</v>
      </c>
      <c r="F73" s="20" t="n">
        <v>0.88476644</v>
      </c>
      <c r="G73" s="18" t="n">
        <v>18.07778493</v>
      </c>
      <c r="H73" s="20" t="n">
        <v>1.00390091</v>
      </c>
      <c r="I73" s="18" t="n">
        <v>34.39046518</v>
      </c>
      <c r="J73" s="20" t="n">
        <v>1.20283617</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35.88836362</v>
      </c>
      <c r="F7" s="20" t="n">
        <v>0.58810884</v>
      </c>
      <c r="G7" s="18" t="n">
        <v>3.72693583</v>
      </c>
      <c r="H7" s="20" t="n">
        <v>0.20368001</v>
      </c>
      <c r="I7" s="18" t="n">
        <v>60.38470054</v>
      </c>
      <c r="J7" s="20" t="n">
        <v>0.5609380899999999</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(8475.0/B9*100)</f>
        <v/>
      </c>
      <c r="D9" s="19" t="n">
        <v>1176</v>
      </c>
      <c r="E9" s="18" t="n">
        <v>71.89780100999999</v>
      </c>
      <c r="F9" s="20" t="n">
        <v>2.99295982</v>
      </c>
      <c r="G9" s="18" t="n">
        <v>7.97089495</v>
      </c>
      <c r="H9" s="20" t="n">
        <v>1.04629727</v>
      </c>
      <c r="I9" s="18" t="n">
        <v>0</v>
      </c>
      <c r="J9" s="20" t="n">
        <v>0</v>
      </c>
      <c r="K9" s="18" t="s">
        <v>327</v>
      </c>
      <c r="L9" s="20" t="s">
        <v>327</v>
      </c>
      <c r="M9" s="18" t="n">
        <v>20.13130404</v>
      </c>
      <c r="N9" s="20" t="n">
        <v>3.1610556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9.770216039999999</v>
      </c>
      <c r="F13" s="20" t="n">
        <v>0.46660258</v>
      </c>
      <c r="G13" s="18" t="n">
        <v>1.23714613</v>
      </c>
      <c r="H13" s="20" t="n">
        <v>0.20177614</v>
      </c>
      <c r="I13" s="18" t="n">
        <v>84.86765106999999</v>
      </c>
      <c r="J13" s="20" t="n">
        <v>0.68257689</v>
      </c>
      <c r="K13" s="18" t="s">
        <v>327</v>
      </c>
      <c r="L13" s="20" t="s">
        <v>327</v>
      </c>
      <c r="M13" s="18" t="n">
        <v>4.12498676</v>
      </c>
      <c r="N13" s="20" t="n">
        <v>0.47373226</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(62.0/B18*100)</f>
        <v/>
      </c>
      <c r="D18" s="19" t="n">
        <v>5470</v>
      </c>
      <c r="E18" s="18" t="n">
        <v>50.23765127</v>
      </c>
      <c r="F18" s="20" t="n">
        <v>0.93231279</v>
      </c>
      <c r="G18" s="18" t="n">
        <v>6.24365219</v>
      </c>
      <c r="H18" s="20" t="n">
        <v>0.40622954</v>
      </c>
      <c r="I18" s="18" t="n">
        <v>43.51869654</v>
      </c>
      <c r="J18" s="20" t="n">
        <v>0.96739382</v>
      </c>
      <c r="K18" s="18" t="s">
        <v>327</v>
      </c>
      <c r="L18" s="20" t="s">
        <v>327</v>
      </c>
      <c r="M18" s="18" t="n">
        <v>0</v>
      </c>
      <c r="N18" s="20" t="n">
        <v>0</v>
      </c>
      <c r="O18" s="18" t="n">
        <v>0</v>
      </c>
      <c r="P18" s="20" t="n">
        <v>0</v>
      </c>
      <c r="Q18" s="18" t="n">
        <v>0</v>
      </c>
      <c r="R18" s="20" t="n">
        <v>0</v>
      </c>
    </row>
    <row r="19" spans="1:18">
      <c r="A19" s="15" t="s">
        <v>339</v>
      </c>
      <c r="B19" s="17" t="n">
        <v>5658</v>
      </c>
      <c r="C19" s="18">
        <f>(322.0/B19*100)</f>
        <v/>
      </c>
      <c r="D19" s="19" t="n">
        <v>5336</v>
      </c>
      <c r="E19" s="18" t="n">
        <v>25.37014607</v>
      </c>
      <c r="F19" s="20" t="n">
        <v>0.87970143</v>
      </c>
      <c r="G19" s="18" t="n">
        <v>4.7032034</v>
      </c>
      <c r="H19" s="20" t="n">
        <v>0.39369889</v>
      </c>
      <c r="I19" s="18" t="n">
        <v>69.92665054</v>
      </c>
      <c r="J19" s="20" t="n">
        <v>1.07345663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20.14773193</v>
      </c>
      <c r="F20" s="20" t="n">
        <v>0.66342917</v>
      </c>
      <c r="G20" s="18" t="n">
        <v>1.86639436</v>
      </c>
      <c r="H20" s="20" t="n">
        <v>0.20115782</v>
      </c>
      <c r="I20" s="18" t="n">
        <v>77.98587371000001</v>
      </c>
      <c r="J20" s="20" t="n">
        <v>0.6879049699999999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(708.0/B23*100)</f>
        <v/>
      </c>
      <c r="D23" s="19" t="n">
        <v>10875</v>
      </c>
      <c r="E23" s="18" t="n">
        <v>25.12096631</v>
      </c>
      <c r="F23" s="20" t="n">
        <v>0.84754114</v>
      </c>
      <c r="G23" s="18" t="n">
        <v>4.46339792</v>
      </c>
      <c r="H23" s="20" t="n">
        <v>0.42210711</v>
      </c>
      <c r="I23" s="18" t="n">
        <v>70.41563576999999</v>
      </c>
      <c r="J23" s="20" t="n">
        <v>0.9969672000000001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54.27238142</v>
      </c>
      <c r="F25" s="20" t="n">
        <v>1.09965845</v>
      </c>
      <c r="G25" s="18" t="n">
        <v>5.29991252</v>
      </c>
      <c r="H25" s="20" t="n">
        <v>0.33804991</v>
      </c>
      <c r="I25" s="18" t="n">
        <v>40.42770606</v>
      </c>
      <c r="J25" s="20" t="n">
        <v>1.16980639</v>
      </c>
      <c r="K25" s="18" t="s">
        <v>327</v>
      </c>
      <c r="L25" s="20" t="s">
        <v>327</v>
      </c>
      <c r="M25" s="18" t="n">
        <v>0</v>
      </c>
      <c r="N25" s="20" t="n">
        <v>0</v>
      </c>
      <c r="O25" s="18" t="n">
        <v>0</v>
      </c>
      <c r="P25" s="20" t="n">
        <v>0</v>
      </c>
      <c r="Q25" s="18" t="n">
        <v>0</v>
      </c>
      <c r="R25" s="20" t="n">
        <v>0</v>
      </c>
    </row>
    <row r="26" spans="1:18">
      <c r="A26" s="15" t="s">
        <v>346</v>
      </c>
      <c r="B26" s="17" t="n">
        <v>4869</v>
      </c>
      <c r="C26" s="18">
        <f>(196.0/B26*100)</f>
        <v/>
      </c>
      <c r="D26" s="19" t="n">
        <v>4673</v>
      </c>
      <c r="E26" s="18" t="n">
        <v>33.00741567</v>
      </c>
      <c r="F26" s="20" t="n">
        <v>0.94733641</v>
      </c>
      <c r="G26" s="18" t="n">
        <v>8.090355799999999</v>
      </c>
      <c r="H26" s="20" t="n">
        <v>0.50072935</v>
      </c>
      <c r="I26" s="18" t="n">
        <v>58.90222853</v>
      </c>
      <c r="J26" s="20" t="n">
        <v>0.99590084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(42.0/B32*100)</f>
        <v/>
      </c>
      <c r="D32" s="19" t="n">
        <v>4436</v>
      </c>
      <c r="E32" s="18" t="n">
        <v>38.9585545</v>
      </c>
      <c r="F32" s="20" t="n">
        <v>1.31883285</v>
      </c>
      <c r="G32" s="18" t="n">
        <v>7.50651065</v>
      </c>
      <c r="H32" s="20" t="n">
        <v>0.48783396</v>
      </c>
      <c r="I32" s="18" t="n">
        <v>53.53493485</v>
      </c>
      <c r="J32" s="20" t="n">
        <v>1.26204435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41.46804333</v>
      </c>
      <c r="F34" s="20" t="n">
        <v>0.92863389</v>
      </c>
      <c r="G34" s="18" t="n">
        <v>9.437081600000001</v>
      </c>
      <c r="H34" s="20" t="n">
        <v>0.45350091</v>
      </c>
      <c r="I34" s="18" t="n">
        <v>46.48193182</v>
      </c>
      <c r="J34" s="20" t="n">
        <v>0.97131413</v>
      </c>
      <c r="K34" s="18" t="s">
        <v>327</v>
      </c>
      <c r="L34" s="20" t="s">
        <v>327</v>
      </c>
      <c r="M34" s="18" t="n">
        <v>2.61294325</v>
      </c>
      <c r="N34" s="20" t="n">
        <v>0.54193197</v>
      </c>
      <c r="O34" s="18" t="n">
        <v>0</v>
      </c>
      <c r="P34" s="20" t="n">
        <v>0</v>
      </c>
      <c r="Q34" s="18" t="n">
        <v>0</v>
      </c>
      <c r="R34" s="20" t="n">
        <v>0</v>
      </c>
    </row>
    <row r="35" spans="1:18">
      <c r="A35" s="15" t="s">
        <v>355</v>
      </c>
      <c r="B35" s="17" t="n">
        <v>6406</v>
      </c>
      <c r="C35" s="18">
        <f>(145.0/B35*100)</f>
        <v/>
      </c>
      <c r="D35" s="19" t="n">
        <v>6261</v>
      </c>
      <c r="E35" s="18" t="n">
        <v>52.47428109</v>
      </c>
      <c r="F35" s="20" t="n">
        <v>0.7876881</v>
      </c>
      <c r="G35" s="18" t="n">
        <v>4.87825575</v>
      </c>
      <c r="H35" s="20" t="n">
        <v>0.29480541</v>
      </c>
      <c r="I35" s="18" t="n">
        <v>41.59186214</v>
      </c>
      <c r="J35" s="20" t="n">
        <v>0.76862636</v>
      </c>
      <c r="K35" s="18" t="s">
        <v>327</v>
      </c>
      <c r="L35" s="20" t="s">
        <v>327</v>
      </c>
      <c r="M35" s="18" t="n">
        <v>1.05560102</v>
      </c>
      <c r="N35" s="20" t="n">
        <v>0.0577223</v>
      </c>
      <c r="O35" s="18" t="n">
        <v>0</v>
      </c>
      <c r="P35" s="20" t="n">
        <v>0</v>
      </c>
      <c r="Q35" s="18" t="n">
        <v>0</v>
      </c>
      <c r="R35" s="20" t="n">
        <v>0</v>
      </c>
    </row>
    <row r="36" spans="1:18">
      <c r="A36" s="15" t="s">
        <v>356</v>
      </c>
      <c r="B36" s="17" t="n">
        <v>6736</v>
      </c>
      <c r="C36" s="18">
        <f>(147.0/B36*100)</f>
        <v/>
      </c>
      <c r="D36" s="19" t="n">
        <v>6589</v>
      </c>
      <c r="E36" s="18" t="n">
        <v>25.80731027</v>
      </c>
      <c r="F36" s="20" t="n">
        <v>0.65213123</v>
      </c>
      <c r="G36" s="18" t="n">
        <v>2.2520744</v>
      </c>
      <c r="H36" s="20" t="n">
        <v>0.22807463</v>
      </c>
      <c r="I36" s="18" t="n">
        <v>71.94061533</v>
      </c>
      <c r="J36" s="20" t="n">
        <v>0.7031440799999999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(5837.0/B40*100)</f>
        <v/>
      </c>
      <c r="D40" s="19" t="n">
        <v>8320</v>
      </c>
      <c r="E40" s="18" t="n">
        <v>40.06253949</v>
      </c>
      <c r="F40" s="20" t="n">
        <v>0.85586451</v>
      </c>
      <c r="G40" s="18" t="n">
        <v>3.98977539</v>
      </c>
      <c r="H40" s="20" t="n">
        <v>0.34010627</v>
      </c>
      <c r="I40" s="18" t="n">
        <v>46.67677832</v>
      </c>
      <c r="J40" s="20" t="n">
        <v>0.90423841</v>
      </c>
      <c r="K40" s="18" t="s">
        <v>327</v>
      </c>
      <c r="L40" s="20" t="s">
        <v>327</v>
      </c>
      <c r="M40" s="18" t="n">
        <v>9.270906800000001</v>
      </c>
      <c r="N40" s="20" t="n">
        <v>0.21075608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(333.0/B47*100)</f>
        <v/>
      </c>
      <c r="D47" s="19" t="n">
        <v>5595</v>
      </c>
      <c r="E47" s="18" t="n">
        <v>50.6160465</v>
      </c>
      <c r="F47" s="20" t="n">
        <v>1.01733508</v>
      </c>
      <c r="G47" s="18" t="n">
        <v>11.13578025</v>
      </c>
      <c r="H47" s="20" t="n">
        <v>0.60101448</v>
      </c>
      <c r="I47" s="18" t="n">
        <v>38.24817325</v>
      </c>
      <c r="J47" s="20" t="n">
        <v>0.99347148</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47.72964477</v>
      </c>
      <c r="F48" s="20" t="n">
        <v>1.27964362</v>
      </c>
      <c r="G48" s="18" t="n">
        <v>7.590962</v>
      </c>
      <c r="H48" s="20" t="n">
        <v>0.52752825</v>
      </c>
      <c r="I48" s="18" t="n">
        <v>44.67939323</v>
      </c>
      <c r="J48" s="20" t="n">
        <v>1.59543653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(169.0/B52*100)</f>
        <v/>
      </c>
      <c r="D52" s="19" t="n">
        <v>5640</v>
      </c>
      <c r="E52" s="18" t="n">
        <v>24.18369668</v>
      </c>
      <c r="F52" s="20" t="n">
        <v>0.71474561</v>
      </c>
      <c r="G52" s="18" t="n">
        <v>5.26687707</v>
      </c>
      <c r="H52" s="20" t="n">
        <v>0.34715666</v>
      </c>
      <c r="I52" s="18" t="n">
        <v>70.54942625</v>
      </c>
      <c r="J52" s="20" t="n">
        <v>0.84693396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43.16509153</v>
      </c>
      <c r="F56" s="20" t="n">
        <v>1.04675929</v>
      </c>
      <c r="G56" s="18" t="n">
        <v>5.08577108</v>
      </c>
      <c r="H56" s="20" t="n">
        <v>0.36625896</v>
      </c>
      <c r="I56" s="18" t="n">
        <v>51.74913739</v>
      </c>
      <c r="J56" s="20" t="n">
        <v>1.13686919</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35.1896153</v>
      </c>
      <c r="F61" s="20" t="n">
        <v>0.78620289</v>
      </c>
      <c r="G61" s="18" t="n">
        <v>6.16718632</v>
      </c>
      <c r="H61" s="20" t="n">
        <v>0.29838166</v>
      </c>
      <c r="I61" s="18" t="n">
        <v>58.64319839</v>
      </c>
      <c r="J61" s="20" t="n">
        <v>0.78686345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(625.0/B67*100)</f>
        <v/>
      </c>
      <c r="D67" s="19" t="n">
        <v>6346</v>
      </c>
      <c r="E67" s="18" t="n">
        <v>40.79595143</v>
      </c>
      <c r="F67" s="20" t="n">
        <v>0.96702543</v>
      </c>
      <c r="G67" s="18" t="n">
        <v>11.24755219</v>
      </c>
      <c r="H67" s="20" t="n">
        <v>0.47293121</v>
      </c>
      <c r="I67" s="18" t="n">
        <v>47.95649639</v>
      </c>
      <c r="J67" s="20" t="n">
        <v>1.10371476</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(439.0/B73*100)</f>
        <v/>
      </c>
      <c r="D73" s="19" t="n">
        <v>7810</v>
      </c>
      <c r="E73" s="18" t="n">
        <v>43.72473615</v>
      </c>
      <c r="F73" s="20" t="n">
        <v>0.80884752</v>
      </c>
      <c r="G73" s="18" t="n">
        <v>21.88479867</v>
      </c>
      <c r="H73" s="20" t="n">
        <v>0.92390336</v>
      </c>
      <c r="I73" s="18" t="n">
        <v>34.39046518</v>
      </c>
      <c r="J73" s="20" t="n">
        <v>1.20283617</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33.45240985</v>
      </c>
      <c r="F7" s="20" t="n">
        <v>0.54322432</v>
      </c>
      <c r="G7" s="18" t="n">
        <v>6.1628896</v>
      </c>
      <c r="H7" s="20" t="n">
        <v>0.24177496</v>
      </c>
      <c r="I7" s="18" t="n">
        <v>60.38470054</v>
      </c>
      <c r="J7" s="20" t="n">
        <v>0.5609380899999999</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(8475.0/B9*100)</f>
        <v/>
      </c>
      <c r="D9" s="19" t="n">
        <v>1176</v>
      </c>
      <c r="E9" s="18" t="n">
        <v>68.85571555</v>
      </c>
      <c r="F9" s="20" t="n">
        <v>2.96830861</v>
      </c>
      <c r="G9" s="18" t="n">
        <v>11.01298041</v>
      </c>
      <c r="H9" s="20" t="n">
        <v>1.09450319</v>
      </c>
      <c r="I9" s="18" t="n">
        <v>0</v>
      </c>
      <c r="J9" s="20" t="n">
        <v>0</v>
      </c>
      <c r="K9" s="18" t="s">
        <v>327</v>
      </c>
      <c r="L9" s="20" t="s">
        <v>327</v>
      </c>
      <c r="M9" s="18" t="n">
        <v>20.13130404</v>
      </c>
      <c r="N9" s="20" t="n">
        <v>3.1610556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10.18173894</v>
      </c>
      <c r="F13" s="20" t="n">
        <v>0.47474001</v>
      </c>
      <c r="G13" s="18" t="n">
        <v>0.82562323</v>
      </c>
      <c r="H13" s="20" t="n">
        <v>0.10752706</v>
      </c>
      <c r="I13" s="18" t="n">
        <v>84.86765106999999</v>
      </c>
      <c r="J13" s="20" t="n">
        <v>0.68257689</v>
      </c>
      <c r="K13" s="18" t="s">
        <v>327</v>
      </c>
      <c r="L13" s="20" t="s">
        <v>327</v>
      </c>
      <c r="M13" s="18" t="n">
        <v>4.12498676</v>
      </c>
      <c r="N13" s="20" t="n">
        <v>0.47373226</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(62.0/B18*100)</f>
        <v/>
      </c>
      <c r="D18" s="19" t="n">
        <v>5470</v>
      </c>
      <c r="E18" s="18" t="n">
        <v>35.53746936</v>
      </c>
      <c r="F18" s="20" t="n">
        <v>1.00413045</v>
      </c>
      <c r="G18" s="18" t="n">
        <v>20.9438341</v>
      </c>
      <c r="H18" s="20" t="n">
        <v>0.65591496</v>
      </c>
      <c r="I18" s="18" t="n">
        <v>43.51869654</v>
      </c>
      <c r="J18" s="20" t="n">
        <v>0.96739382</v>
      </c>
      <c r="K18" s="18" t="s">
        <v>327</v>
      </c>
      <c r="L18" s="20" t="s">
        <v>327</v>
      </c>
      <c r="M18" s="18" t="n">
        <v>0</v>
      </c>
      <c r="N18" s="20" t="n">
        <v>0</v>
      </c>
      <c r="O18" s="18" t="n">
        <v>0</v>
      </c>
      <c r="P18" s="20" t="n">
        <v>0</v>
      </c>
      <c r="Q18" s="18" t="n">
        <v>0</v>
      </c>
      <c r="R18" s="20" t="n">
        <v>0</v>
      </c>
    </row>
    <row r="19" spans="1:18">
      <c r="A19" s="15" t="s">
        <v>339</v>
      </c>
      <c r="B19" s="17" t="n">
        <v>5658</v>
      </c>
      <c r="C19" s="18">
        <f>(322.0/B19*100)</f>
        <v/>
      </c>
      <c r="D19" s="19" t="n">
        <v>5336</v>
      </c>
      <c r="E19" s="18" t="n">
        <v>24.65108276</v>
      </c>
      <c r="F19" s="20" t="n">
        <v>0.80953142</v>
      </c>
      <c r="G19" s="18" t="n">
        <v>5.4222667</v>
      </c>
      <c r="H19" s="20" t="n">
        <v>0.48386875</v>
      </c>
      <c r="I19" s="18" t="n">
        <v>69.92665054</v>
      </c>
      <c r="J19" s="20" t="n">
        <v>1.07345663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17.05377562</v>
      </c>
      <c r="F20" s="20" t="n">
        <v>0.52512645</v>
      </c>
      <c r="G20" s="18" t="n">
        <v>4.96035068</v>
      </c>
      <c r="H20" s="20" t="n">
        <v>0.38184489</v>
      </c>
      <c r="I20" s="18" t="n">
        <v>77.98587371000001</v>
      </c>
      <c r="J20" s="20" t="n">
        <v>0.6879049699999999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(708.0/B23*100)</f>
        <v/>
      </c>
      <c r="D23" s="19" t="n">
        <v>10875</v>
      </c>
      <c r="E23" s="18" t="n">
        <v>23.78756282</v>
      </c>
      <c r="F23" s="20" t="n">
        <v>0.83656628</v>
      </c>
      <c r="G23" s="18" t="n">
        <v>5.79680141</v>
      </c>
      <c r="H23" s="20" t="n">
        <v>0.38746453</v>
      </c>
      <c r="I23" s="18" t="n">
        <v>70.41563576999999</v>
      </c>
      <c r="J23" s="20" t="n">
        <v>0.9969672000000001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26.69130506</v>
      </c>
      <c r="F25" s="20" t="n">
        <v>0.73598105</v>
      </c>
      <c r="G25" s="18" t="n">
        <v>32.88098887</v>
      </c>
      <c r="H25" s="20" t="n">
        <v>1.23617758</v>
      </c>
      <c r="I25" s="18" t="n">
        <v>40.42770606</v>
      </c>
      <c r="J25" s="20" t="n">
        <v>1.16980639</v>
      </c>
      <c r="K25" s="18" t="s">
        <v>327</v>
      </c>
      <c r="L25" s="20" t="s">
        <v>327</v>
      </c>
      <c r="M25" s="18" t="n">
        <v>0</v>
      </c>
      <c r="N25" s="20" t="n">
        <v>0</v>
      </c>
      <c r="O25" s="18" t="n">
        <v>0</v>
      </c>
      <c r="P25" s="20" t="n">
        <v>0</v>
      </c>
      <c r="Q25" s="18" t="n">
        <v>0</v>
      </c>
      <c r="R25" s="20" t="n">
        <v>0</v>
      </c>
    </row>
    <row r="26" spans="1:18">
      <c r="A26" s="15" t="s">
        <v>346</v>
      </c>
      <c r="B26" s="17" t="n">
        <v>4869</v>
      </c>
      <c r="C26" s="18">
        <f>(196.0/B26*100)</f>
        <v/>
      </c>
      <c r="D26" s="19" t="n">
        <v>4673</v>
      </c>
      <c r="E26" s="18" t="n">
        <v>29.46414145</v>
      </c>
      <c r="F26" s="20" t="n">
        <v>0.82168361</v>
      </c>
      <c r="G26" s="18" t="n">
        <v>11.63363002</v>
      </c>
      <c r="H26" s="20" t="n">
        <v>0.58594201</v>
      </c>
      <c r="I26" s="18" t="n">
        <v>58.90222853</v>
      </c>
      <c r="J26" s="20" t="n">
        <v>0.99590084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(42.0/B32*100)</f>
        <v/>
      </c>
      <c r="D32" s="19" t="n">
        <v>4436</v>
      </c>
      <c r="E32" s="18" t="n">
        <v>33.89431312</v>
      </c>
      <c r="F32" s="20" t="n">
        <v>0.9952153</v>
      </c>
      <c r="G32" s="18" t="n">
        <v>12.57075203</v>
      </c>
      <c r="H32" s="20" t="n">
        <v>0.68424057</v>
      </c>
      <c r="I32" s="18" t="n">
        <v>53.53493485</v>
      </c>
      <c r="J32" s="20" t="n">
        <v>1.26204435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39.66808988</v>
      </c>
      <c r="F34" s="20" t="n">
        <v>0.94700439</v>
      </c>
      <c r="G34" s="18" t="n">
        <v>11.23703504</v>
      </c>
      <c r="H34" s="20" t="n">
        <v>0.48123136</v>
      </c>
      <c r="I34" s="18" t="n">
        <v>46.48193182</v>
      </c>
      <c r="J34" s="20" t="n">
        <v>0.97131413</v>
      </c>
      <c r="K34" s="18" t="s">
        <v>327</v>
      </c>
      <c r="L34" s="20" t="s">
        <v>327</v>
      </c>
      <c r="M34" s="18" t="n">
        <v>2.61294325</v>
      </c>
      <c r="N34" s="20" t="n">
        <v>0.54193197</v>
      </c>
      <c r="O34" s="18" t="n">
        <v>0</v>
      </c>
      <c r="P34" s="20" t="n">
        <v>0</v>
      </c>
      <c r="Q34" s="18" t="n">
        <v>0</v>
      </c>
      <c r="R34" s="20" t="n">
        <v>0</v>
      </c>
    </row>
    <row r="35" spans="1:18">
      <c r="A35" s="15" t="s">
        <v>355</v>
      </c>
      <c r="B35" s="17" t="n">
        <v>6406</v>
      </c>
      <c r="C35" s="18">
        <f>(145.0/B35*100)</f>
        <v/>
      </c>
      <c r="D35" s="19" t="n">
        <v>6261</v>
      </c>
      <c r="E35" s="18" t="n">
        <v>53.83573067</v>
      </c>
      <c r="F35" s="20" t="n">
        <v>0.7892139500000001</v>
      </c>
      <c r="G35" s="18" t="n">
        <v>3.51680617</v>
      </c>
      <c r="H35" s="20" t="n">
        <v>0.25588962</v>
      </c>
      <c r="I35" s="18" t="n">
        <v>41.59186214</v>
      </c>
      <c r="J35" s="20" t="n">
        <v>0.76862636</v>
      </c>
      <c r="K35" s="18" t="s">
        <v>327</v>
      </c>
      <c r="L35" s="20" t="s">
        <v>327</v>
      </c>
      <c r="M35" s="18" t="n">
        <v>1.05560102</v>
      </c>
      <c r="N35" s="20" t="n">
        <v>0.0577223</v>
      </c>
      <c r="O35" s="18" t="n">
        <v>0</v>
      </c>
      <c r="P35" s="20" t="n">
        <v>0</v>
      </c>
      <c r="Q35" s="18" t="n">
        <v>0</v>
      </c>
      <c r="R35" s="20" t="n">
        <v>0</v>
      </c>
    </row>
    <row r="36" spans="1:18">
      <c r="A36" s="15" t="s">
        <v>356</v>
      </c>
      <c r="B36" s="17" t="n">
        <v>6736</v>
      </c>
      <c r="C36" s="18">
        <f>(147.0/B36*100)</f>
        <v/>
      </c>
      <c r="D36" s="19" t="n">
        <v>6589</v>
      </c>
      <c r="E36" s="18" t="n">
        <v>23.26743438</v>
      </c>
      <c r="F36" s="20" t="n">
        <v>0.60795912</v>
      </c>
      <c r="G36" s="18" t="n">
        <v>4.7919503</v>
      </c>
      <c r="H36" s="20" t="n">
        <v>0.29553151</v>
      </c>
      <c r="I36" s="18" t="n">
        <v>71.94061533</v>
      </c>
      <c r="J36" s="20" t="n">
        <v>0.7031440799999999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(5837.0/B40*100)</f>
        <v/>
      </c>
      <c r="D40" s="19" t="n">
        <v>8320</v>
      </c>
      <c r="E40" s="18" t="n">
        <v>37.48593061</v>
      </c>
      <c r="F40" s="20" t="n">
        <v>0.86971688</v>
      </c>
      <c r="G40" s="18" t="n">
        <v>6.56638427</v>
      </c>
      <c r="H40" s="20" t="n">
        <v>0.3643996</v>
      </c>
      <c r="I40" s="18" t="n">
        <v>46.67677832</v>
      </c>
      <c r="J40" s="20" t="n">
        <v>0.90423841</v>
      </c>
      <c r="K40" s="18" t="s">
        <v>327</v>
      </c>
      <c r="L40" s="20" t="s">
        <v>327</v>
      </c>
      <c r="M40" s="18" t="n">
        <v>9.270906800000001</v>
      </c>
      <c r="N40" s="20" t="n">
        <v>0.21075608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(333.0/B47*100)</f>
        <v/>
      </c>
      <c r="D47" s="19" t="n">
        <v>5595</v>
      </c>
      <c r="E47" s="18" t="n">
        <v>38.97267331</v>
      </c>
      <c r="F47" s="20" t="n">
        <v>0.9748460799999999</v>
      </c>
      <c r="G47" s="18" t="n">
        <v>22.77915345</v>
      </c>
      <c r="H47" s="20" t="n">
        <v>0.72754391</v>
      </c>
      <c r="I47" s="18" t="n">
        <v>38.24817325</v>
      </c>
      <c r="J47" s="20" t="n">
        <v>0.99347148</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38.28080412</v>
      </c>
      <c r="F48" s="20" t="n">
        <v>1.00869858</v>
      </c>
      <c r="G48" s="18" t="n">
        <v>17.03980265</v>
      </c>
      <c r="H48" s="20" t="n">
        <v>0.8197768600000001</v>
      </c>
      <c r="I48" s="18" t="n">
        <v>44.67939323</v>
      </c>
      <c r="J48" s="20" t="n">
        <v>1.59543653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(169.0/B52*100)</f>
        <v/>
      </c>
      <c r="D52" s="19" t="n">
        <v>5640</v>
      </c>
      <c r="E52" s="18" t="n">
        <v>20.7778936</v>
      </c>
      <c r="F52" s="20" t="n">
        <v>0.68619158</v>
      </c>
      <c r="G52" s="18" t="n">
        <v>8.67268015</v>
      </c>
      <c r="H52" s="20" t="n">
        <v>0.48554318</v>
      </c>
      <c r="I52" s="18" t="n">
        <v>70.54942625</v>
      </c>
      <c r="J52" s="20" t="n">
        <v>0.84693396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32.09881012</v>
      </c>
      <c r="F56" s="20" t="n">
        <v>0.78073762</v>
      </c>
      <c r="G56" s="18" t="n">
        <v>16.15205249</v>
      </c>
      <c r="H56" s="20" t="n">
        <v>0.65413806</v>
      </c>
      <c r="I56" s="18" t="n">
        <v>51.74913739</v>
      </c>
      <c r="J56" s="20" t="n">
        <v>1.13686919</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34.13313818</v>
      </c>
      <c r="F61" s="20" t="n">
        <v>0.81131685</v>
      </c>
      <c r="G61" s="18" t="n">
        <v>7.22366344</v>
      </c>
      <c r="H61" s="20" t="n">
        <v>0.35085789</v>
      </c>
      <c r="I61" s="18" t="n">
        <v>58.64319839</v>
      </c>
      <c r="J61" s="20" t="n">
        <v>0.78686345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(625.0/B67*100)</f>
        <v/>
      </c>
      <c r="D67" s="19" t="n">
        <v>6346</v>
      </c>
      <c r="E67" s="18" t="n">
        <v>28.12967172</v>
      </c>
      <c r="F67" s="20" t="n">
        <v>0.71196117</v>
      </c>
      <c r="G67" s="18" t="n">
        <v>23.91383189</v>
      </c>
      <c r="H67" s="20" t="n">
        <v>0.79159015</v>
      </c>
      <c r="I67" s="18" t="n">
        <v>47.95649639</v>
      </c>
      <c r="J67" s="20" t="n">
        <v>1.10371476</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(439.0/B73*100)</f>
        <v/>
      </c>
      <c r="D73" s="19" t="n">
        <v>7810</v>
      </c>
      <c r="E73" s="18" t="n">
        <v>39.70690568</v>
      </c>
      <c r="F73" s="20" t="n">
        <v>0.7773548300000001</v>
      </c>
      <c r="G73" s="18" t="n">
        <v>25.90262914</v>
      </c>
      <c r="H73" s="20" t="n">
        <v>0.93968418</v>
      </c>
      <c r="I73" s="18" t="n">
        <v>34.39046518</v>
      </c>
      <c r="J73" s="20" t="n">
        <v>1.20283617</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37.05669282</v>
      </c>
      <c r="F7" s="20" t="n">
        <v>0.57267246</v>
      </c>
      <c r="G7" s="18" t="n">
        <v>2.55860664</v>
      </c>
      <c r="H7" s="20" t="n">
        <v>0.1718157</v>
      </c>
      <c r="I7" s="18" t="n">
        <v>60.38470054</v>
      </c>
      <c r="J7" s="20" t="n">
        <v>0.5609380899999999</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(8475.0/B9*100)</f>
        <v/>
      </c>
      <c r="D9" s="19" t="n">
        <v>1176</v>
      </c>
      <c r="E9" s="18" t="n">
        <v>73.48200679999999</v>
      </c>
      <c r="F9" s="20" t="n">
        <v>2.99627604</v>
      </c>
      <c r="G9" s="18" t="n">
        <v>6.38668916</v>
      </c>
      <c r="H9" s="20" t="n">
        <v>0.7677028299999999</v>
      </c>
      <c r="I9" s="18" t="n">
        <v>0</v>
      </c>
      <c r="J9" s="20" t="n">
        <v>0</v>
      </c>
      <c r="K9" s="18" t="s">
        <v>327</v>
      </c>
      <c r="L9" s="20" t="s">
        <v>327</v>
      </c>
      <c r="M9" s="18" t="n">
        <v>20.13130404</v>
      </c>
      <c r="N9" s="20" t="n">
        <v>3.1610556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10.36290078</v>
      </c>
      <c r="F13" s="20" t="n">
        <v>0.47287419</v>
      </c>
      <c r="G13" s="18" t="n">
        <v>0.64446139</v>
      </c>
      <c r="H13" s="20" t="n">
        <v>0.12178973</v>
      </c>
      <c r="I13" s="18" t="n">
        <v>84.86765106999999</v>
      </c>
      <c r="J13" s="20" t="n">
        <v>0.68257689</v>
      </c>
      <c r="K13" s="18" t="s">
        <v>327</v>
      </c>
      <c r="L13" s="20" t="s">
        <v>327</v>
      </c>
      <c r="M13" s="18" t="n">
        <v>4.12498676</v>
      </c>
      <c r="N13" s="20" t="n">
        <v>0.47373226</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(62.0/B18*100)</f>
        <v/>
      </c>
      <c r="D18" s="19" t="n">
        <v>5470</v>
      </c>
      <c r="E18" s="18" t="n">
        <v>50.99607966</v>
      </c>
      <c r="F18" s="20" t="n">
        <v>0.89422526</v>
      </c>
      <c r="G18" s="18" t="n">
        <v>5.4852238</v>
      </c>
      <c r="H18" s="20" t="n">
        <v>0.44035109</v>
      </c>
      <c r="I18" s="18" t="n">
        <v>43.51869654</v>
      </c>
      <c r="J18" s="20" t="n">
        <v>0.96739382</v>
      </c>
      <c r="K18" s="18" t="s">
        <v>327</v>
      </c>
      <c r="L18" s="20" t="s">
        <v>327</v>
      </c>
      <c r="M18" s="18" t="n">
        <v>0</v>
      </c>
      <c r="N18" s="20" t="n">
        <v>0</v>
      </c>
      <c r="O18" s="18" t="n">
        <v>0</v>
      </c>
      <c r="P18" s="20" t="n">
        <v>0</v>
      </c>
      <c r="Q18" s="18" t="n">
        <v>0</v>
      </c>
      <c r="R18" s="20" t="n">
        <v>0</v>
      </c>
    </row>
    <row r="19" spans="1:18">
      <c r="A19" s="15" t="s">
        <v>339</v>
      </c>
      <c r="B19" s="17" t="n">
        <v>5658</v>
      </c>
      <c r="C19" s="18">
        <f>(322.0/B19*100)</f>
        <v/>
      </c>
      <c r="D19" s="19" t="n">
        <v>5336</v>
      </c>
      <c r="E19" s="18" t="n">
        <v>26.26641286</v>
      </c>
      <c r="F19" s="20" t="n">
        <v>0.91264563</v>
      </c>
      <c r="G19" s="18" t="n">
        <v>3.8069366</v>
      </c>
      <c r="H19" s="20" t="n">
        <v>0.36910581</v>
      </c>
      <c r="I19" s="18" t="n">
        <v>69.92665054</v>
      </c>
      <c r="J19" s="20" t="n">
        <v>1.07345663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19.98853111</v>
      </c>
      <c r="F20" s="20" t="n">
        <v>0.66803597</v>
      </c>
      <c r="G20" s="18" t="n">
        <v>2.02559519</v>
      </c>
      <c r="H20" s="20" t="n">
        <v>0.24000291</v>
      </c>
      <c r="I20" s="18" t="n">
        <v>77.98587371000001</v>
      </c>
      <c r="J20" s="20" t="n">
        <v>0.6879049699999999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(708.0/B23*100)</f>
        <v/>
      </c>
      <c r="D23" s="19" t="n">
        <v>10875</v>
      </c>
      <c r="E23" s="18" t="n">
        <v>25.76415705</v>
      </c>
      <c r="F23" s="20" t="n">
        <v>0.88103149</v>
      </c>
      <c r="G23" s="18" t="n">
        <v>3.82020718</v>
      </c>
      <c r="H23" s="20" t="n">
        <v>0.32789498</v>
      </c>
      <c r="I23" s="18" t="n">
        <v>70.41563576999999</v>
      </c>
      <c r="J23" s="20" t="n">
        <v>0.9969672000000001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56.95725095</v>
      </c>
      <c r="F25" s="20" t="n">
        <v>1.15520129</v>
      </c>
      <c r="G25" s="18" t="n">
        <v>2.61504299</v>
      </c>
      <c r="H25" s="20" t="n">
        <v>0.20061889</v>
      </c>
      <c r="I25" s="18" t="n">
        <v>40.42770606</v>
      </c>
      <c r="J25" s="20" t="n">
        <v>1.16980639</v>
      </c>
      <c r="K25" s="18" t="s">
        <v>327</v>
      </c>
      <c r="L25" s="20" t="s">
        <v>327</v>
      </c>
      <c r="M25" s="18" t="n">
        <v>0</v>
      </c>
      <c r="N25" s="20" t="n">
        <v>0</v>
      </c>
      <c r="O25" s="18" t="n">
        <v>0</v>
      </c>
      <c r="P25" s="20" t="n">
        <v>0</v>
      </c>
      <c r="Q25" s="18" t="n">
        <v>0</v>
      </c>
      <c r="R25" s="20" t="n">
        <v>0</v>
      </c>
    </row>
    <row r="26" spans="1:18">
      <c r="A26" s="15" t="s">
        <v>346</v>
      </c>
      <c r="B26" s="17" t="n">
        <v>4869</v>
      </c>
      <c r="C26" s="18">
        <f>(196.0/B26*100)</f>
        <v/>
      </c>
      <c r="D26" s="19" t="n">
        <v>4673</v>
      </c>
      <c r="E26" s="18" t="n">
        <v>35.89696348</v>
      </c>
      <c r="F26" s="20" t="n">
        <v>0.91727514</v>
      </c>
      <c r="G26" s="18" t="n">
        <v>5.20080799</v>
      </c>
      <c r="H26" s="20" t="n">
        <v>0.40507478</v>
      </c>
      <c r="I26" s="18" t="n">
        <v>58.90222853</v>
      </c>
      <c r="J26" s="20" t="n">
        <v>0.99590084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(42.0/B32*100)</f>
        <v/>
      </c>
      <c r="D32" s="19" t="n">
        <v>4436</v>
      </c>
      <c r="E32" s="18" t="n">
        <v>41.81947332</v>
      </c>
      <c r="F32" s="20" t="n">
        <v>1.30406325</v>
      </c>
      <c r="G32" s="18" t="n">
        <v>4.64559183</v>
      </c>
      <c r="H32" s="20" t="n">
        <v>0.34935887</v>
      </c>
      <c r="I32" s="18" t="n">
        <v>53.53493485</v>
      </c>
      <c r="J32" s="20" t="n">
        <v>1.26204435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42.89097321</v>
      </c>
      <c r="F34" s="20" t="n">
        <v>0.88927798</v>
      </c>
      <c r="G34" s="18" t="n">
        <v>8.01415171</v>
      </c>
      <c r="H34" s="20" t="n">
        <v>0.43191242</v>
      </c>
      <c r="I34" s="18" t="n">
        <v>46.48193182</v>
      </c>
      <c r="J34" s="20" t="n">
        <v>0.97131413</v>
      </c>
      <c r="K34" s="18" t="s">
        <v>327</v>
      </c>
      <c r="L34" s="20" t="s">
        <v>327</v>
      </c>
      <c r="M34" s="18" t="n">
        <v>2.61294325</v>
      </c>
      <c r="N34" s="20" t="n">
        <v>0.54193197</v>
      </c>
      <c r="O34" s="18" t="n">
        <v>0</v>
      </c>
      <c r="P34" s="20" t="n">
        <v>0</v>
      </c>
      <c r="Q34" s="18" t="n">
        <v>0</v>
      </c>
      <c r="R34" s="20" t="n">
        <v>0</v>
      </c>
    </row>
    <row r="35" spans="1:18">
      <c r="A35" s="15" t="s">
        <v>355</v>
      </c>
      <c r="B35" s="17" t="n">
        <v>6406</v>
      </c>
      <c r="C35" s="18">
        <f>(145.0/B35*100)</f>
        <v/>
      </c>
      <c r="D35" s="19" t="n">
        <v>6261</v>
      </c>
      <c r="E35" s="18" t="n">
        <v>54.13192082</v>
      </c>
      <c r="F35" s="20" t="n">
        <v>0.77769352</v>
      </c>
      <c r="G35" s="18" t="n">
        <v>3.22061602</v>
      </c>
      <c r="H35" s="20" t="n">
        <v>0.23564215</v>
      </c>
      <c r="I35" s="18" t="n">
        <v>41.59186214</v>
      </c>
      <c r="J35" s="20" t="n">
        <v>0.76862636</v>
      </c>
      <c r="K35" s="18" t="s">
        <v>327</v>
      </c>
      <c r="L35" s="20" t="s">
        <v>327</v>
      </c>
      <c r="M35" s="18" t="n">
        <v>1.05560102</v>
      </c>
      <c r="N35" s="20" t="n">
        <v>0.0577223</v>
      </c>
      <c r="O35" s="18" t="n">
        <v>0</v>
      </c>
      <c r="P35" s="20" t="n">
        <v>0</v>
      </c>
      <c r="Q35" s="18" t="n">
        <v>0</v>
      </c>
      <c r="R35" s="20" t="n">
        <v>0</v>
      </c>
    </row>
    <row r="36" spans="1:18">
      <c r="A36" s="15" t="s">
        <v>356</v>
      </c>
      <c r="B36" s="17" t="n">
        <v>6736</v>
      </c>
      <c r="C36" s="18">
        <f>(147.0/B36*100)</f>
        <v/>
      </c>
      <c r="D36" s="19" t="n">
        <v>6589</v>
      </c>
      <c r="E36" s="18" t="n">
        <v>26.09209696</v>
      </c>
      <c r="F36" s="20" t="n">
        <v>0.64827714</v>
      </c>
      <c r="G36" s="18" t="n">
        <v>1.96728772</v>
      </c>
      <c r="H36" s="20" t="n">
        <v>0.23919055</v>
      </c>
      <c r="I36" s="18" t="n">
        <v>71.94061533</v>
      </c>
      <c r="J36" s="20" t="n">
        <v>0.7031440799999999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(5837.0/B40*100)</f>
        <v/>
      </c>
      <c r="D40" s="19" t="n">
        <v>8320</v>
      </c>
      <c r="E40" s="18" t="n">
        <v>40.90293639</v>
      </c>
      <c r="F40" s="20" t="n">
        <v>0.88426899</v>
      </c>
      <c r="G40" s="18" t="n">
        <v>3.14937849</v>
      </c>
      <c r="H40" s="20" t="n">
        <v>0.26848861</v>
      </c>
      <c r="I40" s="18" t="n">
        <v>46.67677832</v>
      </c>
      <c r="J40" s="20" t="n">
        <v>0.90423841</v>
      </c>
      <c r="K40" s="18" t="s">
        <v>327</v>
      </c>
      <c r="L40" s="20" t="s">
        <v>327</v>
      </c>
      <c r="M40" s="18" t="n">
        <v>9.270906800000001</v>
      </c>
      <c r="N40" s="20" t="n">
        <v>0.21075608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(333.0/B47*100)</f>
        <v/>
      </c>
      <c r="D47" s="19" t="n">
        <v>5595</v>
      </c>
      <c r="E47" s="18" t="n">
        <v>52.32671781</v>
      </c>
      <c r="F47" s="20" t="n">
        <v>1.03549857</v>
      </c>
      <c r="G47" s="18" t="n">
        <v>9.425108939999999</v>
      </c>
      <c r="H47" s="20" t="n">
        <v>0.5273103099999999</v>
      </c>
      <c r="I47" s="18" t="n">
        <v>38.24817325</v>
      </c>
      <c r="J47" s="20" t="n">
        <v>0.99347148</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48.98759219</v>
      </c>
      <c r="F48" s="20" t="n">
        <v>1.31627144</v>
      </c>
      <c r="G48" s="18" t="n">
        <v>6.33301458</v>
      </c>
      <c r="H48" s="20" t="n">
        <v>0.52329998</v>
      </c>
      <c r="I48" s="18" t="n">
        <v>44.67939323</v>
      </c>
      <c r="J48" s="20" t="n">
        <v>1.59543653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(169.0/B52*100)</f>
        <v/>
      </c>
      <c r="D52" s="19" t="n">
        <v>5640</v>
      </c>
      <c r="E52" s="18" t="n">
        <v>25.18340022</v>
      </c>
      <c r="F52" s="20" t="n">
        <v>0.76656673</v>
      </c>
      <c r="G52" s="18" t="n">
        <v>4.26717353</v>
      </c>
      <c r="H52" s="20" t="n">
        <v>0.32130489</v>
      </c>
      <c r="I52" s="18" t="n">
        <v>70.54942625</v>
      </c>
      <c r="J52" s="20" t="n">
        <v>0.84693396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38.83951083</v>
      </c>
      <c r="F56" s="20" t="n">
        <v>1.00703066</v>
      </c>
      <c r="G56" s="18" t="n">
        <v>9.41135178</v>
      </c>
      <c r="H56" s="20" t="n">
        <v>0.50896823</v>
      </c>
      <c r="I56" s="18" t="n">
        <v>51.74913739</v>
      </c>
      <c r="J56" s="20" t="n">
        <v>1.13686919</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35.23582949</v>
      </c>
      <c r="F61" s="20" t="n">
        <v>0.80827236</v>
      </c>
      <c r="G61" s="18" t="n">
        <v>6.12097212</v>
      </c>
      <c r="H61" s="20" t="n">
        <v>0.35184752</v>
      </c>
      <c r="I61" s="18" t="n">
        <v>58.64319839</v>
      </c>
      <c r="J61" s="20" t="n">
        <v>0.78686345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(625.0/B67*100)</f>
        <v/>
      </c>
      <c r="D67" s="19" t="n">
        <v>6346</v>
      </c>
      <c r="E67" s="18" t="n">
        <v>37.28510575</v>
      </c>
      <c r="F67" s="20" t="n">
        <v>0.90233798</v>
      </c>
      <c r="G67" s="18" t="n">
        <v>14.75839786</v>
      </c>
      <c r="H67" s="20" t="n">
        <v>0.59015081</v>
      </c>
      <c r="I67" s="18" t="n">
        <v>47.95649639</v>
      </c>
      <c r="J67" s="20" t="n">
        <v>1.10371476</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(439.0/B73*100)</f>
        <v/>
      </c>
      <c r="D73" s="19" t="n">
        <v>7810</v>
      </c>
      <c r="E73" s="18" t="n">
        <v>43.91126849</v>
      </c>
      <c r="F73" s="20" t="n">
        <v>0.8741904</v>
      </c>
      <c r="G73" s="18" t="n">
        <v>21.69826633</v>
      </c>
      <c r="H73" s="20" t="n">
        <v>0.90841825</v>
      </c>
      <c r="I73" s="18" t="n">
        <v>34.39046518</v>
      </c>
      <c r="J73" s="20" t="n">
        <v>1.20283617</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32.17648605</v>
      </c>
      <c r="F7" s="20" t="n">
        <v>0.52377018</v>
      </c>
      <c r="G7" s="18" t="n">
        <v>7.43881341</v>
      </c>
      <c r="H7" s="20" t="n">
        <v>0.28951388</v>
      </c>
      <c r="I7" s="18" t="n">
        <v>60.38470054</v>
      </c>
      <c r="J7" s="20" t="n">
        <v>0.5609380899999999</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(8475.0/B9*100)</f>
        <v/>
      </c>
      <c r="D9" s="19" t="n">
        <v>1176</v>
      </c>
      <c r="E9" s="18" t="n">
        <v>71.49328860999999</v>
      </c>
      <c r="F9" s="20" t="n">
        <v>2.98413234</v>
      </c>
      <c r="G9" s="18" t="n">
        <v>8.37540735</v>
      </c>
      <c r="H9" s="20" t="n">
        <v>0.78916496</v>
      </c>
      <c r="I9" s="18" t="n">
        <v>0</v>
      </c>
      <c r="J9" s="20" t="n">
        <v>0</v>
      </c>
      <c r="K9" s="18" t="s">
        <v>327</v>
      </c>
      <c r="L9" s="20" t="s">
        <v>327</v>
      </c>
      <c r="M9" s="18" t="n">
        <v>20.13130404</v>
      </c>
      <c r="N9" s="20" t="n">
        <v>3.1610556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9.78408246</v>
      </c>
      <c r="F13" s="20" t="n">
        <v>0.47011882</v>
      </c>
      <c r="G13" s="18" t="n">
        <v>1.22327971</v>
      </c>
      <c r="H13" s="20" t="n">
        <v>0.16241865</v>
      </c>
      <c r="I13" s="18" t="n">
        <v>84.86765106999999</v>
      </c>
      <c r="J13" s="20" t="n">
        <v>0.68257689</v>
      </c>
      <c r="K13" s="18" t="s">
        <v>327</v>
      </c>
      <c r="L13" s="20" t="s">
        <v>327</v>
      </c>
      <c r="M13" s="18" t="n">
        <v>4.12498676</v>
      </c>
      <c r="N13" s="20" t="n">
        <v>0.47373226</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(62.0/B18*100)</f>
        <v/>
      </c>
      <c r="D18" s="19" t="n">
        <v>5470</v>
      </c>
      <c r="E18" s="18" t="n">
        <v>43.0526467</v>
      </c>
      <c r="F18" s="20" t="n">
        <v>0.78131234</v>
      </c>
      <c r="G18" s="18" t="n">
        <v>13.42865677</v>
      </c>
      <c r="H18" s="20" t="n">
        <v>0.6108069699999999</v>
      </c>
      <c r="I18" s="18" t="n">
        <v>43.51869654</v>
      </c>
      <c r="J18" s="20" t="n">
        <v>0.96739382</v>
      </c>
      <c r="K18" s="18" t="s">
        <v>327</v>
      </c>
      <c r="L18" s="20" t="s">
        <v>327</v>
      </c>
      <c r="M18" s="18" t="n">
        <v>0</v>
      </c>
      <c r="N18" s="20" t="n">
        <v>0</v>
      </c>
      <c r="O18" s="18" t="n">
        <v>0</v>
      </c>
      <c r="P18" s="20" t="n">
        <v>0</v>
      </c>
      <c r="Q18" s="18" t="n">
        <v>0</v>
      </c>
      <c r="R18" s="20" t="n">
        <v>0</v>
      </c>
    </row>
    <row r="19" spans="1:18">
      <c r="A19" s="15" t="s">
        <v>339</v>
      </c>
      <c r="B19" s="17" t="n">
        <v>5658</v>
      </c>
      <c r="C19" s="18">
        <f>(322.0/B19*100)</f>
        <v/>
      </c>
      <c r="D19" s="19" t="n">
        <v>5336</v>
      </c>
      <c r="E19" s="18" t="n">
        <v>25.49285725</v>
      </c>
      <c r="F19" s="20" t="n">
        <v>0.88644954</v>
      </c>
      <c r="G19" s="18" t="n">
        <v>4.58049221</v>
      </c>
      <c r="H19" s="20" t="n">
        <v>0.35952848</v>
      </c>
      <c r="I19" s="18" t="n">
        <v>69.92665054</v>
      </c>
      <c r="J19" s="20" t="n">
        <v>1.07345663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19.00792505</v>
      </c>
      <c r="F20" s="20" t="n">
        <v>0.63279252</v>
      </c>
      <c r="G20" s="18" t="n">
        <v>3.00620125</v>
      </c>
      <c r="H20" s="20" t="n">
        <v>0.32252957</v>
      </c>
      <c r="I20" s="18" t="n">
        <v>77.98587371000001</v>
      </c>
      <c r="J20" s="20" t="n">
        <v>0.6879049699999999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(708.0/B23*100)</f>
        <v/>
      </c>
      <c r="D23" s="19" t="n">
        <v>10875</v>
      </c>
      <c r="E23" s="18" t="n">
        <v>24.15742999</v>
      </c>
      <c r="F23" s="20" t="n">
        <v>0.75814815</v>
      </c>
      <c r="G23" s="18" t="n">
        <v>5.42693423</v>
      </c>
      <c r="H23" s="20" t="n">
        <v>0.45097567</v>
      </c>
      <c r="I23" s="18" t="n">
        <v>70.41563576999999</v>
      </c>
      <c r="J23" s="20" t="n">
        <v>0.9969672000000001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55.20395296</v>
      </c>
      <c r="F25" s="20" t="n">
        <v>1.20324896</v>
      </c>
      <c r="G25" s="18" t="n">
        <v>4.36834098</v>
      </c>
      <c r="H25" s="20" t="n">
        <v>0.33655893</v>
      </c>
      <c r="I25" s="18" t="n">
        <v>40.42770606</v>
      </c>
      <c r="J25" s="20" t="n">
        <v>1.16980639</v>
      </c>
      <c r="K25" s="18" t="s">
        <v>327</v>
      </c>
      <c r="L25" s="20" t="s">
        <v>327</v>
      </c>
      <c r="M25" s="18" t="n">
        <v>0</v>
      </c>
      <c r="N25" s="20" t="n">
        <v>0</v>
      </c>
      <c r="O25" s="18" t="n">
        <v>0</v>
      </c>
      <c r="P25" s="20" t="n">
        <v>0</v>
      </c>
      <c r="Q25" s="18" t="n">
        <v>0</v>
      </c>
      <c r="R25" s="20" t="n">
        <v>0</v>
      </c>
    </row>
    <row r="26" spans="1:18">
      <c r="A26" s="15" t="s">
        <v>346</v>
      </c>
      <c r="B26" s="17" t="n">
        <v>4869</v>
      </c>
      <c r="C26" s="18">
        <f>(196.0/B26*100)</f>
        <v/>
      </c>
      <c r="D26" s="19" t="n">
        <v>4673</v>
      </c>
      <c r="E26" s="18" t="n">
        <v>31.10137028</v>
      </c>
      <c r="F26" s="20" t="n">
        <v>0.82737054</v>
      </c>
      <c r="G26" s="18" t="n">
        <v>9.99640119</v>
      </c>
      <c r="H26" s="20" t="n">
        <v>0.4994144</v>
      </c>
      <c r="I26" s="18" t="n">
        <v>58.90222853</v>
      </c>
      <c r="J26" s="20" t="n">
        <v>0.99590084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(42.0/B32*100)</f>
        <v/>
      </c>
      <c r="D32" s="19" t="n">
        <v>4436</v>
      </c>
      <c r="E32" s="18" t="n">
        <v>33.80900794</v>
      </c>
      <c r="F32" s="20" t="n">
        <v>1.06901453</v>
      </c>
      <c r="G32" s="18" t="n">
        <v>12.65605722</v>
      </c>
      <c r="H32" s="20" t="n">
        <v>0.64574535</v>
      </c>
      <c r="I32" s="18" t="n">
        <v>53.53493485</v>
      </c>
      <c r="J32" s="20" t="n">
        <v>1.26204435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40.54891318</v>
      </c>
      <c r="F34" s="20" t="n">
        <v>0.8736222</v>
      </c>
      <c r="G34" s="18" t="n">
        <v>10.35621174</v>
      </c>
      <c r="H34" s="20" t="n">
        <v>0.54534847</v>
      </c>
      <c r="I34" s="18" t="n">
        <v>46.48193182</v>
      </c>
      <c r="J34" s="20" t="n">
        <v>0.97131413</v>
      </c>
      <c r="K34" s="18" t="s">
        <v>327</v>
      </c>
      <c r="L34" s="20" t="s">
        <v>327</v>
      </c>
      <c r="M34" s="18" t="n">
        <v>2.61294325</v>
      </c>
      <c r="N34" s="20" t="n">
        <v>0.54193197</v>
      </c>
      <c r="O34" s="18" t="n">
        <v>0</v>
      </c>
      <c r="P34" s="20" t="n">
        <v>0</v>
      </c>
      <c r="Q34" s="18" t="n">
        <v>0</v>
      </c>
      <c r="R34" s="20" t="n">
        <v>0</v>
      </c>
    </row>
    <row r="35" spans="1:18">
      <c r="A35" s="15" t="s">
        <v>355</v>
      </c>
      <c r="B35" s="17" t="n">
        <v>6406</v>
      </c>
      <c r="C35" s="18">
        <f>(145.0/B35*100)</f>
        <v/>
      </c>
      <c r="D35" s="19" t="n">
        <v>6261</v>
      </c>
      <c r="E35" s="18" t="n">
        <v>51.91056369</v>
      </c>
      <c r="F35" s="20" t="n">
        <v>0.77165415</v>
      </c>
      <c r="G35" s="18" t="n">
        <v>5.44197315</v>
      </c>
      <c r="H35" s="20" t="n">
        <v>0.34710162</v>
      </c>
      <c r="I35" s="18" t="n">
        <v>41.59186214</v>
      </c>
      <c r="J35" s="20" t="n">
        <v>0.76862636</v>
      </c>
      <c r="K35" s="18" t="s">
        <v>327</v>
      </c>
      <c r="L35" s="20" t="s">
        <v>327</v>
      </c>
      <c r="M35" s="18" t="n">
        <v>1.05560102</v>
      </c>
      <c r="N35" s="20" t="n">
        <v>0.0577223</v>
      </c>
      <c r="O35" s="18" t="n">
        <v>0</v>
      </c>
      <c r="P35" s="20" t="n">
        <v>0</v>
      </c>
      <c r="Q35" s="18" t="n">
        <v>0</v>
      </c>
      <c r="R35" s="20" t="n">
        <v>0</v>
      </c>
    </row>
    <row r="36" spans="1:18">
      <c r="A36" s="15" t="s">
        <v>356</v>
      </c>
      <c r="B36" s="17" t="n">
        <v>6736</v>
      </c>
      <c r="C36" s="18">
        <f>(147.0/B36*100)</f>
        <v/>
      </c>
      <c r="D36" s="19" t="n">
        <v>6589</v>
      </c>
      <c r="E36" s="18" t="n">
        <v>23.28913413</v>
      </c>
      <c r="F36" s="20" t="n">
        <v>0.6084784</v>
      </c>
      <c r="G36" s="18" t="n">
        <v>4.77025054</v>
      </c>
      <c r="H36" s="20" t="n">
        <v>0.29580742</v>
      </c>
      <c r="I36" s="18" t="n">
        <v>71.94061533</v>
      </c>
      <c r="J36" s="20" t="n">
        <v>0.7031440799999999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(5837.0/B40*100)</f>
        <v/>
      </c>
      <c r="D40" s="19" t="n">
        <v>8320</v>
      </c>
      <c r="E40" s="18" t="n">
        <v>31.16580752</v>
      </c>
      <c r="F40" s="20" t="n">
        <v>0.76721466</v>
      </c>
      <c r="G40" s="18" t="n">
        <v>12.88650736</v>
      </c>
      <c r="H40" s="20" t="n">
        <v>0.67539329</v>
      </c>
      <c r="I40" s="18" t="n">
        <v>46.67677832</v>
      </c>
      <c r="J40" s="20" t="n">
        <v>0.90423841</v>
      </c>
      <c r="K40" s="18" t="s">
        <v>327</v>
      </c>
      <c r="L40" s="20" t="s">
        <v>327</v>
      </c>
      <c r="M40" s="18" t="n">
        <v>9.270906800000001</v>
      </c>
      <c r="N40" s="20" t="n">
        <v>0.21075608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(333.0/B47*100)</f>
        <v/>
      </c>
      <c r="D47" s="19" t="n">
        <v>5595</v>
      </c>
      <c r="E47" s="18" t="n">
        <v>51.86487668</v>
      </c>
      <c r="F47" s="20" t="n">
        <v>0.94778875</v>
      </c>
      <c r="G47" s="18" t="n">
        <v>9.886950069999999</v>
      </c>
      <c r="H47" s="20" t="n">
        <v>0.51051703</v>
      </c>
      <c r="I47" s="18" t="n">
        <v>38.24817325</v>
      </c>
      <c r="J47" s="20" t="n">
        <v>0.99347148</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36.19169771</v>
      </c>
      <c r="F48" s="20" t="n">
        <v>0.96417576</v>
      </c>
      <c r="G48" s="18" t="n">
        <v>19.12890906</v>
      </c>
      <c r="H48" s="20" t="n">
        <v>1.08150011</v>
      </c>
      <c r="I48" s="18" t="n">
        <v>44.67939323</v>
      </c>
      <c r="J48" s="20" t="n">
        <v>1.59543653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(169.0/B52*100)</f>
        <v/>
      </c>
      <c r="D52" s="19" t="n">
        <v>5640</v>
      </c>
      <c r="E52" s="18" t="n">
        <v>23.51749739</v>
      </c>
      <c r="F52" s="20" t="n">
        <v>0.75316226</v>
      </c>
      <c r="G52" s="18" t="n">
        <v>5.93307636</v>
      </c>
      <c r="H52" s="20" t="n">
        <v>0.38959849</v>
      </c>
      <c r="I52" s="18" t="n">
        <v>70.54942625</v>
      </c>
      <c r="J52" s="20" t="n">
        <v>0.84693396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38.40229325</v>
      </c>
      <c r="F56" s="20" t="n">
        <v>0.92823241</v>
      </c>
      <c r="G56" s="18" t="n">
        <v>9.848569360000001</v>
      </c>
      <c r="H56" s="20" t="n">
        <v>0.48068764</v>
      </c>
      <c r="I56" s="18" t="n">
        <v>51.74913739</v>
      </c>
      <c r="J56" s="20" t="n">
        <v>1.13686919</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34.5852017</v>
      </c>
      <c r="F61" s="20" t="n">
        <v>0.75512565</v>
      </c>
      <c r="G61" s="18" t="n">
        <v>6.77159991</v>
      </c>
      <c r="H61" s="20" t="n">
        <v>0.40458327</v>
      </c>
      <c r="I61" s="18" t="n">
        <v>58.64319839</v>
      </c>
      <c r="J61" s="20" t="n">
        <v>0.78686345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(625.0/B67*100)</f>
        <v/>
      </c>
      <c r="D67" s="19" t="n">
        <v>6346</v>
      </c>
      <c r="E67" s="18" t="n">
        <v>33.65108725</v>
      </c>
      <c r="F67" s="20" t="n">
        <v>0.87098066</v>
      </c>
      <c r="G67" s="18" t="n">
        <v>18.39241636</v>
      </c>
      <c r="H67" s="20" t="n">
        <v>0.58754437</v>
      </c>
      <c r="I67" s="18" t="n">
        <v>47.95649639</v>
      </c>
      <c r="J67" s="20" t="n">
        <v>1.10371476</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(439.0/B73*100)</f>
        <v/>
      </c>
      <c r="D73" s="19" t="n">
        <v>7810</v>
      </c>
      <c r="E73" s="18" t="n">
        <v>38.85116278</v>
      </c>
      <c r="F73" s="20" t="n">
        <v>0.82798597</v>
      </c>
      <c r="G73" s="18" t="n">
        <v>26.75837204</v>
      </c>
      <c r="H73" s="20" t="n">
        <v>1.00547943</v>
      </c>
      <c r="I73" s="18" t="n">
        <v>34.39046518</v>
      </c>
      <c r="J73" s="20" t="n">
        <v>1.20283617</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34.50632638</v>
      </c>
      <c r="F7" s="20" t="n">
        <v>0.51923522</v>
      </c>
      <c r="G7" s="18" t="n">
        <v>5.10897308</v>
      </c>
      <c r="H7" s="20" t="n">
        <v>0.21606285</v>
      </c>
      <c r="I7" s="18" t="n">
        <v>60.38470054</v>
      </c>
      <c r="J7" s="20" t="n">
        <v>0.5609380899999999</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(8475.0/B9*100)</f>
        <v/>
      </c>
      <c r="D9" s="19" t="n">
        <v>1176</v>
      </c>
      <c r="E9" s="18" t="n">
        <v>72.5116957</v>
      </c>
      <c r="F9" s="20" t="n">
        <v>3.02394175</v>
      </c>
      <c r="G9" s="18" t="n">
        <v>7.35700026</v>
      </c>
      <c r="H9" s="20" t="n">
        <v>0.83569185</v>
      </c>
      <c r="I9" s="18" t="n">
        <v>0</v>
      </c>
      <c r="J9" s="20" t="n">
        <v>0</v>
      </c>
      <c r="K9" s="18" t="s">
        <v>327</v>
      </c>
      <c r="L9" s="20" t="s">
        <v>327</v>
      </c>
      <c r="M9" s="18" t="n">
        <v>20.13130404</v>
      </c>
      <c r="N9" s="20" t="n">
        <v>3.1610556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10.00879089</v>
      </c>
      <c r="F13" s="20" t="n">
        <v>0.47020362</v>
      </c>
      <c r="G13" s="18" t="n">
        <v>0.99857128</v>
      </c>
      <c r="H13" s="20" t="n">
        <v>0.14066706</v>
      </c>
      <c r="I13" s="18" t="n">
        <v>84.86765106999999</v>
      </c>
      <c r="J13" s="20" t="n">
        <v>0.68257689</v>
      </c>
      <c r="K13" s="18" t="s">
        <v>327</v>
      </c>
      <c r="L13" s="20" t="s">
        <v>327</v>
      </c>
      <c r="M13" s="18" t="n">
        <v>4.12498676</v>
      </c>
      <c r="N13" s="20" t="n">
        <v>0.47373226</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(62.0/B18*100)</f>
        <v/>
      </c>
      <c r="D18" s="19" t="n">
        <v>5470</v>
      </c>
      <c r="E18" s="18" t="n">
        <v>48.99716451</v>
      </c>
      <c r="F18" s="20" t="n">
        <v>0.91845349</v>
      </c>
      <c r="G18" s="18" t="n">
        <v>7.48413895</v>
      </c>
      <c r="H18" s="20" t="n">
        <v>0.4896478</v>
      </c>
      <c r="I18" s="18" t="n">
        <v>43.51869654</v>
      </c>
      <c r="J18" s="20" t="n">
        <v>0.96739382</v>
      </c>
      <c r="K18" s="18" t="s">
        <v>327</v>
      </c>
      <c r="L18" s="20" t="s">
        <v>327</v>
      </c>
      <c r="M18" s="18" t="n">
        <v>0</v>
      </c>
      <c r="N18" s="20" t="n">
        <v>0</v>
      </c>
      <c r="O18" s="18" t="n">
        <v>0</v>
      </c>
      <c r="P18" s="20" t="n">
        <v>0</v>
      </c>
      <c r="Q18" s="18" t="n">
        <v>0</v>
      </c>
      <c r="R18" s="20" t="n">
        <v>0</v>
      </c>
    </row>
    <row r="19" spans="1:18">
      <c r="A19" s="15" t="s">
        <v>339</v>
      </c>
      <c r="B19" s="17" t="n">
        <v>5658</v>
      </c>
      <c r="C19" s="18">
        <f>(322.0/B19*100)</f>
        <v/>
      </c>
      <c r="D19" s="19" t="n">
        <v>5336</v>
      </c>
      <c r="E19" s="18" t="n">
        <v>25.66602357</v>
      </c>
      <c r="F19" s="20" t="n">
        <v>0.85252127</v>
      </c>
      <c r="G19" s="18" t="n">
        <v>4.40732589</v>
      </c>
      <c r="H19" s="20" t="n">
        <v>0.43396999</v>
      </c>
      <c r="I19" s="18" t="n">
        <v>69.92665054</v>
      </c>
      <c r="J19" s="20" t="n">
        <v>1.07345663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19.23799347</v>
      </c>
      <c r="F20" s="20" t="n">
        <v>0.64493715</v>
      </c>
      <c r="G20" s="18" t="n">
        <v>2.77613282</v>
      </c>
      <c r="H20" s="20" t="n">
        <v>0.27102829</v>
      </c>
      <c r="I20" s="18" t="n">
        <v>77.98587371000001</v>
      </c>
      <c r="J20" s="20" t="n">
        <v>0.6879049699999999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(708.0/B23*100)</f>
        <v/>
      </c>
      <c r="D23" s="19" t="n">
        <v>10875</v>
      </c>
      <c r="E23" s="18" t="n">
        <v>25.2497568</v>
      </c>
      <c r="F23" s="20" t="n">
        <v>0.83955492</v>
      </c>
      <c r="G23" s="18" t="n">
        <v>4.33460743</v>
      </c>
      <c r="H23" s="20" t="n">
        <v>0.35415207</v>
      </c>
      <c r="I23" s="18" t="n">
        <v>70.41563576999999</v>
      </c>
      <c r="J23" s="20" t="n">
        <v>0.9969672000000001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55.84438239</v>
      </c>
      <c r="F25" s="20" t="n">
        <v>1.08848576</v>
      </c>
      <c r="G25" s="18" t="n">
        <v>3.72791155</v>
      </c>
      <c r="H25" s="20" t="n">
        <v>0.30929112</v>
      </c>
      <c r="I25" s="18" t="n">
        <v>40.42770606</v>
      </c>
      <c r="J25" s="20" t="n">
        <v>1.16980639</v>
      </c>
      <c r="K25" s="18" t="s">
        <v>327</v>
      </c>
      <c r="L25" s="20" t="s">
        <v>327</v>
      </c>
      <c r="M25" s="18" t="n">
        <v>0</v>
      </c>
      <c r="N25" s="20" t="n">
        <v>0</v>
      </c>
      <c r="O25" s="18" t="n">
        <v>0</v>
      </c>
      <c r="P25" s="20" t="n">
        <v>0</v>
      </c>
      <c r="Q25" s="18" t="n">
        <v>0</v>
      </c>
      <c r="R25" s="20" t="n">
        <v>0</v>
      </c>
    </row>
    <row r="26" spans="1:18">
      <c r="A26" s="15" t="s">
        <v>346</v>
      </c>
      <c r="B26" s="17" t="n">
        <v>4869</v>
      </c>
      <c r="C26" s="18">
        <f>(196.0/B26*100)</f>
        <v/>
      </c>
      <c r="D26" s="19" t="n">
        <v>4673</v>
      </c>
      <c r="E26" s="18" t="n">
        <v>33.04119757</v>
      </c>
      <c r="F26" s="20" t="n">
        <v>0.85851406</v>
      </c>
      <c r="G26" s="18" t="n">
        <v>8.0565739</v>
      </c>
      <c r="H26" s="20" t="n">
        <v>0.44783887</v>
      </c>
      <c r="I26" s="18" t="n">
        <v>58.90222853</v>
      </c>
      <c r="J26" s="20" t="n">
        <v>0.99590084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(42.0/B32*100)</f>
        <v/>
      </c>
      <c r="D32" s="19" t="n">
        <v>4436</v>
      </c>
      <c r="E32" s="18" t="n">
        <v>30.37856991</v>
      </c>
      <c r="F32" s="20" t="n">
        <v>0.74684595</v>
      </c>
      <c r="G32" s="18" t="n">
        <v>16.08649524</v>
      </c>
      <c r="H32" s="20" t="n">
        <v>0.95339238</v>
      </c>
      <c r="I32" s="18" t="n">
        <v>53.53493485</v>
      </c>
      <c r="J32" s="20" t="n">
        <v>1.26204435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39.29200961</v>
      </c>
      <c r="F34" s="20" t="n">
        <v>0.87197486</v>
      </c>
      <c r="G34" s="18" t="n">
        <v>11.61311531</v>
      </c>
      <c r="H34" s="20" t="n">
        <v>0.65286528</v>
      </c>
      <c r="I34" s="18" t="n">
        <v>46.48193182</v>
      </c>
      <c r="J34" s="20" t="n">
        <v>0.97131413</v>
      </c>
      <c r="K34" s="18" t="s">
        <v>327</v>
      </c>
      <c r="L34" s="20" t="s">
        <v>327</v>
      </c>
      <c r="M34" s="18" t="n">
        <v>2.61294325</v>
      </c>
      <c r="N34" s="20" t="n">
        <v>0.54193197</v>
      </c>
      <c r="O34" s="18" t="n">
        <v>0</v>
      </c>
      <c r="P34" s="20" t="n">
        <v>0</v>
      </c>
      <c r="Q34" s="18" t="n">
        <v>0</v>
      </c>
      <c r="R34" s="20" t="n">
        <v>0</v>
      </c>
    </row>
    <row r="35" spans="1:18">
      <c r="A35" s="15" t="s">
        <v>355</v>
      </c>
      <c r="B35" s="17" t="n">
        <v>6406</v>
      </c>
      <c r="C35" s="18">
        <f>(145.0/B35*100)</f>
        <v/>
      </c>
      <c r="D35" s="19" t="n">
        <v>6261</v>
      </c>
      <c r="E35" s="18" t="n">
        <v>54.06791321</v>
      </c>
      <c r="F35" s="20" t="n">
        <v>0.73719015</v>
      </c>
      <c r="G35" s="18" t="n">
        <v>3.28462363</v>
      </c>
      <c r="H35" s="20" t="n">
        <v>0.27523148</v>
      </c>
      <c r="I35" s="18" t="n">
        <v>41.59186214</v>
      </c>
      <c r="J35" s="20" t="n">
        <v>0.76862636</v>
      </c>
      <c r="K35" s="18" t="s">
        <v>327</v>
      </c>
      <c r="L35" s="20" t="s">
        <v>327</v>
      </c>
      <c r="M35" s="18" t="n">
        <v>1.05560102</v>
      </c>
      <c r="N35" s="20" t="n">
        <v>0.0577223</v>
      </c>
      <c r="O35" s="18" t="n">
        <v>0</v>
      </c>
      <c r="P35" s="20" t="n">
        <v>0</v>
      </c>
      <c r="Q35" s="18" t="n">
        <v>0</v>
      </c>
      <c r="R35" s="20" t="n">
        <v>0</v>
      </c>
    </row>
    <row r="36" spans="1:18">
      <c r="A36" s="15" t="s">
        <v>356</v>
      </c>
      <c r="B36" s="17" t="n">
        <v>6736</v>
      </c>
      <c r="C36" s="18">
        <f>(147.0/B36*100)</f>
        <v/>
      </c>
      <c r="D36" s="19" t="n">
        <v>6589</v>
      </c>
      <c r="E36" s="18" t="n">
        <v>25.4692131</v>
      </c>
      <c r="F36" s="20" t="n">
        <v>0.60605794</v>
      </c>
      <c r="G36" s="18" t="n">
        <v>2.59017158</v>
      </c>
      <c r="H36" s="20" t="n">
        <v>0.2214924</v>
      </c>
      <c r="I36" s="18" t="n">
        <v>71.94061533</v>
      </c>
      <c r="J36" s="20" t="n">
        <v>0.7031440799999999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(5837.0/B40*100)</f>
        <v/>
      </c>
      <c r="D40" s="19" t="n">
        <v>8320</v>
      </c>
      <c r="E40" s="18" t="n">
        <v>31.27549099</v>
      </c>
      <c r="F40" s="20" t="n">
        <v>0.7726979899999999</v>
      </c>
      <c r="G40" s="18" t="n">
        <v>12.77682389</v>
      </c>
      <c r="H40" s="20" t="n">
        <v>0.59639347</v>
      </c>
      <c r="I40" s="18" t="n">
        <v>46.67677832</v>
      </c>
      <c r="J40" s="20" t="n">
        <v>0.90423841</v>
      </c>
      <c r="K40" s="18" t="s">
        <v>327</v>
      </c>
      <c r="L40" s="20" t="s">
        <v>327</v>
      </c>
      <c r="M40" s="18" t="n">
        <v>9.270906800000001</v>
      </c>
      <c r="N40" s="20" t="n">
        <v>0.21075608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(333.0/B47*100)</f>
        <v/>
      </c>
      <c r="D47" s="19" t="n">
        <v>5595</v>
      </c>
      <c r="E47" s="18" t="n">
        <v>51.83575504</v>
      </c>
      <c r="F47" s="20" t="n">
        <v>0.95644588</v>
      </c>
      <c r="G47" s="18" t="n">
        <v>9.916071710000001</v>
      </c>
      <c r="H47" s="20" t="n">
        <v>0.47868672</v>
      </c>
      <c r="I47" s="18" t="n">
        <v>38.24817325</v>
      </c>
      <c r="J47" s="20" t="n">
        <v>0.99347148</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40.87704646</v>
      </c>
      <c r="F48" s="20" t="n">
        <v>1.09212837</v>
      </c>
      <c r="G48" s="18" t="n">
        <v>14.44356031</v>
      </c>
      <c r="H48" s="20" t="n">
        <v>0.84251886</v>
      </c>
      <c r="I48" s="18" t="n">
        <v>44.67939323</v>
      </c>
      <c r="J48" s="20" t="n">
        <v>1.59543653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(169.0/B52*100)</f>
        <v/>
      </c>
      <c r="D52" s="19" t="n">
        <v>5640</v>
      </c>
      <c r="E52" s="18" t="n">
        <v>25.03035072</v>
      </c>
      <c r="F52" s="20" t="n">
        <v>0.7520852</v>
      </c>
      <c r="G52" s="18" t="n">
        <v>4.42022303</v>
      </c>
      <c r="H52" s="20" t="n">
        <v>0.30783815</v>
      </c>
      <c r="I52" s="18" t="n">
        <v>70.54942625</v>
      </c>
      <c r="J52" s="20" t="n">
        <v>0.84693396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39.832767</v>
      </c>
      <c r="F56" s="20" t="n">
        <v>0.91789783</v>
      </c>
      <c r="G56" s="18" t="n">
        <v>8.41809561</v>
      </c>
      <c r="H56" s="20" t="n">
        <v>0.52878124</v>
      </c>
      <c r="I56" s="18" t="n">
        <v>51.74913739</v>
      </c>
      <c r="J56" s="20" t="n">
        <v>1.13686919</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35.42032848</v>
      </c>
      <c r="F61" s="20" t="n">
        <v>0.76227853</v>
      </c>
      <c r="G61" s="18" t="n">
        <v>5.93647314</v>
      </c>
      <c r="H61" s="20" t="n">
        <v>0.37413887</v>
      </c>
      <c r="I61" s="18" t="n">
        <v>58.64319839</v>
      </c>
      <c r="J61" s="20" t="n">
        <v>0.78686345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(625.0/B67*100)</f>
        <v/>
      </c>
      <c r="D67" s="19" t="n">
        <v>6346</v>
      </c>
      <c r="E67" s="18" t="n">
        <v>36.76070747</v>
      </c>
      <c r="F67" s="20" t="n">
        <v>0.85658621</v>
      </c>
      <c r="G67" s="18" t="n">
        <v>15.28279614</v>
      </c>
      <c r="H67" s="20" t="n">
        <v>0.60370423</v>
      </c>
      <c r="I67" s="18" t="n">
        <v>47.95649639</v>
      </c>
      <c r="J67" s="20" t="n">
        <v>1.10371476</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(439.0/B73*100)</f>
        <v/>
      </c>
      <c r="D73" s="19" t="n">
        <v>7810</v>
      </c>
      <c r="E73" s="18" t="n">
        <v>39.66090373</v>
      </c>
      <c r="F73" s="20" t="n">
        <v>0.85304207</v>
      </c>
      <c r="G73" s="18" t="n">
        <v>25.94863109</v>
      </c>
      <c r="H73" s="20" t="n">
        <v>0.9212421</v>
      </c>
      <c r="I73" s="18" t="n">
        <v>34.39046518</v>
      </c>
      <c r="J73" s="20" t="n">
        <v>1.20283617</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33.80076496</v>
      </c>
      <c r="F7" s="20" t="n">
        <v>0.55002839</v>
      </c>
      <c r="G7" s="18" t="n">
        <v>5.8145345</v>
      </c>
      <c r="H7" s="20" t="n">
        <v>0.27819481</v>
      </c>
      <c r="I7" s="18" t="n">
        <v>60.38470054</v>
      </c>
      <c r="J7" s="20" t="n">
        <v>0.5609380899999999</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(8475.0/B9*100)</f>
        <v/>
      </c>
      <c r="D9" s="19" t="n">
        <v>1176</v>
      </c>
      <c r="E9" s="18" t="n">
        <v>68.29181499000001</v>
      </c>
      <c r="F9" s="20" t="n">
        <v>2.92484278</v>
      </c>
      <c r="G9" s="18" t="n">
        <v>11.57688097</v>
      </c>
      <c r="H9" s="20" t="n">
        <v>1.14121855</v>
      </c>
      <c r="I9" s="18" t="n">
        <v>0</v>
      </c>
      <c r="J9" s="20" t="n">
        <v>0</v>
      </c>
      <c r="K9" s="18" t="s">
        <v>327</v>
      </c>
      <c r="L9" s="20" t="s">
        <v>327</v>
      </c>
      <c r="M9" s="18" t="n">
        <v>20.13130404</v>
      </c>
      <c r="N9" s="20" t="n">
        <v>3.1610556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(208.0/B13*100)</f>
        <v/>
      </c>
      <c r="D13" s="19" t="n">
        <v>6953</v>
      </c>
      <c r="E13" s="18" t="n">
        <v>9.39871713</v>
      </c>
      <c r="F13" s="20" t="n">
        <v>0.46464645</v>
      </c>
      <c r="G13" s="18" t="n">
        <v>1.60864504</v>
      </c>
      <c r="H13" s="20" t="n">
        <v>0.18121566</v>
      </c>
      <c r="I13" s="18" t="n">
        <v>84.86765106999999</v>
      </c>
      <c r="J13" s="20" t="n">
        <v>0.68257689</v>
      </c>
      <c r="K13" s="18" t="s">
        <v>327</v>
      </c>
      <c r="L13" s="20" t="s">
        <v>327</v>
      </c>
      <c r="M13" s="18" t="n">
        <v>4.12498676</v>
      </c>
      <c r="N13" s="20" t="n">
        <v>0.47373226</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(62.0/B18*100)</f>
        <v/>
      </c>
      <c r="D18" s="19" t="n">
        <v>5470</v>
      </c>
      <c r="E18" s="18" t="n">
        <v>48.5217502</v>
      </c>
      <c r="F18" s="20" t="n">
        <v>0.94329042</v>
      </c>
      <c r="G18" s="18" t="n">
        <v>7.95955326</v>
      </c>
      <c r="H18" s="20" t="n">
        <v>0.46411658</v>
      </c>
      <c r="I18" s="18" t="n">
        <v>43.51869654</v>
      </c>
      <c r="J18" s="20" t="n">
        <v>0.96739382</v>
      </c>
      <c r="K18" s="18" t="s">
        <v>327</v>
      </c>
      <c r="L18" s="20" t="s">
        <v>327</v>
      </c>
      <c r="M18" s="18" t="n">
        <v>0</v>
      </c>
      <c r="N18" s="20" t="n">
        <v>0</v>
      </c>
      <c r="O18" s="18" t="n">
        <v>0</v>
      </c>
      <c r="P18" s="20" t="n">
        <v>0</v>
      </c>
      <c r="Q18" s="18" t="n">
        <v>0</v>
      </c>
      <c r="R18" s="20" t="n">
        <v>0</v>
      </c>
    </row>
    <row r="19" spans="1:18">
      <c r="A19" s="15" t="s">
        <v>339</v>
      </c>
      <c r="B19" s="17" t="n">
        <v>5658</v>
      </c>
      <c r="C19" s="18">
        <f>(322.0/B19*100)</f>
        <v/>
      </c>
      <c r="D19" s="19" t="n">
        <v>5336</v>
      </c>
      <c r="E19" s="18" t="n">
        <v>24.58816901</v>
      </c>
      <c r="F19" s="20" t="n">
        <v>0.91186837</v>
      </c>
      <c r="G19" s="18" t="n">
        <v>5.48518045</v>
      </c>
      <c r="H19" s="20" t="n">
        <v>0.40869985</v>
      </c>
      <c r="I19" s="18" t="n">
        <v>69.92665054</v>
      </c>
      <c r="J19" s="20" t="n">
        <v>1.07345663</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19.34266397</v>
      </c>
      <c r="F20" s="20" t="n">
        <v>0.59037056</v>
      </c>
      <c r="G20" s="18" t="n">
        <v>2.67146232</v>
      </c>
      <c r="H20" s="20" t="n">
        <v>0.2878559</v>
      </c>
      <c r="I20" s="18" t="n">
        <v>77.98587371000001</v>
      </c>
      <c r="J20" s="20" t="n">
        <v>0.6879049699999999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(708.0/B23*100)</f>
        <v/>
      </c>
      <c r="D23" s="19" t="n">
        <v>10875</v>
      </c>
      <c r="E23" s="18" t="n">
        <v>24.51180635</v>
      </c>
      <c r="F23" s="20" t="n">
        <v>0.90803564</v>
      </c>
      <c r="G23" s="18" t="n">
        <v>5.07255788</v>
      </c>
      <c r="H23" s="20" t="n">
        <v>0.29548485</v>
      </c>
      <c r="I23" s="18" t="n">
        <v>70.41563576999999</v>
      </c>
      <c r="J23" s="20" t="n">
        <v>0.9969672000000001</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51.19517326</v>
      </c>
      <c r="F25" s="20" t="n">
        <v>1.14464785</v>
      </c>
      <c r="G25" s="18" t="n">
        <v>8.377120680000001</v>
      </c>
      <c r="H25" s="20" t="n">
        <v>0.48636286</v>
      </c>
      <c r="I25" s="18" t="n">
        <v>40.42770606</v>
      </c>
      <c r="J25" s="20" t="n">
        <v>1.16980639</v>
      </c>
      <c r="K25" s="18" t="s">
        <v>327</v>
      </c>
      <c r="L25" s="20" t="s">
        <v>327</v>
      </c>
      <c r="M25" s="18" t="n">
        <v>0</v>
      </c>
      <c r="N25" s="20" t="n">
        <v>0</v>
      </c>
      <c r="O25" s="18" t="n">
        <v>0</v>
      </c>
      <c r="P25" s="20" t="n">
        <v>0</v>
      </c>
      <c r="Q25" s="18" t="n">
        <v>0</v>
      </c>
      <c r="R25" s="20" t="n">
        <v>0</v>
      </c>
    </row>
    <row r="26" spans="1:18">
      <c r="A26" s="15" t="s">
        <v>346</v>
      </c>
      <c r="B26" s="17" t="n">
        <v>4869</v>
      </c>
      <c r="C26" s="18">
        <f>(196.0/B26*100)</f>
        <v/>
      </c>
      <c r="D26" s="19" t="n">
        <v>4673</v>
      </c>
      <c r="E26" s="18" t="n">
        <v>31.29367121</v>
      </c>
      <c r="F26" s="20" t="n">
        <v>0.8913567100000001</v>
      </c>
      <c r="G26" s="18" t="n">
        <v>9.80410026</v>
      </c>
      <c r="H26" s="20" t="n">
        <v>0.52462493</v>
      </c>
      <c r="I26" s="18" t="n">
        <v>58.90222853</v>
      </c>
      <c r="J26" s="20" t="n">
        <v>0.99590084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(42.0/B32*100)</f>
        <v/>
      </c>
      <c r="D32" s="19" t="n">
        <v>4436</v>
      </c>
      <c r="E32" s="18" t="n">
        <v>36.68793883</v>
      </c>
      <c r="F32" s="20" t="n">
        <v>1.09165248</v>
      </c>
      <c r="G32" s="18" t="n">
        <v>9.777126320000001</v>
      </c>
      <c r="H32" s="20" t="n">
        <v>0.44739723</v>
      </c>
      <c r="I32" s="18" t="n">
        <v>53.53493485</v>
      </c>
      <c r="J32" s="20" t="n">
        <v>1.26204435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38.36486898</v>
      </c>
      <c r="F34" s="20" t="n">
        <v>0.9233987299999999</v>
      </c>
      <c r="G34" s="18" t="n">
        <v>12.54025594</v>
      </c>
      <c r="H34" s="20" t="n">
        <v>0.50963597</v>
      </c>
      <c r="I34" s="18" t="n">
        <v>46.48193182</v>
      </c>
      <c r="J34" s="20" t="n">
        <v>0.97131413</v>
      </c>
      <c r="K34" s="18" t="s">
        <v>327</v>
      </c>
      <c r="L34" s="20" t="s">
        <v>327</v>
      </c>
      <c r="M34" s="18" t="n">
        <v>2.61294325</v>
      </c>
      <c r="N34" s="20" t="n">
        <v>0.54193197</v>
      </c>
      <c r="O34" s="18" t="n">
        <v>0</v>
      </c>
      <c r="P34" s="20" t="n">
        <v>0</v>
      </c>
      <c r="Q34" s="18" t="n">
        <v>0</v>
      </c>
      <c r="R34" s="20" t="n">
        <v>0</v>
      </c>
    </row>
    <row r="35" spans="1:18">
      <c r="A35" s="15" t="s">
        <v>355</v>
      </c>
      <c r="B35" s="17" t="n">
        <v>6406</v>
      </c>
      <c r="C35" s="18">
        <f>(145.0/B35*100)</f>
        <v/>
      </c>
      <c r="D35" s="19" t="n">
        <v>6261</v>
      </c>
      <c r="E35" s="18" t="n">
        <v>43.57489384</v>
      </c>
      <c r="F35" s="20" t="n">
        <v>0.76209748</v>
      </c>
      <c r="G35" s="18" t="n">
        <v>13.777643</v>
      </c>
      <c r="H35" s="20" t="n">
        <v>0.54346437</v>
      </c>
      <c r="I35" s="18" t="n">
        <v>41.59186214</v>
      </c>
      <c r="J35" s="20" t="n">
        <v>0.76862636</v>
      </c>
      <c r="K35" s="18" t="s">
        <v>327</v>
      </c>
      <c r="L35" s="20" t="s">
        <v>327</v>
      </c>
      <c r="M35" s="18" t="n">
        <v>1.05560102</v>
      </c>
      <c r="N35" s="20" t="n">
        <v>0.0577223</v>
      </c>
      <c r="O35" s="18" t="n">
        <v>0</v>
      </c>
      <c r="P35" s="20" t="n">
        <v>0</v>
      </c>
      <c r="Q35" s="18" t="n">
        <v>0</v>
      </c>
      <c r="R35" s="20" t="n">
        <v>0</v>
      </c>
    </row>
    <row r="36" spans="1:18">
      <c r="A36" s="15" t="s">
        <v>356</v>
      </c>
      <c r="B36" s="17" t="n">
        <v>6736</v>
      </c>
      <c r="C36" s="18">
        <f>(147.0/B36*100)</f>
        <v/>
      </c>
      <c r="D36" s="19" t="n">
        <v>6589</v>
      </c>
      <c r="E36" s="18" t="n">
        <v>24.56767915</v>
      </c>
      <c r="F36" s="20" t="n">
        <v>0.62547317</v>
      </c>
      <c r="G36" s="18" t="n">
        <v>3.49170552</v>
      </c>
      <c r="H36" s="20" t="n">
        <v>0.22481172</v>
      </c>
      <c r="I36" s="18" t="n">
        <v>71.94061533</v>
      </c>
      <c r="J36" s="20" t="n">
        <v>0.7031440799999999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(5837.0/B40*100)</f>
        <v/>
      </c>
      <c r="D40" s="19" t="n">
        <v>8320</v>
      </c>
      <c r="E40" s="18" t="n">
        <v>38.85567846</v>
      </c>
      <c r="F40" s="20" t="n">
        <v>0.85594973</v>
      </c>
      <c r="G40" s="18" t="n">
        <v>5.19663642</v>
      </c>
      <c r="H40" s="20" t="n">
        <v>0.34270366</v>
      </c>
      <c r="I40" s="18" t="n">
        <v>46.67677832</v>
      </c>
      <c r="J40" s="20" t="n">
        <v>0.90423841</v>
      </c>
      <c r="K40" s="18" t="s">
        <v>327</v>
      </c>
      <c r="L40" s="20" t="s">
        <v>327</v>
      </c>
      <c r="M40" s="18" t="n">
        <v>9.270906800000001</v>
      </c>
      <c r="N40" s="20" t="n">
        <v>0.21075608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(333.0/B47*100)</f>
        <v/>
      </c>
      <c r="D47" s="19" t="n">
        <v>5595</v>
      </c>
      <c r="E47" s="18" t="n">
        <v>47.86330365</v>
      </c>
      <c r="F47" s="20" t="n">
        <v>0.77682566</v>
      </c>
      <c r="G47" s="18" t="n">
        <v>13.8885231</v>
      </c>
      <c r="H47" s="20" t="n">
        <v>0.5834960300000001</v>
      </c>
      <c r="I47" s="18" t="n">
        <v>38.24817325</v>
      </c>
      <c r="J47" s="20" t="n">
        <v>0.99347148</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36.82562799</v>
      </c>
      <c r="F48" s="20" t="n">
        <v>1.11033579</v>
      </c>
      <c r="G48" s="18" t="n">
        <v>18.49497878</v>
      </c>
      <c r="H48" s="20" t="n">
        <v>0.81499449</v>
      </c>
      <c r="I48" s="18" t="n">
        <v>44.67939323</v>
      </c>
      <c r="J48" s="20" t="n">
        <v>1.59543653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(169.0/B52*100)</f>
        <v/>
      </c>
      <c r="D52" s="19" t="n">
        <v>5640</v>
      </c>
      <c r="E52" s="18" t="n">
        <v>23.37442894</v>
      </c>
      <c r="F52" s="20" t="n">
        <v>0.71245187</v>
      </c>
      <c r="G52" s="18" t="n">
        <v>6.07614481</v>
      </c>
      <c r="H52" s="20" t="n">
        <v>0.32923175</v>
      </c>
      <c r="I52" s="18" t="n">
        <v>70.54942625</v>
      </c>
      <c r="J52" s="20" t="n">
        <v>0.84693396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(100.0/B56*100)</f>
        <v/>
      </c>
      <c r="D56" s="19" t="n">
        <v>5259</v>
      </c>
      <c r="E56" s="18" t="n">
        <v>42.28726769</v>
      </c>
      <c r="F56" s="20" t="n">
        <v>1.07312619</v>
      </c>
      <c r="G56" s="18" t="n">
        <v>5.96359492</v>
      </c>
      <c r="H56" s="20" t="n">
        <v>0.465976</v>
      </c>
      <c r="I56" s="18" t="n">
        <v>51.74913739</v>
      </c>
      <c r="J56" s="20" t="n">
        <v>1.13686919</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31.25923128</v>
      </c>
      <c r="F61" s="20" t="n">
        <v>0.75772883</v>
      </c>
      <c r="G61" s="18" t="n">
        <v>10.09757033</v>
      </c>
      <c r="H61" s="20" t="n">
        <v>0.44861554</v>
      </c>
      <c r="I61" s="18" t="n">
        <v>58.64319839</v>
      </c>
      <c r="J61" s="20" t="n">
        <v>0.78686345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(625.0/B67*100)</f>
        <v/>
      </c>
      <c r="D67" s="19" t="n">
        <v>6346</v>
      </c>
      <c r="E67" s="18" t="n">
        <v>29.74654226</v>
      </c>
      <c r="F67" s="20" t="n">
        <v>0.74905496</v>
      </c>
      <c r="G67" s="18" t="n">
        <v>22.29696135</v>
      </c>
      <c r="H67" s="20" t="n">
        <v>0.71376258</v>
      </c>
      <c r="I67" s="18" t="n">
        <v>47.95649639</v>
      </c>
      <c r="J67" s="20" t="n">
        <v>1.10371476</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(439.0/B73*100)</f>
        <v/>
      </c>
      <c r="D73" s="19" t="n">
        <v>7810</v>
      </c>
      <c r="E73" s="18" t="n">
        <v>34.12493068</v>
      </c>
      <c r="F73" s="20" t="n">
        <v>0.79301321</v>
      </c>
      <c r="G73" s="18" t="n">
        <v>31.48460414</v>
      </c>
      <c r="H73" s="20" t="n">
        <v>1.04534577</v>
      </c>
      <c r="I73" s="18" t="n">
        <v>34.39046518</v>
      </c>
      <c r="J73" s="20" t="n">
        <v>1.20283617</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(2538.0/B7*100)</f>
        <v/>
      </c>
      <c r="D7" s="19" t="n">
        <v>11992</v>
      </c>
      <c r="E7" s="18" t="n">
        <v>20.60991881</v>
      </c>
      <c r="F7" s="20" t="n">
        <v>0.43272577</v>
      </c>
      <c r="G7" s="18" t="n">
        <v>18.90883811</v>
      </c>
      <c r="H7" s="20" t="n">
        <v>0.53399803</v>
      </c>
      <c r="I7" s="18" t="n">
        <v>60.48124307</v>
      </c>
      <c r="J7" s="20" t="n">
        <v>0.5663116500000001</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(8476.0/B9*100)</f>
        <v/>
      </c>
      <c r="D9" s="19" t="n">
        <v>1175</v>
      </c>
      <c r="E9" s="18" t="n">
        <v>51.59395026</v>
      </c>
      <c r="F9" s="20" t="n">
        <v>2.688583</v>
      </c>
      <c r="G9" s="18" t="n">
        <v>28.25905487</v>
      </c>
      <c r="H9" s="20" t="n">
        <v>1.99861634</v>
      </c>
      <c r="I9" s="18" t="n">
        <v>0</v>
      </c>
      <c r="J9" s="20" t="n">
        <v>0</v>
      </c>
      <c r="K9" s="18" t="s">
        <v>327</v>
      </c>
      <c r="L9" s="20" t="s">
        <v>327</v>
      </c>
      <c r="M9" s="18" t="n">
        <v>20.14699487</v>
      </c>
      <c r="N9" s="20" t="n">
        <v>3.1647906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(209.0/B13*100)</f>
        <v/>
      </c>
      <c r="D13" s="19" t="n">
        <v>6952</v>
      </c>
      <c r="E13" s="18" t="n">
        <v>7.43554291</v>
      </c>
      <c r="F13" s="20" t="n">
        <v>0.38541697</v>
      </c>
      <c r="G13" s="18" t="n">
        <v>3.55282367</v>
      </c>
      <c r="H13" s="20" t="n">
        <v>0.25890432</v>
      </c>
      <c r="I13" s="18" t="n">
        <v>84.88576617</v>
      </c>
      <c r="J13" s="20" t="n">
        <v>0.68175049</v>
      </c>
      <c r="K13" s="18" t="s">
        <v>327</v>
      </c>
      <c r="L13" s="20" t="s">
        <v>327</v>
      </c>
      <c r="M13" s="18" t="n">
        <v>4.12586725</v>
      </c>
      <c r="N13" s="20" t="n">
        <v>0.47384731</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39.89179765</v>
      </c>
      <c r="F18" s="20" t="n">
        <v>1.11791283</v>
      </c>
      <c r="G18" s="18" t="n">
        <v>16.58045859</v>
      </c>
      <c r="H18" s="20" t="n">
        <v>0.8770221499999999</v>
      </c>
      <c r="I18" s="18" t="n">
        <v>43.52774376</v>
      </c>
      <c r="J18" s="20" t="n">
        <v>0.96636876</v>
      </c>
      <c r="K18" s="18" t="s">
        <v>327</v>
      </c>
      <c r="L18" s="20" t="s">
        <v>327</v>
      </c>
      <c r="M18" s="18" t="n">
        <v>0</v>
      </c>
      <c r="N18" s="20" t="n">
        <v>0</v>
      </c>
      <c r="O18" s="18" t="n">
        <v>0</v>
      </c>
      <c r="P18" s="20" t="n">
        <v>0</v>
      </c>
      <c r="Q18" s="18" t="n">
        <v>0</v>
      </c>
      <c r="R18" s="20" t="n">
        <v>0</v>
      </c>
    </row>
    <row r="19" spans="1:18">
      <c r="A19" s="15" t="s">
        <v>339</v>
      </c>
      <c r="B19" s="17" t="n">
        <v>5658</v>
      </c>
      <c r="C19" s="18">
        <f>(325.0/B19*100)</f>
        <v/>
      </c>
      <c r="D19" s="19" t="n">
        <v>5333</v>
      </c>
      <c r="E19" s="18" t="n">
        <v>17.74624495</v>
      </c>
      <c r="F19" s="20" t="n">
        <v>0.68929064</v>
      </c>
      <c r="G19" s="18" t="n">
        <v>12.28833149</v>
      </c>
      <c r="H19" s="20" t="n">
        <v>0.68808087</v>
      </c>
      <c r="I19" s="18" t="n">
        <v>69.96542356</v>
      </c>
      <c r="J19" s="20" t="n">
        <v>1.07181177</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12.50268398</v>
      </c>
      <c r="F20" s="20" t="n">
        <v>0.462941</v>
      </c>
      <c r="G20" s="18" t="n">
        <v>9.51144232</v>
      </c>
      <c r="H20" s="20" t="n">
        <v>0.52468968</v>
      </c>
      <c r="I20" s="18" t="n">
        <v>77.98587371000001</v>
      </c>
      <c r="J20" s="20" t="n">
        <v>0.6879049699999999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(712.0/B23*100)</f>
        <v/>
      </c>
      <c r="D23" s="19" t="n">
        <v>10871</v>
      </c>
      <c r="E23" s="18" t="n">
        <v>16.28005863</v>
      </c>
      <c r="F23" s="20" t="n">
        <v>0.58522858</v>
      </c>
      <c r="G23" s="18" t="n">
        <v>13.28608825</v>
      </c>
      <c r="H23" s="20" t="n">
        <v>0.71003693</v>
      </c>
      <c r="I23" s="18" t="n">
        <v>70.43385311999999</v>
      </c>
      <c r="J23" s="20" t="n">
        <v>0.99795843</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23.37874645</v>
      </c>
      <c r="F25" s="20" t="n">
        <v>0.86959659</v>
      </c>
      <c r="G25" s="18" t="n">
        <v>36.19354748</v>
      </c>
      <c r="H25" s="20" t="n">
        <v>1.49643518</v>
      </c>
      <c r="I25" s="18" t="n">
        <v>40.42770606</v>
      </c>
      <c r="J25" s="20" t="n">
        <v>1.16980639</v>
      </c>
      <c r="K25" s="18" t="s">
        <v>327</v>
      </c>
      <c r="L25" s="20" t="s">
        <v>327</v>
      </c>
      <c r="M25" s="18" t="n">
        <v>0</v>
      </c>
      <c r="N25" s="20" t="n">
        <v>0</v>
      </c>
      <c r="O25" s="18" t="n">
        <v>0</v>
      </c>
      <c r="P25" s="20" t="n">
        <v>0</v>
      </c>
      <c r="Q25" s="18" t="n">
        <v>0</v>
      </c>
      <c r="R25" s="20" t="n">
        <v>0</v>
      </c>
    </row>
    <row r="26" spans="1:18">
      <c r="A26" s="15" t="s">
        <v>346</v>
      </c>
      <c r="B26" s="17" t="n">
        <v>4869</v>
      </c>
      <c r="C26" s="18">
        <f>(196.0/B26*100)</f>
        <v/>
      </c>
      <c r="D26" s="19" t="n">
        <v>4673</v>
      </c>
      <c r="E26" s="18" t="n">
        <v>11.44124862</v>
      </c>
      <c r="F26" s="20" t="n">
        <v>0.50456884</v>
      </c>
      <c r="G26" s="18" t="n">
        <v>29.65652285</v>
      </c>
      <c r="H26" s="20" t="n">
        <v>0.91688715</v>
      </c>
      <c r="I26" s="18" t="n">
        <v>58.90222853</v>
      </c>
      <c r="J26" s="20" t="n">
        <v>0.99590084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(42.0/B32*100)</f>
        <v/>
      </c>
      <c r="D32" s="19" t="n">
        <v>4436</v>
      </c>
      <c r="E32" s="18" t="n">
        <v>8.4980826</v>
      </c>
      <c r="F32" s="20" t="n">
        <v>0.50065006</v>
      </c>
      <c r="G32" s="18" t="n">
        <v>37.96698255</v>
      </c>
      <c r="H32" s="20" t="n">
        <v>1.3014765</v>
      </c>
      <c r="I32" s="18" t="n">
        <v>53.53493485</v>
      </c>
      <c r="J32" s="20" t="n">
        <v>1.26204435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24.71613617</v>
      </c>
      <c r="F34" s="20" t="n">
        <v>0.62852762</v>
      </c>
      <c r="G34" s="18" t="n">
        <v>26.18898875</v>
      </c>
      <c r="H34" s="20" t="n">
        <v>0.86304464</v>
      </c>
      <c r="I34" s="18" t="n">
        <v>46.48193182</v>
      </c>
      <c r="J34" s="20" t="n">
        <v>0.97131413</v>
      </c>
      <c r="K34" s="18" t="s">
        <v>327</v>
      </c>
      <c r="L34" s="20" t="s">
        <v>327</v>
      </c>
      <c r="M34" s="18" t="n">
        <v>2.61294325</v>
      </c>
      <c r="N34" s="20" t="n">
        <v>0.54193197</v>
      </c>
      <c r="O34" s="18" t="n">
        <v>0</v>
      </c>
      <c r="P34" s="20" t="n">
        <v>0</v>
      </c>
      <c r="Q34" s="18" t="n">
        <v>0</v>
      </c>
      <c r="R34" s="20" t="n">
        <v>0</v>
      </c>
    </row>
    <row r="35" spans="1:18">
      <c r="A35" s="15" t="s">
        <v>355</v>
      </c>
      <c r="B35" s="17" t="n">
        <v>6406</v>
      </c>
      <c r="C35" s="18">
        <f>(148.0/B35*100)</f>
        <v/>
      </c>
      <c r="D35" s="19" t="n">
        <v>6258</v>
      </c>
      <c r="E35" s="18" t="n">
        <v>40.7558393</v>
      </c>
      <c r="F35" s="20" t="n">
        <v>0.75785231</v>
      </c>
      <c r="G35" s="18" t="n">
        <v>16.58273608</v>
      </c>
      <c r="H35" s="20" t="n">
        <v>0.59436497</v>
      </c>
      <c r="I35" s="18" t="n">
        <v>41.60547803</v>
      </c>
      <c r="J35" s="20" t="n">
        <v>0.76864541</v>
      </c>
      <c r="K35" s="18" t="s">
        <v>327</v>
      </c>
      <c r="L35" s="20" t="s">
        <v>327</v>
      </c>
      <c r="M35" s="18" t="n">
        <v>1.05594659</v>
      </c>
      <c r="N35" s="20" t="n">
        <v>0.0577353</v>
      </c>
      <c r="O35" s="18" t="n">
        <v>0</v>
      </c>
      <c r="P35" s="20" t="n">
        <v>0</v>
      </c>
      <c r="Q35" s="18" t="n">
        <v>0</v>
      </c>
      <c r="R35" s="20" t="n">
        <v>0</v>
      </c>
    </row>
    <row r="36" spans="1:18">
      <c r="A36" s="15" t="s">
        <v>356</v>
      </c>
      <c r="B36" s="17" t="n">
        <v>6736</v>
      </c>
      <c r="C36" s="18">
        <f>(147.0/B36*100)</f>
        <v/>
      </c>
      <c r="D36" s="19" t="n">
        <v>6589</v>
      </c>
      <c r="E36" s="18" t="n">
        <v>21.48409581</v>
      </c>
      <c r="F36" s="20" t="n">
        <v>0.57232307</v>
      </c>
      <c r="G36" s="18" t="n">
        <v>6.57528886</v>
      </c>
      <c r="H36" s="20" t="n">
        <v>0.35561287</v>
      </c>
      <c r="I36" s="18" t="n">
        <v>71.94061533</v>
      </c>
      <c r="J36" s="20" t="n">
        <v>0.7031440799999999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(5839.0/B40*100)</f>
        <v/>
      </c>
      <c r="D40" s="19" t="n">
        <v>8318</v>
      </c>
      <c r="E40" s="18" t="n">
        <v>12.49772087</v>
      </c>
      <c r="F40" s="20" t="n">
        <v>0.63196634</v>
      </c>
      <c r="G40" s="18" t="n">
        <v>31.5362623</v>
      </c>
      <c r="H40" s="20" t="n">
        <v>0.99796951</v>
      </c>
      <c r="I40" s="18" t="n">
        <v>46.69207235</v>
      </c>
      <c r="J40" s="20" t="n">
        <v>0.90311926</v>
      </c>
      <c r="K40" s="18" t="s">
        <v>327</v>
      </c>
      <c r="L40" s="20" t="s">
        <v>327</v>
      </c>
      <c r="M40" s="18" t="n">
        <v>9.27394449</v>
      </c>
      <c r="N40" s="20" t="n">
        <v>0.21055818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(338.0/B47*100)</f>
        <v/>
      </c>
      <c r="D47" s="19" t="n">
        <v>5590</v>
      </c>
      <c r="E47" s="18" t="n">
        <v>27.70298144</v>
      </c>
      <c r="F47" s="20" t="n">
        <v>0.7926022</v>
      </c>
      <c r="G47" s="18" t="n">
        <v>34.01593503</v>
      </c>
      <c r="H47" s="20" t="n">
        <v>0.83359658</v>
      </c>
      <c r="I47" s="18" t="n">
        <v>38.28108352</v>
      </c>
      <c r="J47" s="20" t="n">
        <v>0.99391392</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22.18610004</v>
      </c>
      <c r="F48" s="20" t="n">
        <v>0.74183659</v>
      </c>
      <c r="G48" s="18" t="n">
        <v>33.13450673</v>
      </c>
      <c r="H48" s="20" t="n">
        <v>1.40653758</v>
      </c>
      <c r="I48" s="18" t="n">
        <v>44.67939323</v>
      </c>
      <c r="J48" s="20" t="n">
        <v>1.59543653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(169.0/B52*100)</f>
        <v/>
      </c>
      <c r="D52" s="19" t="n">
        <v>5640</v>
      </c>
      <c r="E52" s="18" t="n">
        <v>12.98846244</v>
      </c>
      <c r="F52" s="20" t="n">
        <v>0.53966165</v>
      </c>
      <c r="G52" s="18" t="n">
        <v>16.4621113</v>
      </c>
      <c r="H52" s="20" t="n">
        <v>0.61044191</v>
      </c>
      <c r="I52" s="18" t="n">
        <v>70.54942625</v>
      </c>
      <c r="J52" s="20" t="n">
        <v>0.84693396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(99.0/B56*100)</f>
        <v/>
      </c>
      <c r="D56" s="19" t="n">
        <v>5260</v>
      </c>
      <c r="E56" s="18" t="n">
        <v>23.65048769</v>
      </c>
      <c r="F56" s="20" t="n">
        <v>0.76319707</v>
      </c>
      <c r="G56" s="18" t="n">
        <v>24.61039692</v>
      </c>
      <c r="H56" s="20" t="n">
        <v>0.89398011</v>
      </c>
      <c r="I56" s="18" t="n">
        <v>51.73911539</v>
      </c>
      <c r="J56" s="20" t="n">
        <v>1.13529613</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18.75197549</v>
      </c>
      <c r="F61" s="20" t="n">
        <v>0.6509543</v>
      </c>
      <c r="G61" s="18" t="n">
        <v>22.60482613</v>
      </c>
      <c r="H61" s="20" t="n">
        <v>0.78126063</v>
      </c>
      <c r="I61" s="18" t="n">
        <v>58.64319839</v>
      </c>
      <c r="J61" s="20" t="n">
        <v>0.78686345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(651.0/B67*100)</f>
        <v/>
      </c>
      <c r="D67" s="19" t="n">
        <v>6320</v>
      </c>
      <c r="E67" s="18" t="n">
        <v>12.71213171</v>
      </c>
      <c r="F67" s="20" t="n">
        <v>0.5346469</v>
      </c>
      <c r="G67" s="18" t="n">
        <v>39.13364724</v>
      </c>
      <c r="H67" s="20" t="n">
        <v>1.1127233</v>
      </c>
      <c r="I67" s="18" t="n">
        <v>48.15422105</v>
      </c>
      <c r="J67" s="20" t="n">
        <v>1.09981078</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(440.0/B73*100)</f>
        <v/>
      </c>
      <c r="D73" s="19" t="n">
        <v>7809</v>
      </c>
      <c r="E73" s="18" t="n">
        <v>9.02020811</v>
      </c>
      <c r="F73" s="20" t="n">
        <v>0.39226704</v>
      </c>
      <c r="G73" s="18" t="n">
        <v>56.58912434</v>
      </c>
      <c r="H73" s="20" t="n">
        <v>1.15883961</v>
      </c>
      <c r="I73" s="18" t="n">
        <v>34.39066755</v>
      </c>
      <c r="J73" s="20" t="n">
        <v>1.20284459</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(2538.0/B7*100)</f>
        <v/>
      </c>
      <c r="D7" s="19" t="n">
        <v>11992</v>
      </c>
      <c r="E7" s="18" t="n">
        <v>31.35037449</v>
      </c>
      <c r="F7" s="20" t="n">
        <v>0.60661913</v>
      </c>
      <c r="G7" s="18" t="n">
        <v>8.16838244</v>
      </c>
      <c r="H7" s="20" t="n">
        <v>0.32084529</v>
      </c>
      <c r="I7" s="18" t="n">
        <v>60.48124307</v>
      </c>
      <c r="J7" s="20" t="n">
        <v>0.5663116500000001</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(8476.0/B9*100)</f>
        <v/>
      </c>
      <c r="D9" s="19" t="n">
        <v>1175</v>
      </c>
      <c r="E9" s="18" t="n">
        <v>65.37778398</v>
      </c>
      <c r="F9" s="20" t="n">
        <v>2.77651721</v>
      </c>
      <c r="G9" s="18" t="n">
        <v>14.47522115</v>
      </c>
      <c r="H9" s="20" t="n">
        <v>1.13592126</v>
      </c>
      <c r="I9" s="18" t="n">
        <v>0</v>
      </c>
      <c r="J9" s="20" t="n">
        <v>0</v>
      </c>
      <c r="K9" s="18" t="s">
        <v>327</v>
      </c>
      <c r="L9" s="20" t="s">
        <v>327</v>
      </c>
      <c r="M9" s="18" t="n">
        <v>20.14699487</v>
      </c>
      <c r="N9" s="20" t="n">
        <v>3.1647906</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(209.0/B13*100)</f>
        <v/>
      </c>
      <c r="D13" s="19" t="n">
        <v>6952</v>
      </c>
      <c r="E13" s="18" t="n">
        <v>9.36629982</v>
      </c>
      <c r="F13" s="20" t="n">
        <v>0.44731643</v>
      </c>
      <c r="G13" s="18" t="n">
        <v>1.62206676</v>
      </c>
      <c r="H13" s="20" t="n">
        <v>0.17572276</v>
      </c>
      <c r="I13" s="18" t="n">
        <v>84.88576617</v>
      </c>
      <c r="J13" s="20" t="n">
        <v>0.68175049</v>
      </c>
      <c r="K13" s="18" t="s">
        <v>327</v>
      </c>
      <c r="L13" s="20" t="s">
        <v>327</v>
      </c>
      <c r="M13" s="18" t="n">
        <v>4.12586725</v>
      </c>
      <c r="N13" s="20" t="n">
        <v>0.47384731</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19.63808009</v>
      </c>
      <c r="F18" s="20" t="n">
        <v>0.85633917</v>
      </c>
      <c r="G18" s="18" t="n">
        <v>36.83417616</v>
      </c>
      <c r="H18" s="20" t="n">
        <v>1.09682581</v>
      </c>
      <c r="I18" s="18" t="n">
        <v>43.52774376</v>
      </c>
      <c r="J18" s="20" t="n">
        <v>0.96636876</v>
      </c>
      <c r="K18" s="18" t="s">
        <v>327</v>
      </c>
      <c r="L18" s="20" t="s">
        <v>327</v>
      </c>
      <c r="M18" s="18" t="n">
        <v>0</v>
      </c>
      <c r="N18" s="20" t="n">
        <v>0</v>
      </c>
      <c r="O18" s="18" t="n">
        <v>0</v>
      </c>
      <c r="P18" s="20" t="n">
        <v>0</v>
      </c>
      <c r="Q18" s="18" t="n">
        <v>0</v>
      </c>
      <c r="R18" s="20" t="n">
        <v>0</v>
      </c>
    </row>
    <row r="19" spans="1:18">
      <c r="A19" s="15" t="s">
        <v>339</v>
      </c>
      <c r="B19" s="17" t="n">
        <v>5658</v>
      </c>
      <c r="C19" s="18">
        <f>(325.0/B19*100)</f>
        <v/>
      </c>
      <c r="D19" s="19" t="n">
        <v>5333</v>
      </c>
      <c r="E19" s="18" t="n">
        <v>20.33823839</v>
      </c>
      <c r="F19" s="20" t="n">
        <v>0.8214557300000001</v>
      </c>
      <c r="G19" s="18" t="n">
        <v>9.69633805</v>
      </c>
      <c r="H19" s="20" t="n">
        <v>0.52509111</v>
      </c>
      <c r="I19" s="18" t="n">
        <v>69.96542356</v>
      </c>
      <c r="J19" s="20" t="n">
        <v>1.07181177</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18.68565884</v>
      </c>
      <c r="F20" s="20" t="n">
        <v>0.65259882</v>
      </c>
      <c r="G20" s="18" t="n">
        <v>3.32846746</v>
      </c>
      <c r="H20" s="20" t="n">
        <v>0.32304335</v>
      </c>
      <c r="I20" s="18" t="n">
        <v>77.98587371000001</v>
      </c>
      <c r="J20" s="20" t="n">
        <v>0.6879049699999999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(712.0/B23*100)</f>
        <v/>
      </c>
      <c r="D23" s="19" t="n">
        <v>10871</v>
      </c>
      <c r="E23" s="18" t="n">
        <v>20.76859507</v>
      </c>
      <c r="F23" s="20" t="n">
        <v>0.80353206</v>
      </c>
      <c r="G23" s="18" t="n">
        <v>8.79755181</v>
      </c>
      <c r="H23" s="20" t="n">
        <v>0.4270811</v>
      </c>
      <c r="I23" s="18" t="n">
        <v>70.43385311999999</v>
      </c>
      <c r="J23" s="20" t="n">
        <v>0.99795843</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37.92169344</v>
      </c>
      <c r="F25" s="20" t="n">
        <v>1.34750924</v>
      </c>
      <c r="G25" s="18" t="n">
        <v>21.6506005</v>
      </c>
      <c r="H25" s="20" t="n">
        <v>0.92232413</v>
      </c>
      <c r="I25" s="18" t="n">
        <v>40.42770606</v>
      </c>
      <c r="J25" s="20" t="n">
        <v>1.16980639</v>
      </c>
      <c r="K25" s="18" t="s">
        <v>327</v>
      </c>
      <c r="L25" s="20" t="s">
        <v>327</v>
      </c>
      <c r="M25" s="18" t="n">
        <v>0</v>
      </c>
      <c r="N25" s="20" t="n">
        <v>0</v>
      </c>
      <c r="O25" s="18" t="n">
        <v>0</v>
      </c>
      <c r="P25" s="20" t="n">
        <v>0</v>
      </c>
      <c r="Q25" s="18" t="n">
        <v>0</v>
      </c>
      <c r="R25" s="20" t="n">
        <v>0</v>
      </c>
    </row>
    <row r="26" spans="1:18">
      <c r="A26" s="15" t="s">
        <v>346</v>
      </c>
      <c r="B26" s="17" t="n">
        <v>4869</v>
      </c>
      <c r="C26" s="18">
        <f>(196.0/B26*100)</f>
        <v/>
      </c>
      <c r="D26" s="19" t="n">
        <v>4673</v>
      </c>
      <c r="E26" s="18" t="n">
        <v>33.31906845</v>
      </c>
      <c r="F26" s="20" t="n">
        <v>0.96922587</v>
      </c>
      <c r="G26" s="18" t="n">
        <v>7.77870302</v>
      </c>
      <c r="H26" s="20" t="n">
        <v>0.41694885</v>
      </c>
      <c r="I26" s="18" t="n">
        <v>58.90222853</v>
      </c>
      <c r="J26" s="20" t="n">
        <v>0.99590084</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(42.0/B32*100)</f>
        <v/>
      </c>
      <c r="D32" s="19" t="n">
        <v>4436</v>
      </c>
      <c r="E32" s="18" t="n">
        <v>39.69014728</v>
      </c>
      <c r="F32" s="20" t="n">
        <v>1.30036302</v>
      </c>
      <c r="G32" s="18" t="n">
        <v>6.77491787</v>
      </c>
      <c r="H32" s="20" t="n">
        <v>0.44297979</v>
      </c>
      <c r="I32" s="18" t="n">
        <v>53.53493485</v>
      </c>
      <c r="J32" s="20" t="n">
        <v>1.26204435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(160.0/B34*100)</f>
        <v/>
      </c>
      <c r="D34" s="19" t="n">
        <v>6190</v>
      </c>
      <c r="E34" s="18" t="n">
        <v>35.84276331</v>
      </c>
      <c r="F34" s="20" t="n">
        <v>0.8096050299999999</v>
      </c>
      <c r="G34" s="18" t="n">
        <v>15.06236161</v>
      </c>
      <c r="H34" s="20" t="n">
        <v>0.54038956</v>
      </c>
      <c r="I34" s="18" t="n">
        <v>46.48193182</v>
      </c>
      <c r="J34" s="20" t="n">
        <v>0.97131413</v>
      </c>
      <c r="K34" s="18" t="s">
        <v>327</v>
      </c>
      <c r="L34" s="20" t="s">
        <v>327</v>
      </c>
      <c r="M34" s="18" t="n">
        <v>2.61294325</v>
      </c>
      <c r="N34" s="20" t="n">
        <v>0.54193197</v>
      </c>
      <c r="O34" s="18" t="n">
        <v>0</v>
      </c>
      <c r="P34" s="20" t="n">
        <v>0</v>
      </c>
      <c r="Q34" s="18" t="n">
        <v>0</v>
      </c>
      <c r="R34" s="20" t="n">
        <v>0</v>
      </c>
    </row>
    <row r="35" spans="1:18">
      <c r="A35" s="15" t="s">
        <v>355</v>
      </c>
      <c r="B35" s="17" t="n">
        <v>6406</v>
      </c>
      <c r="C35" s="18">
        <f>(148.0/B35*100)</f>
        <v/>
      </c>
      <c r="D35" s="19" t="n">
        <v>6258</v>
      </c>
      <c r="E35" s="18" t="n">
        <v>40.03948754</v>
      </c>
      <c r="F35" s="20" t="n">
        <v>0.819005</v>
      </c>
      <c r="G35" s="18" t="n">
        <v>17.29908783</v>
      </c>
      <c r="H35" s="20" t="n">
        <v>0.6298439</v>
      </c>
      <c r="I35" s="18" t="n">
        <v>41.60547803</v>
      </c>
      <c r="J35" s="20" t="n">
        <v>0.76864541</v>
      </c>
      <c r="K35" s="18" t="s">
        <v>327</v>
      </c>
      <c r="L35" s="20" t="s">
        <v>327</v>
      </c>
      <c r="M35" s="18" t="n">
        <v>1.05594659</v>
      </c>
      <c r="N35" s="20" t="n">
        <v>0.0577353</v>
      </c>
      <c r="O35" s="18" t="n">
        <v>0</v>
      </c>
      <c r="P35" s="20" t="n">
        <v>0</v>
      </c>
      <c r="Q35" s="18" t="n">
        <v>0</v>
      </c>
      <c r="R35" s="20" t="n">
        <v>0</v>
      </c>
    </row>
    <row r="36" spans="1:18">
      <c r="A36" s="15" t="s">
        <v>356</v>
      </c>
      <c r="B36" s="17" t="n">
        <v>6736</v>
      </c>
      <c r="C36" s="18">
        <f>(147.0/B36*100)</f>
        <v/>
      </c>
      <c r="D36" s="19" t="n">
        <v>6589</v>
      </c>
      <c r="E36" s="18" t="n">
        <v>15.59449871</v>
      </c>
      <c r="F36" s="20" t="n">
        <v>0.52394721</v>
      </c>
      <c r="G36" s="18" t="n">
        <v>12.46488597</v>
      </c>
      <c r="H36" s="20" t="n">
        <v>0.54048448</v>
      </c>
      <c r="I36" s="18" t="n">
        <v>71.94061533</v>
      </c>
      <c r="J36" s="20" t="n">
        <v>0.7031440799999999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(5839.0/B40*100)</f>
        <v/>
      </c>
      <c r="D40" s="19" t="n">
        <v>8318</v>
      </c>
      <c r="E40" s="18" t="n">
        <v>37.32536871</v>
      </c>
      <c r="F40" s="20" t="n">
        <v>0.96851079</v>
      </c>
      <c r="G40" s="18" t="n">
        <v>6.70861446</v>
      </c>
      <c r="H40" s="20" t="n">
        <v>0.3977798</v>
      </c>
      <c r="I40" s="18" t="n">
        <v>46.69207235</v>
      </c>
      <c r="J40" s="20" t="n">
        <v>0.90311926</v>
      </c>
      <c r="K40" s="18" t="s">
        <v>327</v>
      </c>
      <c r="L40" s="20" t="s">
        <v>327</v>
      </c>
      <c r="M40" s="18" t="n">
        <v>9.27394449</v>
      </c>
      <c r="N40" s="20" t="n">
        <v>0.21055818</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(338.0/B47*100)</f>
        <v/>
      </c>
      <c r="D47" s="19" t="n">
        <v>5590</v>
      </c>
      <c r="E47" s="18" t="n">
        <v>44.08726293</v>
      </c>
      <c r="F47" s="20" t="n">
        <v>0.8895757</v>
      </c>
      <c r="G47" s="18" t="n">
        <v>17.63165355</v>
      </c>
      <c r="H47" s="20" t="n">
        <v>0.68637832</v>
      </c>
      <c r="I47" s="18" t="n">
        <v>38.28108352</v>
      </c>
      <c r="J47" s="20" t="n">
        <v>0.99391392</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31.93686385</v>
      </c>
      <c r="F48" s="20" t="n">
        <v>1.09498113</v>
      </c>
      <c r="G48" s="18" t="n">
        <v>23.38374292</v>
      </c>
      <c r="H48" s="20" t="n">
        <v>0.84835777</v>
      </c>
      <c r="I48" s="18" t="n">
        <v>44.67939323</v>
      </c>
      <c r="J48" s="20" t="n">
        <v>1.59543653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(169.0/B52*100)</f>
        <v/>
      </c>
      <c r="D52" s="19" t="n">
        <v>5640</v>
      </c>
      <c r="E52" s="18" t="n">
        <v>20.9219555</v>
      </c>
      <c r="F52" s="20" t="n">
        <v>0.7310819</v>
      </c>
      <c r="G52" s="18" t="n">
        <v>8.528618249999999</v>
      </c>
      <c r="H52" s="20" t="n">
        <v>0.38191998</v>
      </c>
      <c r="I52" s="18" t="n">
        <v>70.54942625</v>
      </c>
      <c r="J52" s="20" t="n">
        <v>0.84693396</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(99.0/B56*100)</f>
        <v/>
      </c>
      <c r="D56" s="19" t="n">
        <v>5260</v>
      </c>
      <c r="E56" s="18" t="n">
        <v>26.02624829</v>
      </c>
      <c r="F56" s="20" t="n">
        <v>0.90889836</v>
      </c>
      <c r="G56" s="18" t="n">
        <v>22.23463632</v>
      </c>
      <c r="H56" s="20" t="n">
        <v>0.80616131</v>
      </c>
      <c r="I56" s="18" t="n">
        <v>51.73911539</v>
      </c>
      <c r="J56" s="20" t="n">
        <v>1.13529613</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32.68159305</v>
      </c>
      <c r="F61" s="20" t="n">
        <v>0.8256751</v>
      </c>
      <c r="G61" s="18" t="n">
        <v>8.675208570000001</v>
      </c>
      <c r="H61" s="20" t="n">
        <v>0.38220674</v>
      </c>
      <c r="I61" s="18" t="n">
        <v>58.64319839</v>
      </c>
      <c r="J61" s="20" t="n">
        <v>0.78686345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(651.0/B67*100)</f>
        <v/>
      </c>
      <c r="D67" s="19" t="n">
        <v>6320</v>
      </c>
      <c r="E67" s="18" t="n">
        <v>36.87789043</v>
      </c>
      <c r="F67" s="20" t="n">
        <v>1.07608986</v>
      </c>
      <c r="G67" s="18" t="n">
        <v>14.96788851</v>
      </c>
      <c r="H67" s="20" t="n">
        <v>0.50412062</v>
      </c>
      <c r="I67" s="18" t="n">
        <v>48.15422105</v>
      </c>
      <c r="J67" s="20" t="n">
        <v>1.09981078</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(440.0/B73*100)</f>
        <v/>
      </c>
      <c r="D73" s="19" t="n">
        <v>7809</v>
      </c>
      <c r="E73" s="18" t="n">
        <v>37.34987802</v>
      </c>
      <c r="F73" s="20" t="n">
        <v>0.85117626</v>
      </c>
      <c r="G73" s="18" t="n">
        <v>28.25945443</v>
      </c>
      <c r="H73" s="20" t="n">
        <v>0.94471976</v>
      </c>
      <c r="I73" s="18" t="n">
        <v>34.39066755</v>
      </c>
      <c r="J73" s="20" t="n">
        <v>1.20284459</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23.02290295</v>
      </c>
      <c r="F7" s="20" t="n">
        <v>0.4638361</v>
      </c>
      <c r="G7" s="18" t="n">
        <v>16.45124537</v>
      </c>
      <c r="H7" s="20" t="n">
        <v>0.50698386</v>
      </c>
      <c r="I7" s="18" t="n">
        <v>60.52585167</v>
      </c>
      <c r="J7" s="20" t="n">
        <v>0.56754556</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(8476.0/B9*100)</f>
        <v/>
      </c>
      <c r="D9" s="19" t="n">
        <v>1175</v>
      </c>
      <c r="E9" s="18" t="n">
        <v>59.32805962</v>
      </c>
      <c r="F9" s="20" t="n">
        <v>2.77107831</v>
      </c>
      <c r="G9" s="18" t="n">
        <v>20.52910925</v>
      </c>
      <c r="H9" s="20" t="n">
        <v>1.54396046</v>
      </c>
      <c r="I9" s="18" t="n">
        <v>0</v>
      </c>
      <c r="J9" s="20" t="n">
        <v>0</v>
      </c>
      <c r="K9" s="18" t="s">
        <v>327</v>
      </c>
      <c r="L9" s="20" t="s">
        <v>327</v>
      </c>
      <c r="M9" s="18" t="n">
        <v>20.14283113</v>
      </c>
      <c r="N9" s="20" t="n">
        <v>3.16289395</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(210.0/B13*100)</f>
        <v/>
      </c>
      <c r="D13" s="19" t="n">
        <v>6951</v>
      </c>
      <c r="E13" s="18" t="n">
        <v>7.25550054</v>
      </c>
      <c r="F13" s="20" t="n">
        <v>0.37370647</v>
      </c>
      <c r="G13" s="18" t="n">
        <v>3.7294545</v>
      </c>
      <c r="H13" s="20" t="n">
        <v>0.27764829</v>
      </c>
      <c r="I13" s="18" t="n">
        <v>84.88901957</v>
      </c>
      <c r="J13" s="20" t="n">
        <v>0.68131929</v>
      </c>
      <c r="K13" s="18" t="s">
        <v>327</v>
      </c>
      <c r="L13" s="20" t="s">
        <v>327</v>
      </c>
      <c r="M13" s="18" t="n">
        <v>4.12602538</v>
      </c>
      <c r="N13" s="20" t="n">
        <v>0.47389423</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39.52182516</v>
      </c>
      <c r="F18" s="20" t="n">
        <v>1.04501611</v>
      </c>
      <c r="G18" s="18" t="n">
        <v>16.95043109</v>
      </c>
      <c r="H18" s="20" t="n">
        <v>0.76298988</v>
      </c>
      <c r="I18" s="18" t="n">
        <v>43.52774376</v>
      </c>
      <c r="J18" s="20" t="n">
        <v>0.96636876</v>
      </c>
      <c r="K18" s="18" t="s">
        <v>327</v>
      </c>
      <c r="L18" s="20" t="s">
        <v>327</v>
      </c>
      <c r="M18" s="18" t="n">
        <v>0</v>
      </c>
      <c r="N18" s="20" t="n">
        <v>0</v>
      </c>
      <c r="O18" s="18" t="n">
        <v>0</v>
      </c>
      <c r="P18" s="20" t="n">
        <v>0</v>
      </c>
      <c r="Q18" s="18" t="n">
        <v>0</v>
      </c>
      <c r="R18" s="20" t="n">
        <v>0</v>
      </c>
    </row>
    <row r="19" spans="1:18">
      <c r="A19" s="15" t="s">
        <v>339</v>
      </c>
      <c r="B19" s="17" t="n">
        <v>5658</v>
      </c>
      <c r="C19" s="18">
        <f>(328.0/B19*100)</f>
        <v/>
      </c>
      <c r="D19" s="19" t="n">
        <v>5330</v>
      </c>
      <c r="E19" s="18" t="n">
        <v>19.54201055</v>
      </c>
      <c r="F19" s="20" t="n">
        <v>0.62973664</v>
      </c>
      <c r="G19" s="18" t="n">
        <v>10.45321282</v>
      </c>
      <c r="H19" s="20" t="n">
        <v>0.65486257</v>
      </c>
      <c r="I19" s="18" t="n">
        <v>70.00477662999999</v>
      </c>
      <c r="J19" s="20" t="n">
        <v>1.06887671</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14.62136374</v>
      </c>
      <c r="F20" s="20" t="n">
        <v>0.54866559</v>
      </c>
      <c r="G20" s="18" t="n">
        <v>7.39276256</v>
      </c>
      <c r="H20" s="20" t="n">
        <v>0.48639817</v>
      </c>
      <c r="I20" s="18" t="n">
        <v>77.98587371000001</v>
      </c>
      <c r="J20" s="20" t="n">
        <v>0.6879049699999999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(717.0/B23*100)</f>
        <v/>
      </c>
      <c r="D23" s="19" t="n">
        <v>10866</v>
      </c>
      <c r="E23" s="18" t="n">
        <v>19.60347618</v>
      </c>
      <c r="F23" s="20" t="n">
        <v>0.70774191</v>
      </c>
      <c r="G23" s="18" t="n">
        <v>9.94816836</v>
      </c>
      <c r="H23" s="20" t="n">
        <v>0.5612383399999999</v>
      </c>
      <c r="I23" s="18" t="n">
        <v>70.44835546</v>
      </c>
      <c r="J23" s="20" t="n">
        <v>0.99659553</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27.04403992</v>
      </c>
      <c r="F25" s="20" t="n">
        <v>0.96236375</v>
      </c>
      <c r="G25" s="18" t="n">
        <v>32.52825401</v>
      </c>
      <c r="H25" s="20" t="n">
        <v>1.43812913</v>
      </c>
      <c r="I25" s="18" t="n">
        <v>40.42770606</v>
      </c>
      <c r="J25" s="20" t="n">
        <v>1.16980639</v>
      </c>
      <c r="K25" s="18" t="s">
        <v>327</v>
      </c>
      <c r="L25" s="20" t="s">
        <v>327</v>
      </c>
      <c r="M25" s="18" t="n">
        <v>0</v>
      </c>
      <c r="N25" s="20" t="n">
        <v>0</v>
      </c>
      <c r="O25" s="18" t="n">
        <v>0</v>
      </c>
      <c r="P25" s="20" t="n">
        <v>0</v>
      </c>
      <c r="Q25" s="18" t="n">
        <v>0</v>
      </c>
      <c r="R25" s="20" t="n">
        <v>0</v>
      </c>
    </row>
    <row r="26" spans="1:18">
      <c r="A26" s="15" t="s">
        <v>346</v>
      </c>
      <c r="B26" s="17" t="n">
        <v>4869</v>
      </c>
      <c r="C26" s="18">
        <f>(197.0/B26*100)</f>
        <v/>
      </c>
      <c r="D26" s="19" t="n">
        <v>4672</v>
      </c>
      <c r="E26" s="18" t="n">
        <v>15.43889692</v>
      </c>
      <c r="F26" s="20" t="n">
        <v>0.62569494</v>
      </c>
      <c r="G26" s="18" t="n">
        <v>25.65052236</v>
      </c>
      <c r="H26" s="20" t="n">
        <v>0.90208897</v>
      </c>
      <c r="I26" s="18" t="n">
        <v>58.91058072</v>
      </c>
      <c r="J26" s="20" t="n">
        <v>0.99651878</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(42.0/B32*100)</f>
        <v/>
      </c>
      <c r="D32" s="19" t="n">
        <v>4436</v>
      </c>
      <c r="E32" s="18" t="n">
        <v>13.92636905</v>
      </c>
      <c r="F32" s="20" t="n">
        <v>0.53835033</v>
      </c>
      <c r="G32" s="18" t="n">
        <v>32.5386961</v>
      </c>
      <c r="H32" s="20" t="n">
        <v>1.29080647</v>
      </c>
      <c r="I32" s="18" t="n">
        <v>53.53493485</v>
      </c>
      <c r="J32" s="20" t="n">
        <v>1.26204435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(161.0/B34*100)</f>
        <v/>
      </c>
      <c r="D34" s="19" t="n">
        <v>6189</v>
      </c>
      <c r="E34" s="18" t="n">
        <v>26.52846413</v>
      </c>
      <c r="F34" s="20" t="n">
        <v>0.64859117</v>
      </c>
      <c r="G34" s="18" t="n">
        <v>24.36568796</v>
      </c>
      <c r="H34" s="20" t="n">
        <v>0.90353469</v>
      </c>
      <c r="I34" s="18" t="n">
        <v>46.49232066</v>
      </c>
      <c r="J34" s="20" t="n">
        <v>0.97271388</v>
      </c>
      <c r="K34" s="18" t="s">
        <v>327</v>
      </c>
      <c r="L34" s="20" t="s">
        <v>327</v>
      </c>
      <c r="M34" s="18" t="n">
        <v>2.61352725</v>
      </c>
      <c r="N34" s="20" t="n">
        <v>0.54206909</v>
      </c>
      <c r="O34" s="18" t="n">
        <v>0</v>
      </c>
      <c r="P34" s="20" t="n">
        <v>0</v>
      </c>
      <c r="Q34" s="18" t="n">
        <v>0</v>
      </c>
      <c r="R34" s="20" t="n">
        <v>0</v>
      </c>
    </row>
    <row r="35" spans="1:18">
      <c r="A35" s="15" t="s">
        <v>355</v>
      </c>
      <c r="B35" s="17" t="n">
        <v>6406</v>
      </c>
      <c r="C35" s="18">
        <f>(149.0/B35*100)</f>
        <v/>
      </c>
      <c r="D35" s="19" t="n">
        <v>6257</v>
      </c>
      <c r="E35" s="18" t="n">
        <v>37.09094204</v>
      </c>
      <c r="F35" s="20" t="n">
        <v>0.74140477</v>
      </c>
      <c r="G35" s="18" t="n">
        <v>20.24049012</v>
      </c>
      <c r="H35" s="20" t="n">
        <v>0.64946287</v>
      </c>
      <c r="I35" s="18" t="n">
        <v>41.61244444</v>
      </c>
      <c r="J35" s="20" t="n">
        <v>0.76822596</v>
      </c>
      <c r="K35" s="18" t="s">
        <v>327</v>
      </c>
      <c r="L35" s="20" t="s">
        <v>327</v>
      </c>
      <c r="M35" s="18" t="n">
        <v>1.0561234</v>
      </c>
      <c r="N35" s="20" t="n">
        <v>0.05790243</v>
      </c>
      <c r="O35" s="18" t="n">
        <v>0</v>
      </c>
      <c r="P35" s="20" t="n">
        <v>0</v>
      </c>
      <c r="Q35" s="18" t="n">
        <v>0</v>
      </c>
      <c r="R35" s="20" t="n">
        <v>0</v>
      </c>
    </row>
    <row r="36" spans="1:18">
      <c r="A36" s="15" t="s">
        <v>356</v>
      </c>
      <c r="B36" s="17" t="n">
        <v>6736</v>
      </c>
      <c r="C36" s="18">
        <f>(147.0/B36*100)</f>
        <v/>
      </c>
      <c r="D36" s="19" t="n">
        <v>6589</v>
      </c>
      <c r="E36" s="18" t="n">
        <v>21.59651957</v>
      </c>
      <c r="F36" s="20" t="n">
        <v>0.57082364</v>
      </c>
      <c r="G36" s="18" t="n">
        <v>6.4628651</v>
      </c>
      <c r="H36" s="20" t="n">
        <v>0.31182297</v>
      </c>
      <c r="I36" s="18" t="n">
        <v>71.94061533</v>
      </c>
      <c r="J36" s="20" t="n">
        <v>0.7031440799999999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(5840.0/B40*100)</f>
        <v/>
      </c>
      <c r="D40" s="19" t="n">
        <v>8317</v>
      </c>
      <c r="E40" s="18" t="n">
        <v>15.91230371</v>
      </c>
      <c r="F40" s="20" t="n">
        <v>0.66208767</v>
      </c>
      <c r="G40" s="18" t="n">
        <v>28.10673519</v>
      </c>
      <c r="H40" s="20" t="n">
        <v>0.90837733</v>
      </c>
      <c r="I40" s="18" t="n">
        <v>46.70454025</v>
      </c>
      <c r="J40" s="20" t="n">
        <v>0.90385361</v>
      </c>
      <c r="K40" s="18" t="s">
        <v>327</v>
      </c>
      <c r="L40" s="20" t="s">
        <v>327</v>
      </c>
      <c r="M40" s="18" t="n">
        <v>9.276420849999999</v>
      </c>
      <c r="N40" s="20" t="n">
        <v>0.21091445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(345.0/B47*100)</f>
        <v/>
      </c>
      <c r="D47" s="19" t="n">
        <v>5583</v>
      </c>
      <c r="E47" s="18" t="n">
        <v>31.43938544</v>
      </c>
      <c r="F47" s="20" t="n">
        <v>0.87369789</v>
      </c>
      <c r="G47" s="18" t="n">
        <v>30.23288629</v>
      </c>
      <c r="H47" s="20" t="n">
        <v>0.87130629</v>
      </c>
      <c r="I47" s="18" t="n">
        <v>38.32772827</v>
      </c>
      <c r="J47" s="20" t="n">
        <v>0.99534065</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21.87665488</v>
      </c>
      <c r="F48" s="20" t="n">
        <v>0.6781021</v>
      </c>
      <c r="G48" s="18" t="n">
        <v>33.44395189</v>
      </c>
      <c r="H48" s="20" t="n">
        <v>1.32912769</v>
      </c>
      <c r="I48" s="18" t="n">
        <v>44.67939323</v>
      </c>
      <c r="J48" s="20" t="n">
        <v>1.59543653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(171.0/B52*100)</f>
        <v/>
      </c>
      <c r="D52" s="19" t="n">
        <v>5638</v>
      </c>
      <c r="E52" s="18" t="n">
        <v>14.57124612</v>
      </c>
      <c r="F52" s="20" t="n">
        <v>0.55721357</v>
      </c>
      <c r="G52" s="18" t="n">
        <v>14.85679963</v>
      </c>
      <c r="H52" s="20" t="n">
        <v>0.60995546</v>
      </c>
      <c r="I52" s="18" t="n">
        <v>70.57195425</v>
      </c>
      <c r="J52" s="20" t="n">
        <v>0.85014907</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(99.0/B56*100)</f>
        <v/>
      </c>
      <c r="D56" s="19" t="n">
        <v>5260</v>
      </c>
      <c r="E56" s="18" t="n">
        <v>27.40436976</v>
      </c>
      <c r="F56" s="20" t="n">
        <v>0.8107823199999999</v>
      </c>
      <c r="G56" s="18" t="n">
        <v>20.85651486</v>
      </c>
      <c r="H56" s="20" t="n">
        <v>0.85708914</v>
      </c>
      <c r="I56" s="18" t="n">
        <v>51.73911539</v>
      </c>
      <c r="J56" s="20" t="n">
        <v>1.13529613</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21.52960662</v>
      </c>
      <c r="F61" s="20" t="n">
        <v>0.64957626</v>
      </c>
      <c r="G61" s="18" t="n">
        <v>19.827195</v>
      </c>
      <c r="H61" s="20" t="n">
        <v>0.71880076</v>
      </c>
      <c r="I61" s="18" t="n">
        <v>58.64319839</v>
      </c>
      <c r="J61" s="20" t="n">
        <v>0.78686345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(661.0/B67*100)</f>
        <v/>
      </c>
      <c r="D67" s="19" t="n">
        <v>6310</v>
      </c>
      <c r="E67" s="18" t="n">
        <v>13.54914377</v>
      </c>
      <c r="F67" s="20" t="n">
        <v>0.54137264</v>
      </c>
      <c r="G67" s="18" t="n">
        <v>38.21656421</v>
      </c>
      <c r="H67" s="20" t="n">
        <v>1.10862378</v>
      </c>
      <c r="I67" s="18" t="n">
        <v>48.23429202</v>
      </c>
      <c r="J67" s="20" t="n">
        <v>1.09685934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(441.0/B73*100)</f>
        <v/>
      </c>
      <c r="D73" s="19" t="n">
        <v>7808</v>
      </c>
      <c r="E73" s="18" t="n">
        <v>14.0902786</v>
      </c>
      <c r="F73" s="20" t="n">
        <v>0.57522571</v>
      </c>
      <c r="G73" s="18" t="n">
        <v>51.51245129</v>
      </c>
      <c r="H73" s="20" t="n">
        <v>1.15061642</v>
      </c>
      <c r="I73" s="18" t="n">
        <v>34.39727012</v>
      </c>
      <c r="J73" s="20" t="n">
        <v>1.20309777</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32.17195178</v>
      </c>
      <c r="F7" s="20" t="n">
        <v>0.53157104</v>
      </c>
      <c r="G7" s="18" t="n">
        <v>7.30219655</v>
      </c>
      <c r="H7" s="20" t="n">
        <v>0.2755284</v>
      </c>
      <c r="I7" s="18" t="n">
        <v>60.52585167</v>
      </c>
      <c r="J7" s="20" t="n">
        <v>0.56754556</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(8476.0/B9*100)</f>
        <v/>
      </c>
      <c r="D9" s="19" t="n">
        <v>1175</v>
      </c>
      <c r="E9" s="18" t="n">
        <v>68.02852588</v>
      </c>
      <c r="F9" s="20" t="n">
        <v>2.98657822</v>
      </c>
      <c r="G9" s="18" t="n">
        <v>11.82864299</v>
      </c>
      <c r="H9" s="20" t="n">
        <v>1.15806797</v>
      </c>
      <c r="I9" s="18" t="n">
        <v>0</v>
      </c>
      <c r="J9" s="20" t="n">
        <v>0</v>
      </c>
      <c r="K9" s="18" t="s">
        <v>327</v>
      </c>
      <c r="L9" s="20" t="s">
        <v>327</v>
      </c>
      <c r="M9" s="18" t="n">
        <v>20.14283113</v>
      </c>
      <c r="N9" s="20" t="n">
        <v>3.16289395</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(210.0/B13*100)</f>
        <v/>
      </c>
      <c r="D13" s="19" t="n">
        <v>6951</v>
      </c>
      <c r="E13" s="18" t="n">
        <v>9.52909831</v>
      </c>
      <c r="F13" s="20" t="n">
        <v>0.44786494</v>
      </c>
      <c r="G13" s="18" t="n">
        <v>1.45585674</v>
      </c>
      <c r="H13" s="20" t="n">
        <v>0.18022096</v>
      </c>
      <c r="I13" s="18" t="n">
        <v>84.88901957</v>
      </c>
      <c r="J13" s="20" t="n">
        <v>0.68131929</v>
      </c>
      <c r="K13" s="18" t="s">
        <v>327</v>
      </c>
      <c r="L13" s="20" t="s">
        <v>327</v>
      </c>
      <c r="M13" s="18" t="n">
        <v>4.12602538</v>
      </c>
      <c r="N13" s="20" t="n">
        <v>0.47389423</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42.68625172</v>
      </c>
      <c r="F18" s="20" t="n">
        <v>0.86111928</v>
      </c>
      <c r="G18" s="18" t="n">
        <v>13.78600452</v>
      </c>
      <c r="H18" s="20" t="n">
        <v>0.52532455</v>
      </c>
      <c r="I18" s="18" t="n">
        <v>43.52774376</v>
      </c>
      <c r="J18" s="20" t="n">
        <v>0.96636876</v>
      </c>
      <c r="K18" s="18" t="s">
        <v>327</v>
      </c>
      <c r="L18" s="20" t="s">
        <v>327</v>
      </c>
      <c r="M18" s="18" t="n">
        <v>0</v>
      </c>
      <c r="N18" s="20" t="n">
        <v>0</v>
      </c>
      <c r="O18" s="18" t="n">
        <v>0</v>
      </c>
      <c r="P18" s="20" t="n">
        <v>0</v>
      </c>
      <c r="Q18" s="18" t="n">
        <v>0</v>
      </c>
      <c r="R18" s="20" t="n">
        <v>0</v>
      </c>
    </row>
    <row r="19" spans="1:18">
      <c r="A19" s="15" t="s">
        <v>339</v>
      </c>
      <c r="B19" s="17" t="n">
        <v>5658</v>
      </c>
      <c r="C19" s="18">
        <f>(328.0/B19*100)</f>
        <v/>
      </c>
      <c r="D19" s="19" t="n">
        <v>5330</v>
      </c>
      <c r="E19" s="18" t="n">
        <v>22.58337136</v>
      </c>
      <c r="F19" s="20" t="n">
        <v>0.82705285</v>
      </c>
      <c r="G19" s="18" t="n">
        <v>7.41185201</v>
      </c>
      <c r="H19" s="20" t="n">
        <v>0.49751947</v>
      </c>
      <c r="I19" s="18" t="n">
        <v>70.00477662999999</v>
      </c>
      <c r="J19" s="20" t="n">
        <v>1.06887671</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18.63495527</v>
      </c>
      <c r="F20" s="20" t="n">
        <v>0.6745981</v>
      </c>
      <c r="G20" s="18" t="n">
        <v>3.37917103</v>
      </c>
      <c r="H20" s="20" t="n">
        <v>0.31275521</v>
      </c>
      <c r="I20" s="18" t="n">
        <v>77.98587371000001</v>
      </c>
      <c r="J20" s="20" t="n">
        <v>0.6879049699999999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(717.0/B23*100)</f>
        <v/>
      </c>
      <c r="D23" s="19" t="n">
        <v>10866</v>
      </c>
      <c r="E23" s="18" t="n">
        <v>22.03094666</v>
      </c>
      <c r="F23" s="20" t="n">
        <v>0.81286498</v>
      </c>
      <c r="G23" s="18" t="n">
        <v>7.52069788</v>
      </c>
      <c r="H23" s="20" t="n">
        <v>0.38215405</v>
      </c>
      <c r="I23" s="18" t="n">
        <v>70.44835546</v>
      </c>
      <c r="J23" s="20" t="n">
        <v>0.99659553</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52.23380205</v>
      </c>
      <c r="F25" s="20" t="n">
        <v>1.0970912</v>
      </c>
      <c r="G25" s="18" t="n">
        <v>7.33849188</v>
      </c>
      <c r="H25" s="20" t="n">
        <v>0.5804836799999999</v>
      </c>
      <c r="I25" s="18" t="n">
        <v>40.42770606</v>
      </c>
      <c r="J25" s="20" t="n">
        <v>1.16980639</v>
      </c>
      <c r="K25" s="18" t="s">
        <v>327</v>
      </c>
      <c r="L25" s="20" t="s">
        <v>327</v>
      </c>
      <c r="M25" s="18" t="n">
        <v>0</v>
      </c>
      <c r="N25" s="20" t="n">
        <v>0</v>
      </c>
      <c r="O25" s="18" t="n">
        <v>0</v>
      </c>
      <c r="P25" s="20" t="n">
        <v>0</v>
      </c>
      <c r="Q25" s="18" t="n">
        <v>0</v>
      </c>
      <c r="R25" s="20" t="n">
        <v>0</v>
      </c>
    </row>
    <row r="26" spans="1:18">
      <c r="A26" s="15" t="s">
        <v>346</v>
      </c>
      <c r="B26" s="17" t="n">
        <v>4869</v>
      </c>
      <c r="C26" s="18">
        <f>(197.0/B26*100)</f>
        <v/>
      </c>
      <c r="D26" s="19" t="n">
        <v>4672</v>
      </c>
      <c r="E26" s="18" t="n">
        <v>31.28690795</v>
      </c>
      <c r="F26" s="20" t="n">
        <v>0.91522595</v>
      </c>
      <c r="G26" s="18" t="n">
        <v>9.802511340000001</v>
      </c>
      <c r="H26" s="20" t="n">
        <v>0.52069755</v>
      </c>
      <c r="I26" s="18" t="n">
        <v>58.91058072</v>
      </c>
      <c r="J26" s="20" t="n">
        <v>0.99651878</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(42.0/B32*100)</f>
        <v/>
      </c>
      <c r="D32" s="19" t="n">
        <v>4436</v>
      </c>
      <c r="E32" s="18" t="n">
        <v>37.37841816</v>
      </c>
      <c r="F32" s="20" t="n">
        <v>1.25424734</v>
      </c>
      <c r="G32" s="18" t="n">
        <v>9.08664699</v>
      </c>
      <c r="H32" s="20" t="n">
        <v>0.4836994</v>
      </c>
      <c r="I32" s="18" t="n">
        <v>53.53493485</v>
      </c>
      <c r="J32" s="20" t="n">
        <v>1.26204435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(161.0/B34*100)</f>
        <v/>
      </c>
      <c r="D34" s="19" t="n">
        <v>6189</v>
      </c>
      <c r="E34" s="18" t="n">
        <v>37.92445379</v>
      </c>
      <c r="F34" s="20" t="n">
        <v>0.8379128</v>
      </c>
      <c r="G34" s="18" t="n">
        <v>12.9696983</v>
      </c>
      <c r="H34" s="20" t="n">
        <v>0.5821066</v>
      </c>
      <c r="I34" s="18" t="n">
        <v>46.49232066</v>
      </c>
      <c r="J34" s="20" t="n">
        <v>0.97271388</v>
      </c>
      <c r="K34" s="18" t="s">
        <v>327</v>
      </c>
      <c r="L34" s="20" t="s">
        <v>327</v>
      </c>
      <c r="M34" s="18" t="n">
        <v>2.61352725</v>
      </c>
      <c r="N34" s="20" t="n">
        <v>0.54206909</v>
      </c>
      <c r="O34" s="18" t="n">
        <v>0</v>
      </c>
      <c r="P34" s="20" t="n">
        <v>0</v>
      </c>
      <c r="Q34" s="18" t="n">
        <v>0</v>
      </c>
      <c r="R34" s="20" t="n">
        <v>0</v>
      </c>
    </row>
    <row r="35" spans="1:18">
      <c r="A35" s="15" t="s">
        <v>355</v>
      </c>
      <c r="B35" s="17" t="n">
        <v>6406</v>
      </c>
      <c r="C35" s="18">
        <f>(149.0/B35*100)</f>
        <v/>
      </c>
      <c r="D35" s="19" t="n">
        <v>6257</v>
      </c>
      <c r="E35" s="18" t="n">
        <v>49.38028778</v>
      </c>
      <c r="F35" s="20" t="n">
        <v>0.79733412</v>
      </c>
      <c r="G35" s="18" t="n">
        <v>7.95114437</v>
      </c>
      <c r="H35" s="20" t="n">
        <v>0.41928895</v>
      </c>
      <c r="I35" s="18" t="n">
        <v>41.61244444</v>
      </c>
      <c r="J35" s="20" t="n">
        <v>0.76822596</v>
      </c>
      <c r="K35" s="18" t="s">
        <v>327</v>
      </c>
      <c r="L35" s="20" t="s">
        <v>327</v>
      </c>
      <c r="M35" s="18" t="n">
        <v>1.0561234</v>
      </c>
      <c r="N35" s="20" t="n">
        <v>0.05790243</v>
      </c>
      <c r="O35" s="18" t="n">
        <v>0</v>
      </c>
      <c r="P35" s="20" t="n">
        <v>0</v>
      </c>
      <c r="Q35" s="18" t="n">
        <v>0</v>
      </c>
      <c r="R35" s="20" t="n">
        <v>0</v>
      </c>
    </row>
    <row r="36" spans="1:18">
      <c r="A36" s="15" t="s">
        <v>356</v>
      </c>
      <c r="B36" s="17" t="n">
        <v>6736</v>
      </c>
      <c r="C36" s="18">
        <f>(147.0/B36*100)</f>
        <v/>
      </c>
      <c r="D36" s="19" t="n">
        <v>6589</v>
      </c>
      <c r="E36" s="18" t="n">
        <v>22.34642687</v>
      </c>
      <c r="F36" s="20" t="n">
        <v>0.60067383</v>
      </c>
      <c r="G36" s="18" t="n">
        <v>5.7129578</v>
      </c>
      <c r="H36" s="20" t="n">
        <v>0.29456544</v>
      </c>
      <c r="I36" s="18" t="n">
        <v>71.94061533</v>
      </c>
      <c r="J36" s="20" t="n">
        <v>0.7031440799999999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(5840.0/B40*100)</f>
        <v/>
      </c>
      <c r="D40" s="19" t="n">
        <v>8317</v>
      </c>
      <c r="E40" s="18" t="n">
        <v>34.98095283</v>
      </c>
      <c r="F40" s="20" t="n">
        <v>0.91779204</v>
      </c>
      <c r="G40" s="18" t="n">
        <v>9.038086059999999</v>
      </c>
      <c r="H40" s="20" t="n">
        <v>0.53720448</v>
      </c>
      <c r="I40" s="18" t="n">
        <v>46.70454025</v>
      </c>
      <c r="J40" s="20" t="n">
        <v>0.90385361</v>
      </c>
      <c r="K40" s="18" t="s">
        <v>327</v>
      </c>
      <c r="L40" s="20" t="s">
        <v>327</v>
      </c>
      <c r="M40" s="18" t="n">
        <v>9.276420849999999</v>
      </c>
      <c r="N40" s="20" t="n">
        <v>0.21091445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(345.0/B47*100)</f>
        <v/>
      </c>
      <c r="D47" s="19" t="n">
        <v>5583</v>
      </c>
      <c r="E47" s="18" t="n">
        <v>48.04249767</v>
      </c>
      <c r="F47" s="20" t="n">
        <v>0.95155558</v>
      </c>
      <c r="G47" s="18" t="n">
        <v>13.62977406</v>
      </c>
      <c r="H47" s="20" t="n">
        <v>0.65002525</v>
      </c>
      <c r="I47" s="18" t="n">
        <v>38.32772827</v>
      </c>
      <c r="J47" s="20" t="n">
        <v>0.99534065</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38.7343999</v>
      </c>
      <c r="F48" s="20" t="n">
        <v>1.06748562</v>
      </c>
      <c r="G48" s="18" t="n">
        <v>16.58620687</v>
      </c>
      <c r="H48" s="20" t="n">
        <v>0.89625456</v>
      </c>
      <c r="I48" s="18" t="n">
        <v>44.67939323</v>
      </c>
      <c r="J48" s="20" t="n">
        <v>1.59543653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(171.0/B52*100)</f>
        <v/>
      </c>
      <c r="D52" s="19" t="n">
        <v>5638</v>
      </c>
      <c r="E52" s="18" t="n">
        <v>22.38687574</v>
      </c>
      <c r="F52" s="20" t="n">
        <v>0.68209239</v>
      </c>
      <c r="G52" s="18" t="n">
        <v>7.04117001</v>
      </c>
      <c r="H52" s="20" t="n">
        <v>0.48042923</v>
      </c>
      <c r="I52" s="18" t="n">
        <v>70.57195425</v>
      </c>
      <c r="J52" s="20" t="n">
        <v>0.85014907</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(99.0/B56*100)</f>
        <v/>
      </c>
      <c r="D56" s="19" t="n">
        <v>5260</v>
      </c>
      <c r="E56" s="18" t="n">
        <v>41.45574543</v>
      </c>
      <c r="F56" s="20" t="n">
        <v>0.9274763</v>
      </c>
      <c r="G56" s="18" t="n">
        <v>6.80513919</v>
      </c>
      <c r="H56" s="20" t="n">
        <v>0.47257073</v>
      </c>
      <c r="I56" s="18" t="n">
        <v>51.73911539</v>
      </c>
      <c r="J56" s="20" t="n">
        <v>1.13529613</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33.53268867</v>
      </c>
      <c r="F61" s="20" t="n">
        <v>0.78475235</v>
      </c>
      <c r="G61" s="18" t="n">
        <v>7.82411295</v>
      </c>
      <c r="H61" s="20" t="n">
        <v>0.35979639</v>
      </c>
      <c r="I61" s="18" t="n">
        <v>58.64319839</v>
      </c>
      <c r="J61" s="20" t="n">
        <v>0.78686345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(661.0/B67*100)</f>
        <v/>
      </c>
      <c r="D67" s="19" t="n">
        <v>6310</v>
      </c>
      <c r="E67" s="18" t="n">
        <v>35.18930965</v>
      </c>
      <c r="F67" s="20" t="n">
        <v>0.90119825</v>
      </c>
      <c r="G67" s="18" t="n">
        <v>16.57639833</v>
      </c>
      <c r="H67" s="20" t="n">
        <v>0.51944726</v>
      </c>
      <c r="I67" s="18" t="n">
        <v>48.23429202</v>
      </c>
      <c r="J67" s="20" t="n">
        <v>1.09685934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(441.0/B73*100)</f>
        <v/>
      </c>
      <c r="D73" s="19" t="n">
        <v>7808</v>
      </c>
      <c r="E73" s="18" t="n">
        <v>35.64167388</v>
      </c>
      <c r="F73" s="20" t="n">
        <v>0.75348256</v>
      </c>
      <c r="G73" s="18" t="n">
        <v>29.961056</v>
      </c>
      <c r="H73" s="20" t="n">
        <v>1.04937602</v>
      </c>
      <c r="I73" s="18" t="n">
        <v>34.39727012</v>
      </c>
      <c r="J73" s="20" t="n">
        <v>1.20309777</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33.8261621</v>
      </c>
      <c r="F7" s="20" t="n">
        <v>0.5568985</v>
      </c>
      <c r="G7" s="18" t="n">
        <v>5.64798622</v>
      </c>
      <c r="H7" s="20" t="n">
        <v>0.28516808</v>
      </c>
      <c r="I7" s="18" t="n">
        <v>60.52585167</v>
      </c>
      <c r="J7" s="20" t="n">
        <v>0.56754556</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(8476.0/B9*100)</f>
        <v/>
      </c>
      <c r="D9" s="19" t="n">
        <v>1175</v>
      </c>
      <c r="E9" s="18" t="n">
        <v>69.38946912999999</v>
      </c>
      <c r="F9" s="20" t="n">
        <v>2.88201567</v>
      </c>
      <c r="G9" s="18" t="n">
        <v>10.46769974</v>
      </c>
      <c r="H9" s="20" t="n">
        <v>1.00523621</v>
      </c>
      <c r="I9" s="18" t="n">
        <v>0</v>
      </c>
      <c r="J9" s="20" t="n">
        <v>0</v>
      </c>
      <c r="K9" s="18" t="s">
        <v>327</v>
      </c>
      <c r="L9" s="20" t="s">
        <v>327</v>
      </c>
      <c r="M9" s="18" t="n">
        <v>20.14283113</v>
      </c>
      <c r="N9" s="20" t="n">
        <v>3.16289395</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(210.0/B13*100)</f>
        <v/>
      </c>
      <c r="D13" s="19" t="n">
        <v>6951</v>
      </c>
      <c r="E13" s="18" t="n">
        <v>10.05567682</v>
      </c>
      <c r="F13" s="20" t="n">
        <v>0.48668198</v>
      </c>
      <c r="G13" s="18" t="n">
        <v>0.92927823</v>
      </c>
      <c r="H13" s="20" t="n">
        <v>0.14990116</v>
      </c>
      <c r="I13" s="18" t="n">
        <v>84.88901957</v>
      </c>
      <c r="J13" s="20" t="n">
        <v>0.68131929</v>
      </c>
      <c r="K13" s="18" t="s">
        <v>327</v>
      </c>
      <c r="L13" s="20" t="s">
        <v>327</v>
      </c>
      <c r="M13" s="18" t="n">
        <v>4.12602538</v>
      </c>
      <c r="N13" s="20" t="n">
        <v>0.47389423</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30.5558602</v>
      </c>
      <c r="F18" s="20" t="n">
        <v>0.80141218</v>
      </c>
      <c r="G18" s="18" t="n">
        <v>25.91639605</v>
      </c>
      <c r="H18" s="20" t="n">
        <v>0.82340336</v>
      </c>
      <c r="I18" s="18" t="n">
        <v>43.52774376</v>
      </c>
      <c r="J18" s="20" t="n">
        <v>0.96636876</v>
      </c>
      <c r="K18" s="18" t="s">
        <v>327</v>
      </c>
      <c r="L18" s="20" t="s">
        <v>327</v>
      </c>
      <c r="M18" s="18" t="n">
        <v>0</v>
      </c>
      <c r="N18" s="20" t="n">
        <v>0</v>
      </c>
      <c r="O18" s="18" t="n">
        <v>0</v>
      </c>
      <c r="P18" s="20" t="n">
        <v>0</v>
      </c>
      <c r="Q18" s="18" t="n">
        <v>0</v>
      </c>
      <c r="R18" s="20" t="n">
        <v>0</v>
      </c>
    </row>
    <row r="19" spans="1:18">
      <c r="A19" s="15" t="s">
        <v>339</v>
      </c>
      <c r="B19" s="17" t="n">
        <v>5658</v>
      </c>
      <c r="C19" s="18">
        <f>(328.0/B19*100)</f>
        <v/>
      </c>
      <c r="D19" s="19" t="n">
        <v>5330</v>
      </c>
      <c r="E19" s="18" t="n">
        <v>23.08537293</v>
      </c>
      <c r="F19" s="20" t="n">
        <v>0.81448391</v>
      </c>
      <c r="G19" s="18" t="n">
        <v>6.90985044</v>
      </c>
      <c r="H19" s="20" t="n">
        <v>0.51198077</v>
      </c>
      <c r="I19" s="18" t="n">
        <v>70.00477662999999</v>
      </c>
      <c r="J19" s="20" t="n">
        <v>1.06887671</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19.71886501</v>
      </c>
      <c r="F20" s="20" t="n">
        <v>0.66398598</v>
      </c>
      <c r="G20" s="18" t="n">
        <v>2.29526128</v>
      </c>
      <c r="H20" s="20" t="n">
        <v>0.24508373</v>
      </c>
      <c r="I20" s="18" t="n">
        <v>77.98587371000001</v>
      </c>
      <c r="J20" s="20" t="n">
        <v>0.6879049699999999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(717.0/B23*100)</f>
        <v/>
      </c>
      <c r="D23" s="19" t="n">
        <v>10866</v>
      </c>
      <c r="E23" s="18" t="n">
        <v>23.73778706</v>
      </c>
      <c r="F23" s="20" t="n">
        <v>0.82342164</v>
      </c>
      <c r="G23" s="18" t="n">
        <v>5.81385748</v>
      </c>
      <c r="H23" s="20" t="n">
        <v>0.35506955</v>
      </c>
      <c r="I23" s="18" t="n">
        <v>70.44835546</v>
      </c>
      <c r="J23" s="20" t="n">
        <v>0.99659553</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42.51259529</v>
      </c>
      <c r="F25" s="20" t="n">
        <v>1.3047839</v>
      </c>
      <c r="G25" s="18" t="n">
        <v>17.05969865</v>
      </c>
      <c r="H25" s="20" t="n">
        <v>0.82993197</v>
      </c>
      <c r="I25" s="18" t="n">
        <v>40.42770606</v>
      </c>
      <c r="J25" s="20" t="n">
        <v>1.16980639</v>
      </c>
      <c r="K25" s="18" t="s">
        <v>327</v>
      </c>
      <c r="L25" s="20" t="s">
        <v>327</v>
      </c>
      <c r="M25" s="18" t="n">
        <v>0</v>
      </c>
      <c r="N25" s="20" t="n">
        <v>0</v>
      </c>
      <c r="O25" s="18" t="n">
        <v>0</v>
      </c>
      <c r="P25" s="20" t="n">
        <v>0</v>
      </c>
      <c r="Q25" s="18" t="n">
        <v>0</v>
      </c>
      <c r="R25" s="20" t="n">
        <v>0</v>
      </c>
    </row>
    <row r="26" spans="1:18">
      <c r="A26" s="15" t="s">
        <v>346</v>
      </c>
      <c r="B26" s="17" t="n">
        <v>4869</v>
      </c>
      <c r="C26" s="18">
        <f>(197.0/B26*100)</f>
        <v/>
      </c>
      <c r="D26" s="19" t="n">
        <v>4672</v>
      </c>
      <c r="E26" s="18" t="n">
        <v>32.48825736</v>
      </c>
      <c r="F26" s="20" t="n">
        <v>0.93561977</v>
      </c>
      <c r="G26" s="18" t="n">
        <v>8.60116193</v>
      </c>
      <c r="H26" s="20" t="n">
        <v>0.47047828</v>
      </c>
      <c r="I26" s="18" t="n">
        <v>58.91058072</v>
      </c>
      <c r="J26" s="20" t="n">
        <v>0.99651878</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(42.0/B32*100)</f>
        <v/>
      </c>
      <c r="D32" s="19" t="n">
        <v>4436</v>
      </c>
      <c r="E32" s="18" t="n">
        <v>39.63066077</v>
      </c>
      <c r="F32" s="20" t="n">
        <v>1.31634403</v>
      </c>
      <c r="G32" s="18" t="n">
        <v>6.83440438</v>
      </c>
      <c r="H32" s="20" t="n">
        <v>0.41546486</v>
      </c>
      <c r="I32" s="18" t="n">
        <v>53.53493485</v>
      </c>
      <c r="J32" s="20" t="n">
        <v>1.26204435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(161.0/B34*100)</f>
        <v/>
      </c>
      <c r="D34" s="19" t="n">
        <v>6189</v>
      </c>
      <c r="E34" s="18" t="n">
        <v>40.22107983</v>
      </c>
      <c r="F34" s="20" t="n">
        <v>0.89733821</v>
      </c>
      <c r="G34" s="18" t="n">
        <v>10.67307226</v>
      </c>
      <c r="H34" s="20" t="n">
        <v>0.48654256</v>
      </c>
      <c r="I34" s="18" t="n">
        <v>46.49232066</v>
      </c>
      <c r="J34" s="20" t="n">
        <v>0.97271388</v>
      </c>
      <c r="K34" s="18" t="s">
        <v>327</v>
      </c>
      <c r="L34" s="20" t="s">
        <v>327</v>
      </c>
      <c r="M34" s="18" t="n">
        <v>2.61352725</v>
      </c>
      <c r="N34" s="20" t="n">
        <v>0.54206909</v>
      </c>
      <c r="O34" s="18" t="n">
        <v>0</v>
      </c>
      <c r="P34" s="20" t="n">
        <v>0</v>
      </c>
      <c r="Q34" s="18" t="n">
        <v>0</v>
      </c>
      <c r="R34" s="20" t="n">
        <v>0</v>
      </c>
    </row>
    <row r="35" spans="1:18">
      <c r="A35" s="15" t="s">
        <v>355</v>
      </c>
      <c r="B35" s="17" t="n">
        <v>6406</v>
      </c>
      <c r="C35" s="18">
        <f>(149.0/B35*100)</f>
        <v/>
      </c>
      <c r="D35" s="19" t="n">
        <v>6257</v>
      </c>
      <c r="E35" s="18" t="n">
        <v>50.46627296</v>
      </c>
      <c r="F35" s="20" t="n">
        <v>0.75347282</v>
      </c>
      <c r="G35" s="18" t="n">
        <v>6.8651592</v>
      </c>
      <c r="H35" s="20" t="n">
        <v>0.35481342</v>
      </c>
      <c r="I35" s="18" t="n">
        <v>41.61244444</v>
      </c>
      <c r="J35" s="20" t="n">
        <v>0.76822596</v>
      </c>
      <c r="K35" s="18" t="s">
        <v>327</v>
      </c>
      <c r="L35" s="20" t="s">
        <v>327</v>
      </c>
      <c r="M35" s="18" t="n">
        <v>1.0561234</v>
      </c>
      <c r="N35" s="20" t="n">
        <v>0.05790243</v>
      </c>
      <c r="O35" s="18" t="n">
        <v>0</v>
      </c>
      <c r="P35" s="20" t="n">
        <v>0</v>
      </c>
      <c r="Q35" s="18" t="n">
        <v>0</v>
      </c>
      <c r="R35" s="20" t="n">
        <v>0</v>
      </c>
    </row>
    <row r="36" spans="1:18">
      <c r="A36" s="15" t="s">
        <v>356</v>
      </c>
      <c r="B36" s="17" t="n">
        <v>6736</v>
      </c>
      <c r="C36" s="18">
        <f>(147.0/B36*100)</f>
        <v/>
      </c>
      <c r="D36" s="19" t="n">
        <v>6589</v>
      </c>
      <c r="E36" s="18" t="n">
        <v>21.43116101</v>
      </c>
      <c r="F36" s="20" t="n">
        <v>0.55009674</v>
      </c>
      <c r="G36" s="18" t="n">
        <v>6.62822367</v>
      </c>
      <c r="H36" s="20" t="n">
        <v>0.40522177</v>
      </c>
      <c r="I36" s="18" t="n">
        <v>71.94061533</v>
      </c>
      <c r="J36" s="20" t="n">
        <v>0.7031440799999999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(5840.0/B40*100)</f>
        <v/>
      </c>
      <c r="D40" s="19" t="n">
        <v>8317</v>
      </c>
      <c r="E40" s="18" t="n">
        <v>38.26980445</v>
      </c>
      <c r="F40" s="20" t="n">
        <v>0.9171623</v>
      </c>
      <c r="G40" s="18" t="n">
        <v>5.74923444</v>
      </c>
      <c r="H40" s="20" t="n">
        <v>0.34319124</v>
      </c>
      <c r="I40" s="18" t="n">
        <v>46.70454025</v>
      </c>
      <c r="J40" s="20" t="n">
        <v>0.90385361</v>
      </c>
      <c r="K40" s="18" t="s">
        <v>327</v>
      </c>
      <c r="L40" s="20" t="s">
        <v>327</v>
      </c>
      <c r="M40" s="18" t="n">
        <v>9.276420849999999</v>
      </c>
      <c r="N40" s="20" t="n">
        <v>0.21091445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(345.0/B47*100)</f>
        <v/>
      </c>
      <c r="D47" s="19" t="n">
        <v>5583</v>
      </c>
      <c r="E47" s="18" t="n">
        <v>45.36855266</v>
      </c>
      <c r="F47" s="20" t="n">
        <v>0.91686119</v>
      </c>
      <c r="G47" s="18" t="n">
        <v>16.30371908</v>
      </c>
      <c r="H47" s="20" t="n">
        <v>0.64232371</v>
      </c>
      <c r="I47" s="18" t="n">
        <v>38.32772827</v>
      </c>
      <c r="J47" s="20" t="n">
        <v>0.99534065</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39.95830759</v>
      </c>
      <c r="F48" s="20" t="n">
        <v>1.13735836</v>
      </c>
      <c r="G48" s="18" t="n">
        <v>15.36229919</v>
      </c>
      <c r="H48" s="20" t="n">
        <v>0.81257396</v>
      </c>
      <c r="I48" s="18" t="n">
        <v>44.67939323</v>
      </c>
      <c r="J48" s="20" t="n">
        <v>1.59543653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(171.0/B52*100)</f>
        <v/>
      </c>
      <c r="D52" s="19" t="n">
        <v>5638</v>
      </c>
      <c r="E52" s="18" t="n">
        <v>23.72971302</v>
      </c>
      <c r="F52" s="20" t="n">
        <v>0.71584236</v>
      </c>
      <c r="G52" s="18" t="n">
        <v>5.69833273</v>
      </c>
      <c r="H52" s="20" t="n">
        <v>0.40783695</v>
      </c>
      <c r="I52" s="18" t="n">
        <v>70.57195425</v>
      </c>
      <c r="J52" s="20" t="n">
        <v>0.85014907</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(99.0/B56*100)</f>
        <v/>
      </c>
      <c r="D56" s="19" t="n">
        <v>5260</v>
      </c>
      <c r="E56" s="18" t="n">
        <v>30.45948851</v>
      </c>
      <c r="F56" s="20" t="n">
        <v>0.80799921</v>
      </c>
      <c r="G56" s="18" t="n">
        <v>17.8013961</v>
      </c>
      <c r="H56" s="20" t="n">
        <v>0.76022493</v>
      </c>
      <c r="I56" s="18" t="n">
        <v>51.73911539</v>
      </c>
      <c r="J56" s="20" t="n">
        <v>1.13529613</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33.89758202</v>
      </c>
      <c r="F61" s="20" t="n">
        <v>0.8236715999999999</v>
      </c>
      <c r="G61" s="18" t="n">
        <v>7.4592196</v>
      </c>
      <c r="H61" s="20" t="n">
        <v>0.36430155</v>
      </c>
      <c r="I61" s="18" t="n">
        <v>58.64319839</v>
      </c>
      <c r="J61" s="20" t="n">
        <v>0.78686345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(661.0/B67*100)</f>
        <v/>
      </c>
      <c r="D67" s="19" t="n">
        <v>6310</v>
      </c>
      <c r="E67" s="18" t="n">
        <v>35.50716967</v>
      </c>
      <c r="F67" s="20" t="n">
        <v>0.94346161</v>
      </c>
      <c r="G67" s="18" t="n">
        <v>16.25853831</v>
      </c>
      <c r="H67" s="20" t="n">
        <v>0.54447676</v>
      </c>
      <c r="I67" s="18" t="n">
        <v>48.23429202</v>
      </c>
      <c r="J67" s="20" t="n">
        <v>1.09685934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(441.0/B73*100)</f>
        <v/>
      </c>
      <c r="D73" s="19" t="n">
        <v>7808</v>
      </c>
      <c r="E73" s="18" t="n">
        <v>35.50632908</v>
      </c>
      <c r="F73" s="20" t="n">
        <v>0.73384315</v>
      </c>
      <c r="G73" s="18" t="n">
        <v>30.0964008</v>
      </c>
      <c r="H73" s="20" t="n">
        <v>1.09692092</v>
      </c>
      <c r="I73" s="18" t="n">
        <v>34.39727012</v>
      </c>
      <c r="J73" s="20" t="n">
        <v>1.20309777</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34.24884592</v>
      </c>
      <c r="F7" s="20" t="n">
        <v>0.5897989300000001</v>
      </c>
      <c r="G7" s="18" t="n">
        <v>5.2253024</v>
      </c>
      <c r="H7" s="20" t="n">
        <v>0.26255895</v>
      </c>
      <c r="I7" s="18" t="n">
        <v>60.52585167</v>
      </c>
      <c r="J7" s="20" t="n">
        <v>0.56754556</v>
      </c>
      <c r="K7" s="18" t="s">
        <v>327</v>
      </c>
      <c r="L7" s="20" t="s">
        <v>327</v>
      </c>
      <c r="M7" s="18" t="n">
        <v>0</v>
      </c>
      <c r="N7" s="20" t="n">
        <v>0</v>
      </c>
      <c r="O7" s="18" t="n">
        <v>0</v>
      </c>
      <c r="P7" s="20" t="n">
        <v>0</v>
      </c>
      <c r="Q7" s="18" t="n">
        <v>0</v>
      </c>
      <c r="R7" s="20" t="n">
        <v>0</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(8476.0/B9*100)</f>
        <v/>
      </c>
      <c r="D9" s="19" t="n">
        <v>1175</v>
      </c>
      <c r="E9" s="18" t="n">
        <v>70.47571266</v>
      </c>
      <c r="F9" s="20" t="n">
        <v>2.98221374</v>
      </c>
      <c r="G9" s="18" t="n">
        <v>9.38145621</v>
      </c>
      <c r="H9" s="20" t="n">
        <v>1.02732971</v>
      </c>
      <c r="I9" s="18" t="n">
        <v>0</v>
      </c>
      <c r="J9" s="20" t="n">
        <v>0</v>
      </c>
      <c r="K9" s="18" t="s">
        <v>327</v>
      </c>
      <c r="L9" s="20" t="s">
        <v>327</v>
      </c>
      <c r="M9" s="18" t="n">
        <v>20.14283113</v>
      </c>
      <c r="N9" s="20" t="n">
        <v>3.16289395</v>
      </c>
      <c r="O9" s="18" t="n">
        <v>0</v>
      </c>
      <c r="P9" s="20" t="n">
        <v>0</v>
      </c>
      <c r="Q9" s="18" t="n">
        <v>0</v>
      </c>
      <c r="R9" s="20" t="n">
        <v>0</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(210.0/B13*100)</f>
        <v/>
      </c>
      <c r="D13" s="19" t="n">
        <v>6951</v>
      </c>
      <c r="E13" s="18" t="n">
        <v>10.11836083</v>
      </c>
      <c r="F13" s="20" t="n">
        <v>0.48224249</v>
      </c>
      <c r="G13" s="18" t="n">
        <v>0.86659422</v>
      </c>
      <c r="H13" s="20" t="n">
        <v>0.11637084</v>
      </c>
      <c r="I13" s="18" t="n">
        <v>84.88901957</v>
      </c>
      <c r="J13" s="20" t="n">
        <v>0.68131929</v>
      </c>
      <c r="K13" s="18" t="s">
        <v>327</v>
      </c>
      <c r="L13" s="20" t="s">
        <v>327</v>
      </c>
      <c r="M13" s="18" t="n">
        <v>4.12602538</v>
      </c>
      <c r="N13" s="20" t="n">
        <v>0.47389423</v>
      </c>
      <c r="O13" s="18" t="n">
        <v>0</v>
      </c>
      <c r="P13" s="20" t="n">
        <v>0</v>
      </c>
      <c r="Q13" s="18" t="n">
        <v>0</v>
      </c>
      <c r="R13" s="20" t="n">
        <v>0</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(63.0/B18*100)</f>
        <v/>
      </c>
      <c r="D18" s="19" t="n">
        <v>5469</v>
      </c>
      <c r="E18" s="18" t="n">
        <v>45.54026153</v>
      </c>
      <c r="F18" s="20" t="n">
        <v>0.90629199</v>
      </c>
      <c r="G18" s="18" t="n">
        <v>10.93199471</v>
      </c>
      <c r="H18" s="20" t="n">
        <v>0.44968017</v>
      </c>
      <c r="I18" s="18" t="n">
        <v>43.52774376</v>
      </c>
      <c r="J18" s="20" t="n">
        <v>0.96636876</v>
      </c>
      <c r="K18" s="18" t="s">
        <v>327</v>
      </c>
      <c r="L18" s="20" t="s">
        <v>327</v>
      </c>
      <c r="M18" s="18" t="n">
        <v>0</v>
      </c>
      <c r="N18" s="20" t="n">
        <v>0</v>
      </c>
      <c r="O18" s="18" t="n">
        <v>0</v>
      </c>
      <c r="P18" s="20" t="n">
        <v>0</v>
      </c>
      <c r="Q18" s="18" t="n">
        <v>0</v>
      </c>
      <c r="R18" s="20" t="n">
        <v>0</v>
      </c>
    </row>
    <row r="19" spans="1:18">
      <c r="A19" s="15" t="s">
        <v>339</v>
      </c>
      <c r="B19" s="17" t="n">
        <v>5658</v>
      </c>
      <c r="C19" s="18">
        <f>(328.0/B19*100)</f>
        <v/>
      </c>
      <c r="D19" s="19" t="n">
        <v>5330</v>
      </c>
      <c r="E19" s="18" t="n">
        <v>24.58204527</v>
      </c>
      <c r="F19" s="20" t="n">
        <v>0.96419811</v>
      </c>
      <c r="G19" s="18" t="n">
        <v>5.4131781</v>
      </c>
      <c r="H19" s="20" t="n">
        <v>0.37509568</v>
      </c>
      <c r="I19" s="18" t="n">
        <v>70.00477662999999</v>
      </c>
      <c r="J19" s="20" t="n">
        <v>1.06887671</v>
      </c>
      <c r="K19" s="18" t="s">
        <v>327</v>
      </c>
      <c r="L19" s="20" t="s">
        <v>327</v>
      </c>
      <c r="M19" s="18" t="n">
        <v>0</v>
      </c>
      <c r="N19" s="20" t="n">
        <v>0</v>
      </c>
      <c r="O19" s="18" t="n">
        <v>0</v>
      </c>
      <c r="P19" s="20" t="n">
        <v>0</v>
      </c>
      <c r="Q19" s="18" t="n">
        <v>0</v>
      </c>
      <c r="R19" s="20" t="n">
        <v>0</v>
      </c>
    </row>
    <row r="20" spans="1:18">
      <c r="A20" s="15" t="s">
        <v>340</v>
      </c>
      <c r="B20" s="17" t="n">
        <v>3371</v>
      </c>
      <c r="C20" s="18">
        <f>(82.0/B20*100)</f>
        <v/>
      </c>
      <c r="D20" s="19" t="n">
        <v>3289</v>
      </c>
      <c r="E20" s="18" t="n">
        <v>20.14710121</v>
      </c>
      <c r="F20" s="20" t="n">
        <v>0.69980232</v>
      </c>
      <c r="G20" s="18" t="n">
        <v>1.86702508</v>
      </c>
      <c r="H20" s="20" t="n">
        <v>0.22956693</v>
      </c>
      <c r="I20" s="18" t="n">
        <v>77.98587371000001</v>
      </c>
      <c r="J20" s="20" t="n">
        <v>0.6879049699999999</v>
      </c>
      <c r="K20" s="18" t="s">
        <v>327</v>
      </c>
      <c r="L20" s="20" t="s">
        <v>327</v>
      </c>
      <c r="M20" s="18" t="n">
        <v>0</v>
      </c>
      <c r="N20" s="20" t="n">
        <v>0</v>
      </c>
      <c r="O20" s="18" t="n">
        <v>0</v>
      </c>
      <c r="P20" s="20" t="n">
        <v>0</v>
      </c>
      <c r="Q20" s="18" t="n">
        <v>0</v>
      </c>
      <c r="R20" s="20" t="n">
        <v>0</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(717.0/B23*100)</f>
        <v/>
      </c>
      <c r="D23" s="19" t="n">
        <v>10866</v>
      </c>
      <c r="E23" s="18" t="n">
        <v>24.16932375</v>
      </c>
      <c r="F23" s="20" t="n">
        <v>0.8382848899999999</v>
      </c>
      <c r="G23" s="18" t="n">
        <v>5.38232079</v>
      </c>
      <c r="H23" s="20" t="n">
        <v>0.38711868</v>
      </c>
      <c r="I23" s="18" t="n">
        <v>70.44835546</v>
      </c>
      <c r="J23" s="20" t="n">
        <v>0.99659553</v>
      </c>
      <c r="K23" s="18" t="s">
        <v>327</v>
      </c>
      <c r="L23" s="20" t="s">
        <v>327</v>
      </c>
      <c r="M23" s="18" t="n">
        <v>0</v>
      </c>
      <c r="N23" s="20" t="n">
        <v>0</v>
      </c>
      <c r="O23" s="18" t="n">
        <v>0</v>
      </c>
      <c r="P23" s="20" t="n">
        <v>0</v>
      </c>
      <c r="Q23" s="18" t="n">
        <v>0</v>
      </c>
      <c r="R23" s="20" t="n">
        <v>0</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(36.0/B25*100)</f>
        <v/>
      </c>
      <c r="D25" s="19" t="n">
        <v>5545</v>
      </c>
      <c r="E25" s="18" t="n">
        <v>55.90804598</v>
      </c>
      <c r="F25" s="20" t="n">
        <v>1.17841856</v>
      </c>
      <c r="G25" s="18" t="n">
        <v>3.66424796</v>
      </c>
      <c r="H25" s="20" t="n">
        <v>0.26535404</v>
      </c>
      <c r="I25" s="18" t="n">
        <v>40.42770606</v>
      </c>
      <c r="J25" s="20" t="n">
        <v>1.16980639</v>
      </c>
      <c r="K25" s="18" t="s">
        <v>327</v>
      </c>
      <c r="L25" s="20" t="s">
        <v>327</v>
      </c>
      <c r="M25" s="18" t="n">
        <v>0</v>
      </c>
      <c r="N25" s="20" t="n">
        <v>0</v>
      </c>
      <c r="O25" s="18" t="n">
        <v>0</v>
      </c>
      <c r="P25" s="20" t="n">
        <v>0</v>
      </c>
      <c r="Q25" s="18" t="n">
        <v>0</v>
      </c>
      <c r="R25" s="20" t="n">
        <v>0</v>
      </c>
    </row>
    <row r="26" spans="1:18">
      <c r="A26" s="15" t="s">
        <v>346</v>
      </c>
      <c r="B26" s="17" t="n">
        <v>4869</v>
      </c>
      <c r="C26" s="18">
        <f>(197.0/B26*100)</f>
        <v/>
      </c>
      <c r="D26" s="19" t="n">
        <v>4672</v>
      </c>
      <c r="E26" s="18" t="n">
        <v>35.76840794</v>
      </c>
      <c r="F26" s="20" t="n">
        <v>0.9825920299999999</v>
      </c>
      <c r="G26" s="18" t="n">
        <v>5.32101134</v>
      </c>
      <c r="H26" s="20" t="n">
        <v>0.40913385</v>
      </c>
      <c r="I26" s="18" t="n">
        <v>58.91058072</v>
      </c>
      <c r="J26" s="20" t="n">
        <v>0.99651878</v>
      </c>
      <c r="K26" s="18" t="s">
        <v>327</v>
      </c>
      <c r="L26" s="20" t="s">
        <v>327</v>
      </c>
      <c r="M26" s="18" t="n">
        <v>0</v>
      </c>
      <c r="N26" s="20" t="n">
        <v>0</v>
      </c>
      <c r="O26" s="18" t="n">
        <v>0</v>
      </c>
      <c r="P26" s="20" t="n">
        <v>0</v>
      </c>
      <c r="Q26" s="18" t="n">
        <v>0</v>
      </c>
      <c r="R26" s="20" t="n">
        <v>0</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(42.0/B32*100)</f>
        <v/>
      </c>
      <c r="D32" s="19" t="n">
        <v>4436</v>
      </c>
      <c r="E32" s="18" t="n">
        <v>41.10676902</v>
      </c>
      <c r="F32" s="20" t="n">
        <v>1.31562067</v>
      </c>
      <c r="G32" s="18" t="n">
        <v>5.35829613</v>
      </c>
      <c r="H32" s="20" t="n">
        <v>0.42670963</v>
      </c>
      <c r="I32" s="18" t="n">
        <v>53.53493485</v>
      </c>
      <c r="J32" s="20" t="n">
        <v>1.26204435</v>
      </c>
      <c r="K32" s="18" t="s">
        <v>327</v>
      </c>
      <c r="L32" s="20" t="s">
        <v>327</v>
      </c>
      <c r="M32" s="18" t="n">
        <v>0</v>
      </c>
      <c r="N32" s="20" t="n">
        <v>0</v>
      </c>
      <c r="O32" s="18" t="n">
        <v>0</v>
      </c>
      <c r="P32" s="20" t="n">
        <v>0</v>
      </c>
      <c r="Q32" s="18" t="n">
        <v>0</v>
      </c>
      <c r="R32" s="20" t="n">
        <v>0</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(161.0/B34*100)</f>
        <v/>
      </c>
      <c r="D34" s="19" t="n">
        <v>6189</v>
      </c>
      <c r="E34" s="18" t="n">
        <v>41.25968186</v>
      </c>
      <c r="F34" s="20" t="n">
        <v>0.84996438</v>
      </c>
      <c r="G34" s="18" t="n">
        <v>9.634470220000001</v>
      </c>
      <c r="H34" s="20" t="n">
        <v>0.47413219</v>
      </c>
      <c r="I34" s="18" t="n">
        <v>46.49232066</v>
      </c>
      <c r="J34" s="20" t="n">
        <v>0.97271388</v>
      </c>
      <c r="K34" s="18" t="s">
        <v>327</v>
      </c>
      <c r="L34" s="20" t="s">
        <v>327</v>
      </c>
      <c r="M34" s="18" t="n">
        <v>2.61352725</v>
      </c>
      <c r="N34" s="20" t="n">
        <v>0.54206909</v>
      </c>
      <c r="O34" s="18" t="n">
        <v>0</v>
      </c>
      <c r="P34" s="20" t="n">
        <v>0</v>
      </c>
      <c r="Q34" s="18" t="n">
        <v>0</v>
      </c>
      <c r="R34" s="20" t="n">
        <v>0</v>
      </c>
    </row>
    <row r="35" spans="1:18">
      <c r="A35" s="15" t="s">
        <v>355</v>
      </c>
      <c r="B35" s="17" t="n">
        <v>6406</v>
      </c>
      <c r="C35" s="18">
        <f>(149.0/B35*100)</f>
        <v/>
      </c>
      <c r="D35" s="19" t="n">
        <v>6257</v>
      </c>
      <c r="E35" s="18" t="n">
        <v>50.01545613</v>
      </c>
      <c r="F35" s="20" t="n">
        <v>0.78312316</v>
      </c>
      <c r="G35" s="18" t="n">
        <v>7.31597603</v>
      </c>
      <c r="H35" s="20" t="n">
        <v>0.40121517</v>
      </c>
      <c r="I35" s="18" t="n">
        <v>41.61244444</v>
      </c>
      <c r="J35" s="20" t="n">
        <v>0.76822596</v>
      </c>
      <c r="K35" s="18" t="s">
        <v>327</v>
      </c>
      <c r="L35" s="20" t="s">
        <v>327</v>
      </c>
      <c r="M35" s="18" t="n">
        <v>1.0561234</v>
      </c>
      <c r="N35" s="20" t="n">
        <v>0.05790243</v>
      </c>
      <c r="O35" s="18" t="n">
        <v>0</v>
      </c>
      <c r="P35" s="20" t="n">
        <v>0</v>
      </c>
      <c r="Q35" s="18" t="n">
        <v>0</v>
      </c>
      <c r="R35" s="20" t="n">
        <v>0</v>
      </c>
    </row>
    <row r="36" spans="1:18">
      <c r="A36" s="15" t="s">
        <v>356</v>
      </c>
      <c r="B36" s="17" t="n">
        <v>6736</v>
      </c>
      <c r="C36" s="18">
        <f>(147.0/B36*100)</f>
        <v/>
      </c>
      <c r="D36" s="19" t="n">
        <v>6589</v>
      </c>
      <c r="E36" s="18" t="n">
        <v>24.34435342</v>
      </c>
      <c r="F36" s="20" t="n">
        <v>0.63637329</v>
      </c>
      <c r="G36" s="18" t="n">
        <v>3.71503126</v>
      </c>
      <c r="H36" s="20" t="n">
        <v>0.22381747</v>
      </c>
      <c r="I36" s="18" t="n">
        <v>71.94061533</v>
      </c>
      <c r="J36" s="20" t="n">
        <v>0.7031440799999999</v>
      </c>
      <c r="K36" s="18" t="s">
        <v>327</v>
      </c>
      <c r="L36" s="20" t="s">
        <v>327</v>
      </c>
      <c r="M36" s="18" t="n">
        <v>0</v>
      </c>
      <c r="N36" s="20" t="n">
        <v>0</v>
      </c>
      <c r="O36" s="18" t="n">
        <v>0</v>
      </c>
      <c r="P36" s="20" t="n">
        <v>0</v>
      </c>
      <c r="Q36" s="18" t="n">
        <v>0</v>
      </c>
      <c r="R36" s="20" t="n">
        <v>0</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(5840.0/B40*100)</f>
        <v/>
      </c>
      <c r="D40" s="19" t="n">
        <v>8317</v>
      </c>
      <c r="E40" s="18" t="n">
        <v>40.15107761</v>
      </c>
      <c r="F40" s="20" t="n">
        <v>0.92469924</v>
      </c>
      <c r="G40" s="18" t="n">
        <v>3.86796129</v>
      </c>
      <c r="H40" s="20" t="n">
        <v>0.24220048</v>
      </c>
      <c r="I40" s="18" t="n">
        <v>46.70454025</v>
      </c>
      <c r="J40" s="20" t="n">
        <v>0.90385361</v>
      </c>
      <c r="K40" s="18" t="s">
        <v>327</v>
      </c>
      <c r="L40" s="20" t="s">
        <v>327</v>
      </c>
      <c r="M40" s="18" t="n">
        <v>9.276420849999999</v>
      </c>
      <c r="N40" s="20" t="n">
        <v>0.21091445</v>
      </c>
      <c r="O40" s="18" t="n">
        <v>0</v>
      </c>
      <c r="P40" s="20" t="n">
        <v>0</v>
      </c>
      <c r="Q40" s="18" t="n">
        <v>0</v>
      </c>
      <c r="R40" s="20" t="n">
        <v>0</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(345.0/B47*100)</f>
        <v/>
      </c>
      <c r="D47" s="19" t="n">
        <v>5583</v>
      </c>
      <c r="E47" s="18" t="n">
        <v>52.66495792</v>
      </c>
      <c r="F47" s="20" t="n">
        <v>0.95382663</v>
      </c>
      <c r="G47" s="18" t="n">
        <v>9.007313809999999</v>
      </c>
      <c r="H47" s="20" t="n">
        <v>0.5041898</v>
      </c>
      <c r="I47" s="18" t="n">
        <v>38.32772827</v>
      </c>
      <c r="J47" s="20" t="n">
        <v>0.99534065</v>
      </c>
      <c r="K47" s="18" t="s">
        <v>327</v>
      </c>
      <c r="L47" s="20" t="s">
        <v>327</v>
      </c>
      <c r="M47" s="18" t="n">
        <v>0</v>
      </c>
      <c r="N47" s="20" t="n">
        <v>0</v>
      </c>
      <c r="O47" s="18" t="n">
        <v>0</v>
      </c>
      <c r="P47" s="20" t="n">
        <v>0</v>
      </c>
      <c r="Q47" s="18" t="n">
        <v>0</v>
      </c>
      <c r="R47" s="20" t="n">
        <v>0</v>
      </c>
    </row>
    <row r="48" spans="1:18">
      <c r="A48" s="15" t="s">
        <v>368</v>
      </c>
      <c r="B48" s="17" t="n">
        <v>9841</v>
      </c>
      <c r="C48" s="18">
        <f>(33.0/B48*100)</f>
        <v/>
      </c>
      <c r="D48" s="19" t="n">
        <v>9808</v>
      </c>
      <c r="E48" s="18" t="n">
        <v>46.50863779</v>
      </c>
      <c r="F48" s="20" t="n">
        <v>1.29808394</v>
      </c>
      <c r="G48" s="18" t="n">
        <v>8.81196898</v>
      </c>
      <c r="H48" s="20" t="n">
        <v>0.66645851</v>
      </c>
      <c r="I48" s="18" t="n">
        <v>44.67939323</v>
      </c>
      <c r="J48" s="20" t="n">
        <v>1.59543653</v>
      </c>
      <c r="K48" s="18" t="s">
        <v>327</v>
      </c>
      <c r="L48" s="20" t="s">
        <v>327</v>
      </c>
      <c r="M48" s="18" t="n">
        <v>0</v>
      </c>
      <c r="N48" s="20" t="n">
        <v>0</v>
      </c>
      <c r="O48" s="18" t="n">
        <v>0</v>
      </c>
      <c r="P48" s="20" t="n">
        <v>0</v>
      </c>
      <c r="Q48" s="18" t="n">
        <v>0</v>
      </c>
      <c r="R48" s="20" t="n">
        <v>0</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(171.0/B52*100)</f>
        <v/>
      </c>
      <c r="D52" s="19" t="n">
        <v>5638</v>
      </c>
      <c r="E52" s="18" t="n">
        <v>24.44572899</v>
      </c>
      <c r="F52" s="20" t="n">
        <v>0.7333219600000001</v>
      </c>
      <c r="G52" s="18" t="n">
        <v>4.98231675</v>
      </c>
      <c r="H52" s="20" t="n">
        <v>0.28967814</v>
      </c>
      <c r="I52" s="18" t="n">
        <v>70.57195425</v>
      </c>
      <c r="J52" s="20" t="n">
        <v>0.85014907</v>
      </c>
      <c r="K52" s="18" t="s">
        <v>327</v>
      </c>
      <c r="L52" s="20" t="s">
        <v>327</v>
      </c>
      <c r="M52" s="18" t="n">
        <v>0</v>
      </c>
      <c r="N52" s="20" t="n">
        <v>0</v>
      </c>
      <c r="O52" s="18" t="n">
        <v>0</v>
      </c>
      <c r="P52" s="20" t="n">
        <v>0</v>
      </c>
      <c r="Q52" s="18" t="n">
        <v>0</v>
      </c>
      <c r="R52" s="20" t="n">
        <v>0</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(99.0/B56*100)</f>
        <v/>
      </c>
      <c r="D56" s="19" t="n">
        <v>5260</v>
      </c>
      <c r="E56" s="18" t="n">
        <v>41.1526877</v>
      </c>
      <c r="F56" s="20" t="n">
        <v>0.96691426</v>
      </c>
      <c r="G56" s="18" t="n">
        <v>7.10819692</v>
      </c>
      <c r="H56" s="20" t="n">
        <v>0.38249046</v>
      </c>
      <c r="I56" s="18" t="n">
        <v>51.73911539</v>
      </c>
      <c r="J56" s="20" t="n">
        <v>1.13529613</v>
      </c>
      <c r="K56" s="18" t="s">
        <v>327</v>
      </c>
      <c r="L56" s="20" t="s">
        <v>327</v>
      </c>
      <c r="M56" s="18" t="n">
        <v>0</v>
      </c>
      <c r="N56" s="20" t="n">
        <v>0</v>
      </c>
      <c r="O56" s="18" t="n">
        <v>0</v>
      </c>
      <c r="P56" s="20" t="n">
        <v>0</v>
      </c>
      <c r="Q56" s="18" t="n">
        <v>0</v>
      </c>
      <c r="R56" s="20" t="n">
        <v>0</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(349.0/B61*100)</f>
        <v/>
      </c>
      <c r="D61" s="19" t="n">
        <v>6176</v>
      </c>
      <c r="E61" s="18" t="n">
        <v>35.92384565</v>
      </c>
      <c r="F61" s="20" t="n">
        <v>0.7795879</v>
      </c>
      <c r="G61" s="18" t="n">
        <v>5.43295597</v>
      </c>
      <c r="H61" s="20" t="n">
        <v>0.24927146</v>
      </c>
      <c r="I61" s="18" t="n">
        <v>58.64319839</v>
      </c>
      <c r="J61" s="20" t="n">
        <v>0.78686345</v>
      </c>
      <c r="K61" s="18" t="s">
        <v>327</v>
      </c>
      <c r="L61" s="20" t="s">
        <v>327</v>
      </c>
      <c r="M61" s="18" t="n">
        <v>0</v>
      </c>
      <c r="N61" s="20" t="n">
        <v>0</v>
      </c>
      <c r="O61" s="18" t="n">
        <v>0</v>
      </c>
      <c r="P61" s="20" t="n">
        <v>0</v>
      </c>
      <c r="Q61" s="18" t="n">
        <v>0</v>
      </c>
      <c r="R61" s="20" t="n">
        <v>0</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(661.0/B67*100)</f>
        <v/>
      </c>
      <c r="D67" s="19" t="n">
        <v>6310</v>
      </c>
      <c r="E67" s="18" t="n">
        <v>39.93018833</v>
      </c>
      <c r="F67" s="20" t="n">
        <v>1.02035358</v>
      </c>
      <c r="G67" s="18" t="n">
        <v>11.83551965</v>
      </c>
      <c r="H67" s="20" t="n">
        <v>0.51466305</v>
      </c>
      <c r="I67" s="18" t="n">
        <v>48.23429202</v>
      </c>
      <c r="J67" s="20" t="n">
        <v>1.09685934</v>
      </c>
      <c r="K67" s="18" t="s">
        <v>327</v>
      </c>
      <c r="L67" s="20" t="s">
        <v>327</v>
      </c>
      <c r="M67" s="18" t="n">
        <v>0</v>
      </c>
      <c r="N67" s="20" t="n">
        <v>0</v>
      </c>
      <c r="O67" s="18" t="n">
        <v>0</v>
      </c>
      <c r="P67" s="20" t="n">
        <v>0</v>
      </c>
      <c r="Q67" s="18" t="n">
        <v>0</v>
      </c>
      <c r="R67" s="20" t="n">
        <v>0</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(441.0/B73*100)</f>
        <v/>
      </c>
      <c r="D73" s="19" t="n">
        <v>7808</v>
      </c>
      <c r="E73" s="18" t="n">
        <v>40.2292917</v>
      </c>
      <c r="F73" s="20" t="n">
        <v>0.85722816</v>
      </c>
      <c r="G73" s="18" t="n">
        <v>25.37343818</v>
      </c>
      <c r="H73" s="20" t="n">
        <v>0.99994067</v>
      </c>
      <c r="I73" s="18" t="n">
        <v>34.39727012</v>
      </c>
      <c r="J73" s="20" t="n">
        <v>1.20309777</v>
      </c>
      <c r="K73" s="18" t="s">
        <v>327</v>
      </c>
      <c r="L73" s="20" t="s">
        <v>327</v>
      </c>
      <c r="M73" s="18" t="n">
        <v>0</v>
      </c>
      <c r="N73" s="20" t="n">
        <v>0</v>
      </c>
      <c r="O73" s="18" t="n">
        <v>0</v>
      </c>
      <c r="P73" s="20" t="n">
        <v>0</v>
      </c>
      <c r="Q73" s="18" t="n">
        <v>0</v>
      </c>
      <c r="R73" s="20" t="n">
        <v>0</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560</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(2708.0/B7*100)</f>
        <v/>
      </c>
      <c r="D7" s="19" t="n">
        <v>11822</v>
      </c>
      <c r="E7" s="18" t="n">
        <v>18.3552731</v>
      </c>
      <c r="F7" s="20" t="n">
        <v>0.46716869</v>
      </c>
      <c r="G7" s="18" t="n">
        <v>57.71018059</v>
      </c>
      <c r="H7" s="20" t="n">
        <v>0.86905818</v>
      </c>
      <c r="I7" s="18" t="n">
        <v>0</v>
      </c>
      <c r="J7" s="20" t="n">
        <v>0</v>
      </c>
      <c r="K7" s="18" t="s">
        <v>327</v>
      </c>
      <c r="L7" s="20" t="s">
        <v>327</v>
      </c>
      <c r="M7" s="18" t="n">
        <v>0</v>
      </c>
      <c r="N7" s="20" t="n">
        <v>0</v>
      </c>
      <c r="O7" s="18" t="n">
        <v>0</v>
      </c>
      <c r="P7" s="20" t="n">
        <v>0</v>
      </c>
      <c r="Q7" s="18" t="n">
        <v>23.93454631</v>
      </c>
      <c r="R7" s="20" t="n">
        <v>0.83407638</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(6257.0/B9*100)</f>
        <v/>
      </c>
      <c r="D9" s="19" t="n">
        <v>3394</v>
      </c>
      <c r="E9" s="18" t="n">
        <v>5.91253986</v>
      </c>
      <c r="F9" s="20" t="n">
        <v>0.58611316</v>
      </c>
      <c r="G9" s="18" t="n">
        <v>67.5045676</v>
      </c>
      <c r="H9" s="20" t="n">
        <v>1.62759184</v>
      </c>
      <c r="I9" s="18" t="n">
        <v>0</v>
      </c>
      <c r="J9" s="20" t="n">
        <v>0</v>
      </c>
      <c r="K9" s="18" t="s">
        <v>327</v>
      </c>
      <c r="L9" s="20" t="s">
        <v>327</v>
      </c>
      <c r="M9" s="18" t="n">
        <v>7.1032248</v>
      </c>
      <c r="N9" s="20" t="n">
        <v>1.26008756</v>
      </c>
      <c r="O9" s="18" t="n">
        <v>0</v>
      </c>
      <c r="P9" s="20" t="n">
        <v>0</v>
      </c>
      <c r="Q9" s="18" t="n">
        <v>19.47966774</v>
      </c>
      <c r="R9" s="20" t="n">
        <v>1.14970808</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(219.0/B13*100)</f>
        <v/>
      </c>
      <c r="D13" s="19" t="n">
        <v>6942</v>
      </c>
      <c r="E13" s="18" t="n">
        <v>9.98483422</v>
      </c>
      <c r="F13" s="20" t="n">
        <v>0.5854288600000001</v>
      </c>
      <c r="G13" s="18" t="n">
        <v>76.44571359</v>
      </c>
      <c r="H13" s="20" t="n">
        <v>0.7520974499999999</v>
      </c>
      <c r="I13" s="18" t="n">
        <v>0</v>
      </c>
      <c r="J13" s="20" t="n">
        <v>0</v>
      </c>
      <c r="K13" s="18" t="s">
        <v>327</v>
      </c>
      <c r="L13" s="20" t="s">
        <v>327</v>
      </c>
      <c r="M13" s="18" t="n">
        <v>4.13086665</v>
      </c>
      <c r="N13" s="20" t="n">
        <v>0.47441297</v>
      </c>
      <c r="O13" s="18" t="n">
        <v>0</v>
      </c>
      <c r="P13" s="20" t="n">
        <v>0</v>
      </c>
      <c r="Q13" s="18" t="n">
        <v>9.438585529999999</v>
      </c>
      <c r="R13" s="20" t="n">
        <v>0.46760846</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(68.0/B18*100)</f>
        <v/>
      </c>
      <c r="D18" s="19" t="n">
        <v>5464</v>
      </c>
      <c r="E18" s="18" t="n">
        <v>9.55078879</v>
      </c>
      <c r="F18" s="20" t="n">
        <v>0.5112952200000001</v>
      </c>
      <c r="G18" s="18" t="n">
        <v>66.55448348</v>
      </c>
      <c r="H18" s="20" t="n">
        <v>1.06551145</v>
      </c>
      <c r="I18" s="18" t="n">
        <v>0</v>
      </c>
      <c r="J18" s="20" t="n">
        <v>0</v>
      </c>
      <c r="K18" s="18" t="s">
        <v>327</v>
      </c>
      <c r="L18" s="20" t="s">
        <v>327</v>
      </c>
      <c r="M18" s="18" t="n">
        <v>0</v>
      </c>
      <c r="N18" s="20" t="n">
        <v>0</v>
      </c>
      <c r="O18" s="18" t="n">
        <v>0</v>
      </c>
      <c r="P18" s="20" t="n">
        <v>0</v>
      </c>
      <c r="Q18" s="18" t="n">
        <v>23.89472773</v>
      </c>
      <c r="R18" s="20" t="n">
        <v>0.76437119</v>
      </c>
    </row>
    <row r="19" spans="1:18">
      <c r="A19" s="15" t="s">
        <v>339</v>
      </c>
      <c r="B19" s="17" t="n">
        <v>5658</v>
      </c>
      <c r="C19" s="18">
        <f>(373.0/B19*100)</f>
        <v/>
      </c>
      <c r="D19" s="19" t="n">
        <v>5285</v>
      </c>
      <c r="E19" s="18" t="n">
        <v>17.43676691</v>
      </c>
      <c r="F19" s="20" t="n">
        <v>0.53932712</v>
      </c>
      <c r="G19" s="18" t="n">
        <v>67.28842849999999</v>
      </c>
      <c r="H19" s="20" t="n">
        <v>0.79594904</v>
      </c>
      <c r="I19" s="18" t="n">
        <v>0</v>
      </c>
      <c r="J19" s="20" t="n">
        <v>0</v>
      </c>
      <c r="K19" s="18" t="s">
        <v>327</v>
      </c>
      <c r="L19" s="20" t="s">
        <v>327</v>
      </c>
      <c r="M19" s="18" t="n">
        <v>0</v>
      </c>
      <c r="N19" s="20" t="n">
        <v>0</v>
      </c>
      <c r="O19" s="18" t="n">
        <v>0</v>
      </c>
      <c r="P19" s="20" t="n">
        <v>0</v>
      </c>
      <c r="Q19" s="18" t="n">
        <v>15.27480459</v>
      </c>
      <c r="R19" s="20" t="n">
        <v>0.62645258</v>
      </c>
    </row>
    <row r="20" spans="1:18">
      <c r="A20" s="15" t="s">
        <v>340</v>
      </c>
      <c r="B20" s="17" t="n">
        <v>3371</v>
      </c>
      <c r="C20" s="18">
        <f>(83.0/B20*100)</f>
        <v/>
      </c>
      <c r="D20" s="19" t="n">
        <v>3288</v>
      </c>
      <c r="E20" s="18" t="n">
        <v>5.17522827</v>
      </c>
      <c r="F20" s="20" t="n">
        <v>0.38549913</v>
      </c>
      <c r="G20" s="18" t="n">
        <v>75.47193036</v>
      </c>
      <c r="H20" s="20" t="n">
        <v>0.75098137</v>
      </c>
      <c r="I20" s="18" t="n">
        <v>0</v>
      </c>
      <c r="J20" s="20" t="n">
        <v>0</v>
      </c>
      <c r="K20" s="18" t="s">
        <v>327</v>
      </c>
      <c r="L20" s="20" t="s">
        <v>327</v>
      </c>
      <c r="M20" s="18" t="n">
        <v>0</v>
      </c>
      <c r="N20" s="20" t="n">
        <v>0</v>
      </c>
      <c r="O20" s="18" t="n">
        <v>0</v>
      </c>
      <c r="P20" s="20" t="n">
        <v>0</v>
      </c>
      <c r="Q20" s="18" t="n">
        <v>19.35284137</v>
      </c>
      <c r="R20" s="20" t="n">
        <v>0.66134805</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(11583.0/B23*100)</f>
        <v/>
      </c>
      <c r="D23" s="19" t="n">
        <v>0</v>
      </c>
      <c r="E23" s="18" t="s">
        <v>327</v>
      </c>
      <c r="F23" s="20" t="s">
        <v>327</v>
      </c>
      <c r="G23" s="18" t="s">
        <v>327</v>
      </c>
      <c r="H23" s="20" t="s">
        <v>327</v>
      </c>
      <c r="I23" s="18" t="s">
        <v>327</v>
      </c>
      <c r="J23" s="20" t="s">
        <v>327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(39.0/B25*100)</f>
        <v/>
      </c>
      <c r="D25" s="19" t="n">
        <v>5542</v>
      </c>
      <c r="E25" s="18" t="n">
        <v>34.12988218</v>
      </c>
      <c r="F25" s="20" t="n">
        <v>0.69050187</v>
      </c>
      <c r="G25" s="18" t="n">
        <v>54.75413747</v>
      </c>
      <c r="H25" s="20" t="n">
        <v>0.78286245</v>
      </c>
      <c r="I25" s="18" t="n">
        <v>0</v>
      </c>
      <c r="J25" s="20" t="n">
        <v>0</v>
      </c>
      <c r="K25" s="18" t="s">
        <v>327</v>
      </c>
      <c r="L25" s="20" t="s">
        <v>327</v>
      </c>
      <c r="M25" s="18" t="n">
        <v>0</v>
      </c>
      <c r="N25" s="20" t="n">
        <v>0</v>
      </c>
      <c r="O25" s="18" t="n">
        <v>0</v>
      </c>
      <c r="P25" s="20" t="n">
        <v>0</v>
      </c>
      <c r="Q25" s="18" t="n">
        <v>11.11598036</v>
      </c>
      <c r="R25" s="20" t="n">
        <v>0.57127231</v>
      </c>
    </row>
    <row r="26" spans="1:18">
      <c r="A26" s="15" t="s">
        <v>346</v>
      </c>
      <c r="B26" s="17" t="n">
        <v>4869</v>
      </c>
      <c r="C26" s="18">
        <f>(215.0/B26*100)</f>
        <v/>
      </c>
      <c r="D26" s="19" t="n">
        <v>4654</v>
      </c>
      <c r="E26" s="18" t="n">
        <v>36.88403067</v>
      </c>
      <c r="F26" s="20" t="n">
        <v>0.76866324</v>
      </c>
      <c r="G26" s="18" t="n">
        <v>41.77878683</v>
      </c>
      <c r="H26" s="20" t="n">
        <v>0.81619291</v>
      </c>
      <c r="I26" s="18" t="n">
        <v>0</v>
      </c>
      <c r="J26" s="20" t="n">
        <v>0</v>
      </c>
      <c r="K26" s="18" t="s">
        <v>327</v>
      </c>
      <c r="L26" s="20" t="s">
        <v>327</v>
      </c>
      <c r="M26" s="18" t="n">
        <v>0</v>
      </c>
      <c r="N26" s="20" t="n">
        <v>0</v>
      </c>
      <c r="O26" s="18" t="n">
        <v>0</v>
      </c>
      <c r="P26" s="20" t="n">
        <v>0</v>
      </c>
      <c r="Q26" s="18" t="n">
        <v>21.3371825</v>
      </c>
      <c r="R26" s="20" t="n">
        <v>0.76400506</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(51.0/B32*100)</f>
        <v/>
      </c>
      <c r="D32" s="19" t="n">
        <v>4427</v>
      </c>
      <c r="E32" s="18" t="n">
        <v>34.19369231</v>
      </c>
      <c r="F32" s="20" t="n">
        <v>0.96252037</v>
      </c>
      <c r="G32" s="18" t="n">
        <v>52.98984998</v>
      </c>
      <c r="H32" s="20" t="n">
        <v>0.96811721</v>
      </c>
      <c r="I32" s="18" t="n">
        <v>0</v>
      </c>
      <c r="J32" s="20" t="n">
        <v>0</v>
      </c>
      <c r="K32" s="18" t="s">
        <v>327</v>
      </c>
      <c r="L32" s="20" t="s">
        <v>327</v>
      </c>
      <c r="M32" s="18" t="n">
        <v>0</v>
      </c>
      <c r="N32" s="20" t="n">
        <v>0</v>
      </c>
      <c r="O32" s="18" t="n">
        <v>0</v>
      </c>
      <c r="P32" s="20" t="n">
        <v>0</v>
      </c>
      <c r="Q32" s="18" t="n">
        <v>12.8164577</v>
      </c>
      <c r="R32" s="20" t="n">
        <v>0.57896907</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(177.0/B34*100)</f>
        <v/>
      </c>
      <c r="D34" s="19" t="n">
        <v>6173</v>
      </c>
      <c r="E34" s="18" t="n">
        <v>19.18448616</v>
      </c>
      <c r="F34" s="20" t="n">
        <v>0.68633036</v>
      </c>
      <c r="G34" s="18" t="n">
        <v>58.34749188</v>
      </c>
      <c r="H34" s="20" t="n">
        <v>0.92370048</v>
      </c>
      <c r="I34" s="18" t="n">
        <v>0</v>
      </c>
      <c r="J34" s="20" t="n">
        <v>0</v>
      </c>
      <c r="K34" s="18" t="s">
        <v>327</v>
      </c>
      <c r="L34" s="20" t="s">
        <v>327</v>
      </c>
      <c r="M34" s="18" t="n">
        <v>2.62102141</v>
      </c>
      <c r="N34" s="20" t="n">
        <v>0.54370664</v>
      </c>
      <c r="O34" s="18" t="n">
        <v>0</v>
      </c>
      <c r="P34" s="20" t="n">
        <v>0</v>
      </c>
      <c r="Q34" s="18" t="n">
        <v>19.84700055</v>
      </c>
      <c r="R34" s="20" t="n">
        <v>0.59217559</v>
      </c>
    </row>
    <row r="35" spans="1:18">
      <c r="A35" s="15" t="s">
        <v>355</v>
      </c>
      <c r="B35" s="17" t="n">
        <v>6406</v>
      </c>
      <c r="C35" s="18">
        <f>(160.0/B35*100)</f>
        <v/>
      </c>
      <c r="D35" s="19" t="n">
        <v>6246</v>
      </c>
      <c r="E35" s="18" t="n">
        <v>14.00476406</v>
      </c>
      <c r="F35" s="20" t="n">
        <v>0.53464742</v>
      </c>
      <c r="G35" s="18" t="n">
        <v>66.96824198</v>
      </c>
      <c r="H35" s="20" t="n">
        <v>0.76946481</v>
      </c>
      <c r="I35" s="18" t="n">
        <v>0</v>
      </c>
      <c r="J35" s="20" t="n">
        <v>0</v>
      </c>
      <c r="K35" s="18" t="s">
        <v>327</v>
      </c>
      <c r="L35" s="20" t="s">
        <v>327</v>
      </c>
      <c r="M35" s="18" t="n">
        <v>1.05808003</v>
      </c>
      <c r="N35" s="20" t="n">
        <v>0.05799089</v>
      </c>
      <c r="O35" s="18" t="n">
        <v>0</v>
      </c>
      <c r="P35" s="20" t="n">
        <v>0</v>
      </c>
      <c r="Q35" s="18" t="n">
        <v>17.96891392</v>
      </c>
      <c r="R35" s="20" t="n">
        <v>0.70422927</v>
      </c>
    </row>
    <row r="36" spans="1:18">
      <c r="A36" s="15" t="s">
        <v>356</v>
      </c>
      <c r="B36" s="17" t="n">
        <v>6736</v>
      </c>
      <c r="C36" s="18">
        <f>(173.0/B36*100)</f>
        <v/>
      </c>
      <c r="D36" s="19" t="n">
        <v>6563</v>
      </c>
      <c r="E36" s="18" t="n">
        <v>19.05491937</v>
      </c>
      <c r="F36" s="20" t="n">
        <v>0.53212375</v>
      </c>
      <c r="G36" s="18" t="n">
        <v>60.08983474</v>
      </c>
      <c r="H36" s="20" t="n">
        <v>0.63595563</v>
      </c>
      <c r="I36" s="18" t="n">
        <v>0</v>
      </c>
      <c r="J36" s="20" t="n">
        <v>0</v>
      </c>
      <c r="K36" s="18" t="s">
        <v>327</v>
      </c>
      <c r="L36" s="20" t="s">
        <v>327</v>
      </c>
      <c r="M36" s="18" t="n">
        <v>0</v>
      </c>
      <c r="N36" s="20" t="n">
        <v>0</v>
      </c>
      <c r="O36" s="18" t="n">
        <v>0</v>
      </c>
      <c r="P36" s="20" t="n">
        <v>0</v>
      </c>
      <c r="Q36" s="18" t="n">
        <v>20.85524588</v>
      </c>
      <c r="R36" s="20" t="n">
        <v>0.53745934</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(5849.0/B40*100)</f>
        <v/>
      </c>
      <c r="D40" s="19" t="n">
        <v>8308</v>
      </c>
      <c r="E40" s="18" t="n">
        <v>19.1474453</v>
      </c>
      <c r="F40" s="20" t="n">
        <v>0.65444271</v>
      </c>
      <c r="G40" s="18" t="n">
        <v>54.56913515</v>
      </c>
      <c r="H40" s="20" t="n">
        <v>1.07214984</v>
      </c>
      <c r="I40" s="18" t="n">
        <v>0</v>
      </c>
      <c r="J40" s="20" t="n">
        <v>0</v>
      </c>
      <c r="K40" s="18" t="s">
        <v>327</v>
      </c>
      <c r="L40" s="20" t="s">
        <v>327</v>
      </c>
      <c r="M40" s="18" t="n">
        <v>9.29367147</v>
      </c>
      <c r="N40" s="20" t="n">
        <v>0.21186346</v>
      </c>
      <c r="O40" s="18" t="n">
        <v>0</v>
      </c>
      <c r="P40" s="20" t="n">
        <v>0</v>
      </c>
      <c r="Q40" s="18" t="n">
        <v>16.98974808</v>
      </c>
      <c r="R40" s="20" t="n">
        <v>0.90104747</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(381.0/B47*100)</f>
        <v/>
      </c>
      <c r="D47" s="19" t="n">
        <v>5547</v>
      </c>
      <c r="E47" s="18" t="n">
        <v>30.08136249</v>
      </c>
      <c r="F47" s="20" t="n">
        <v>0.82436935</v>
      </c>
      <c r="G47" s="18" t="n">
        <v>41.18896759</v>
      </c>
      <c r="H47" s="20" t="n">
        <v>1.20127021</v>
      </c>
      <c r="I47" s="18" t="n">
        <v>0</v>
      </c>
      <c r="J47" s="20" t="n">
        <v>0</v>
      </c>
      <c r="K47" s="18" t="s">
        <v>327</v>
      </c>
      <c r="L47" s="20" t="s">
        <v>327</v>
      </c>
      <c r="M47" s="18" t="n">
        <v>0</v>
      </c>
      <c r="N47" s="20" t="n">
        <v>0</v>
      </c>
      <c r="O47" s="18" t="n">
        <v>0</v>
      </c>
      <c r="P47" s="20" t="n">
        <v>0</v>
      </c>
      <c r="Q47" s="18" t="n">
        <v>28.72966991</v>
      </c>
      <c r="R47" s="20" t="n">
        <v>1.01646088</v>
      </c>
    </row>
    <row r="48" spans="1:18">
      <c r="A48" s="15" t="s">
        <v>368</v>
      </c>
      <c r="B48" s="17" t="n">
        <v>9841</v>
      </c>
      <c r="C48" s="18">
        <f>(36.0/B48*100)</f>
        <v/>
      </c>
      <c r="D48" s="19" t="n">
        <v>9805</v>
      </c>
      <c r="E48" s="18" t="n">
        <v>12.82823664</v>
      </c>
      <c r="F48" s="20" t="n">
        <v>0.6818845100000001</v>
      </c>
      <c r="G48" s="18" t="n">
        <v>70.63836975</v>
      </c>
      <c r="H48" s="20" t="n">
        <v>0.86797266</v>
      </c>
      <c r="I48" s="18" t="n">
        <v>0</v>
      </c>
      <c r="J48" s="20" t="n">
        <v>0</v>
      </c>
      <c r="K48" s="18" t="s">
        <v>327</v>
      </c>
      <c r="L48" s="20" t="s">
        <v>327</v>
      </c>
      <c r="M48" s="18" t="n">
        <v>0</v>
      </c>
      <c r="N48" s="20" t="n">
        <v>0</v>
      </c>
      <c r="O48" s="18" t="n">
        <v>0</v>
      </c>
      <c r="P48" s="20" t="n">
        <v>0</v>
      </c>
      <c r="Q48" s="18" t="n">
        <v>16.53339361</v>
      </c>
      <c r="R48" s="20" t="n">
        <v>0.64074947</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(178.0/B52*100)</f>
        <v/>
      </c>
      <c r="D52" s="19" t="n">
        <v>5631</v>
      </c>
      <c r="E52" s="18" t="n">
        <v>11.01431724</v>
      </c>
      <c r="F52" s="20" t="n">
        <v>0.46815581</v>
      </c>
      <c r="G52" s="18" t="n">
        <v>73.80973590000001</v>
      </c>
      <c r="H52" s="20" t="n">
        <v>0.92472239</v>
      </c>
      <c r="I52" s="18" t="n">
        <v>0</v>
      </c>
      <c r="J52" s="20" t="n">
        <v>0</v>
      </c>
      <c r="K52" s="18" t="s">
        <v>327</v>
      </c>
      <c r="L52" s="20" t="s">
        <v>327</v>
      </c>
      <c r="M52" s="18" t="n">
        <v>0</v>
      </c>
      <c r="N52" s="20" t="n">
        <v>0</v>
      </c>
      <c r="O52" s="18" t="n">
        <v>0</v>
      </c>
      <c r="P52" s="20" t="n">
        <v>0</v>
      </c>
      <c r="Q52" s="18" t="n">
        <v>15.17594686</v>
      </c>
      <c r="R52" s="20" t="n">
        <v>0.74294101</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(101.0/B56*100)</f>
        <v/>
      </c>
      <c r="D56" s="19" t="n">
        <v>5258</v>
      </c>
      <c r="E56" s="18" t="n">
        <v>19.20309439</v>
      </c>
      <c r="F56" s="20" t="n">
        <v>0.72780231</v>
      </c>
      <c r="G56" s="18" t="n">
        <v>71.21599754</v>
      </c>
      <c r="H56" s="20" t="n">
        <v>0.8941395600000001</v>
      </c>
      <c r="I56" s="18" t="n">
        <v>0</v>
      </c>
      <c r="J56" s="20" t="n">
        <v>0</v>
      </c>
      <c r="K56" s="18" t="s">
        <v>327</v>
      </c>
      <c r="L56" s="20" t="s">
        <v>327</v>
      </c>
      <c r="M56" s="18" t="n">
        <v>0</v>
      </c>
      <c r="N56" s="20" t="n">
        <v>0</v>
      </c>
      <c r="O56" s="18" t="n">
        <v>0</v>
      </c>
      <c r="P56" s="20" t="n">
        <v>0</v>
      </c>
      <c r="Q56" s="18" t="n">
        <v>9.58090807</v>
      </c>
      <c r="R56" s="20" t="n">
        <v>0.58176024</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(356.0/B61*100)</f>
        <v/>
      </c>
      <c r="D61" s="19" t="n">
        <v>6169</v>
      </c>
      <c r="E61" s="18" t="n">
        <v>10.55851595</v>
      </c>
      <c r="F61" s="20" t="n">
        <v>0.41041836</v>
      </c>
      <c r="G61" s="18" t="n">
        <v>68.51224132</v>
      </c>
      <c r="H61" s="20" t="n">
        <v>0.96184572</v>
      </c>
      <c r="I61" s="18" t="n">
        <v>0</v>
      </c>
      <c r="J61" s="20" t="n">
        <v>0</v>
      </c>
      <c r="K61" s="18" t="s">
        <v>327</v>
      </c>
      <c r="L61" s="20" t="s">
        <v>327</v>
      </c>
      <c r="M61" s="18" t="n">
        <v>0</v>
      </c>
      <c r="N61" s="20" t="n">
        <v>0</v>
      </c>
      <c r="O61" s="18" t="n">
        <v>0</v>
      </c>
      <c r="P61" s="20" t="n">
        <v>0</v>
      </c>
      <c r="Q61" s="18" t="n">
        <v>20.92924273</v>
      </c>
      <c r="R61" s="20" t="n">
        <v>0.8830831</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(730.0/B67*100)</f>
        <v/>
      </c>
      <c r="D67" s="19" t="n">
        <v>6241</v>
      </c>
      <c r="E67" s="18" t="n">
        <v>29.57002746</v>
      </c>
      <c r="F67" s="20" t="n">
        <v>0.74975977</v>
      </c>
      <c r="G67" s="18" t="n">
        <v>61.53497819</v>
      </c>
      <c r="H67" s="20" t="n">
        <v>0.8297407</v>
      </c>
      <c r="I67" s="18" t="n">
        <v>0</v>
      </c>
      <c r="J67" s="20" t="n">
        <v>0</v>
      </c>
      <c r="K67" s="18" t="s">
        <v>327</v>
      </c>
      <c r="L67" s="20" t="s">
        <v>327</v>
      </c>
      <c r="M67" s="18" t="n">
        <v>0</v>
      </c>
      <c r="N67" s="20" t="n">
        <v>0</v>
      </c>
      <c r="O67" s="18" t="n">
        <v>0</v>
      </c>
      <c r="P67" s="20" t="n">
        <v>0</v>
      </c>
      <c r="Q67" s="18" t="n">
        <v>8.894994349999999</v>
      </c>
      <c r="R67" s="20" t="n">
        <v>0.39191031</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(463.0/B73*100)</f>
        <v/>
      </c>
      <c r="D73" s="19" t="n">
        <v>7786</v>
      </c>
      <c r="E73" s="18" t="n">
        <v>47.44233914</v>
      </c>
      <c r="F73" s="20" t="n">
        <v>0.94458517</v>
      </c>
      <c r="G73" s="18" t="n">
        <v>39.53221114</v>
      </c>
      <c r="H73" s="20" t="n">
        <v>0.91478579</v>
      </c>
      <c r="I73" s="18" t="n">
        <v>0</v>
      </c>
      <c r="J73" s="20" t="n">
        <v>0</v>
      </c>
      <c r="K73" s="18" t="s">
        <v>327</v>
      </c>
      <c r="L73" s="20" t="s">
        <v>327</v>
      </c>
      <c r="M73" s="18" t="n">
        <v>0</v>
      </c>
      <c r="N73" s="20" t="n">
        <v>0</v>
      </c>
      <c r="O73" s="18" t="n">
        <v>0</v>
      </c>
      <c r="P73" s="20" t="n">
        <v>0</v>
      </c>
      <c r="Q73" s="18" t="n">
        <v>13.02544972</v>
      </c>
      <c r="R73" s="20" t="n">
        <v>0.50954366</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561</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(2708.0/B7*100)</f>
        <v/>
      </c>
      <c r="D7" s="19" t="n">
        <v>11822</v>
      </c>
      <c r="E7" s="18" t="n">
        <v>31.9770791</v>
      </c>
      <c r="F7" s="20" t="n">
        <v>0.66443206</v>
      </c>
      <c r="G7" s="18" t="n">
        <v>47.18783845</v>
      </c>
      <c r="H7" s="20" t="n">
        <v>0.68565119</v>
      </c>
      <c r="I7" s="18" t="n">
        <v>0</v>
      </c>
      <c r="J7" s="20" t="n">
        <v>0</v>
      </c>
      <c r="K7" s="18" t="s">
        <v>327</v>
      </c>
      <c r="L7" s="20" t="s">
        <v>327</v>
      </c>
      <c r="M7" s="18" t="n">
        <v>0</v>
      </c>
      <c r="N7" s="20" t="n">
        <v>0</v>
      </c>
      <c r="O7" s="18" t="n">
        <v>0</v>
      </c>
      <c r="P7" s="20" t="n">
        <v>0</v>
      </c>
      <c r="Q7" s="18" t="n">
        <v>20.83508245</v>
      </c>
      <c r="R7" s="20" t="n">
        <v>0.8352136999999999</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(6257.0/B9*100)</f>
        <v/>
      </c>
      <c r="D9" s="19" t="n">
        <v>3394</v>
      </c>
      <c r="E9" s="18" t="n">
        <v>19.22907194</v>
      </c>
      <c r="F9" s="20" t="n">
        <v>1.03070652</v>
      </c>
      <c r="G9" s="18" t="n">
        <v>57.74632798</v>
      </c>
      <c r="H9" s="20" t="n">
        <v>1.62849807</v>
      </c>
      <c r="I9" s="18" t="n">
        <v>0</v>
      </c>
      <c r="J9" s="20" t="n">
        <v>0</v>
      </c>
      <c r="K9" s="18" t="s">
        <v>327</v>
      </c>
      <c r="L9" s="20" t="s">
        <v>327</v>
      </c>
      <c r="M9" s="18" t="n">
        <v>7.1032248</v>
      </c>
      <c r="N9" s="20" t="n">
        <v>1.26008756</v>
      </c>
      <c r="O9" s="18" t="n">
        <v>0</v>
      </c>
      <c r="P9" s="20" t="n">
        <v>0</v>
      </c>
      <c r="Q9" s="18" t="n">
        <v>15.92137528</v>
      </c>
      <c r="R9" s="20" t="n">
        <v>1.03086054</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(219.0/B13*100)</f>
        <v/>
      </c>
      <c r="D13" s="19" t="n">
        <v>6942</v>
      </c>
      <c r="E13" s="18" t="n">
        <v>27.90770918</v>
      </c>
      <c r="F13" s="20" t="n">
        <v>0.87823547</v>
      </c>
      <c r="G13" s="18" t="n">
        <v>61.91928881</v>
      </c>
      <c r="H13" s="20" t="n">
        <v>0.83963175</v>
      </c>
      <c r="I13" s="18" t="n">
        <v>0</v>
      </c>
      <c r="J13" s="20" t="n">
        <v>0</v>
      </c>
      <c r="K13" s="18" t="s">
        <v>327</v>
      </c>
      <c r="L13" s="20" t="s">
        <v>327</v>
      </c>
      <c r="M13" s="18" t="n">
        <v>4.13086665</v>
      </c>
      <c r="N13" s="20" t="n">
        <v>0.47441297</v>
      </c>
      <c r="O13" s="18" t="n">
        <v>0</v>
      </c>
      <c r="P13" s="20" t="n">
        <v>0</v>
      </c>
      <c r="Q13" s="18" t="n">
        <v>6.04213535</v>
      </c>
      <c r="R13" s="20" t="n">
        <v>0.41439461</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(68.0/B18*100)</f>
        <v/>
      </c>
      <c r="D18" s="19" t="n">
        <v>5464</v>
      </c>
      <c r="E18" s="18" t="n">
        <v>21.86114365</v>
      </c>
      <c r="F18" s="20" t="n">
        <v>0.87957076</v>
      </c>
      <c r="G18" s="18" t="n">
        <v>58.8467053</v>
      </c>
      <c r="H18" s="20" t="n">
        <v>1.17130137</v>
      </c>
      <c r="I18" s="18" t="n">
        <v>0</v>
      </c>
      <c r="J18" s="20" t="n">
        <v>0</v>
      </c>
      <c r="K18" s="18" t="s">
        <v>327</v>
      </c>
      <c r="L18" s="20" t="s">
        <v>327</v>
      </c>
      <c r="M18" s="18" t="n">
        <v>0</v>
      </c>
      <c r="N18" s="20" t="n">
        <v>0</v>
      </c>
      <c r="O18" s="18" t="n">
        <v>0</v>
      </c>
      <c r="P18" s="20" t="n">
        <v>0</v>
      </c>
      <c r="Q18" s="18" t="n">
        <v>19.29215105</v>
      </c>
      <c r="R18" s="20" t="n">
        <v>0.76866137</v>
      </c>
    </row>
    <row r="19" spans="1:18">
      <c r="A19" s="15" t="s">
        <v>339</v>
      </c>
      <c r="B19" s="17" t="n">
        <v>5658</v>
      </c>
      <c r="C19" s="18">
        <f>(373.0/B19*100)</f>
        <v/>
      </c>
      <c r="D19" s="19" t="n">
        <v>5285</v>
      </c>
      <c r="E19" s="18" t="n">
        <v>29.75314815</v>
      </c>
      <c r="F19" s="20" t="n">
        <v>0.90723241</v>
      </c>
      <c r="G19" s="18" t="n">
        <v>58.06006601</v>
      </c>
      <c r="H19" s="20" t="n">
        <v>0.8644299</v>
      </c>
      <c r="I19" s="18" t="n">
        <v>0</v>
      </c>
      <c r="J19" s="20" t="n">
        <v>0</v>
      </c>
      <c r="K19" s="18" t="s">
        <v>327</v>
      </c>
      <c r="L19" s="20" t="s">
        <v>327</v>
      </c>
      <c r="M19" s="18" t="n">
        <v>0</v>
      </c>
      <c r="N19" s="20" t="n">
        <v>0</v>
      </c>
      <c r="O19" s="18" t="n">
        <v>0</v>
      </c>
      <c r="P19" s="20" t="n">
        <v>0</v>
      </c>
      <c r="Q19" s="18" t="n">
        <v>12.18678584</v>
      </c>
      <c r="R19" s="20" t="n">
        <v>0.63891783</v>
      </c>
    </row>
    <row r="20" spans="1:18">
      <c r="A20" s="15" t="s">
        <v>340</v>
      </c>
      <c r="B20" s="17" t="n">
        <v>3371</v>
      </c>
      <c r="C20" s="18">
        <f>(83.0/B20*100)</f>
        <v/>
      </c>
      <c r="D20" s="19" t="n">
        <v>3288</v>
      </c>
      <c r="E20" s="18" t="n">
        <v>24.65889392</v>
      </c>
      <c r="F20" s="20" t="n">
        <v>0.79638873</v>
      </c>
      <c r="G20" s="18" t="n">
        <v>62.06765323</v>
      </c>
      <c r="H20" s="20" t="n">
        <v>0.82622043</v>
      </c>
      <c r="I20" s="18" t="n">
        <v>0</v>
      </c>
      <c r="J20" s="20" t="n">
        <v>0</v>
      </c>
      <c r="K20" s="18" t="s">
        <v>327</v>
      </c>
      <c r="L20" s="20" t="s">
        <v>327</v>
      </c>
      <c r="M20" s="18" t="n">
        <v>0</v>
      </c>
      <c r="N20" s="20" t="n">
        <v>0</v>
      </c>
      <c r="O20" s="18" t="n">
        <v>0</v>
      </c>
      <c r="P20" s="20" t="n">
        <v>0</v>
      </c>
      <c r="Q20" s="18" t="n">
        <v>13.27345285</v>
      </c>
      <c r="R20" s="20" t="n">
        <v>0.58728818</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(744.0/B23*100)</f>
        <v/>
      </c>
      <c r="D23" s="19" t="n">
        <v>10839</v>
      </c>
      <c r="E23" s="18" t="n">
        <v>14.01866197</v>
      </c>
      <c r="F23" s="20" t="n">
        <v>0.52225171</v>
      </c>
      <c r="G23" s="18" t="n">
        <v>72.66083043</v>
      </c>
      <c r="H23" s="20" t="n">
        <v>0.8767894899999999</v>
      </c>
      <c r="I23" s="18" t="n">
        <v>0</v>
      </c>
      <c r="J23" s="20" t="n">
        <v>0</v>
      </c>
      <c r="K23" s="18" t="s">
        <v>327</v>
      </c>
      <c r="L23" s="20" t="s">
        <v>327</v>
      </c>
      <c r="M23" s="18" t="n">
        <v>0</v>
      </c>
      <c r="N23" s="20" t="n">
        <v>0</v>
      </c>
      <c r="O23" s="18" t="n">
        <v>0</v>
      </c>
      <c r="P23" s="20" t="n">
        <v>0</v>
      </c>
      <c r="Q23" s="18" t="n">
        <v>13.3205076</v>
      </c>
      <c r="R23" s="20" t="n">
        <v>0.62040776</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(39.0/B25*100)</f>
        <v/>
      </c>
      <c r="D25" s="19" t="n">
        <v>5542</v>
      </c>
      <c r="E25" s="18" t="n">
        <v>75.05652963999999</v>
      </c>
      <c r="F25" s="20" t="n">
        <v>0.65143395</v>
      </c>
      <c r="G25" s="18" t="n">
        <v>20.26271382</v>
      </c>
      <c r="H25" s="20" t="n">
        <v>0.57744971</v>
      </c>
      <c r="I25" s="18" t="n">
        <v>0</v>
      </c>
      <c r="J25" s="20" t="n">
        <v>0</v>
      </c>
      <c r="K25" s="18" t="s">
        <v>327</v>
      </c>
      <c r="L25" s="20" t="s">
        <v>327</v>
      </c>
      <c r="M25" s="18" t="n">
        <v>0</v>
      </c>
      <c r="N25" s="20" t="n">
        <v>0</v>
      </c>
      <c r="O25" s="18" t="n">
        <v>0</v>
      </c>
      <c r="P25" s="20" t="n">
        <v>0</v>
      </c>
      <c r="Q25" s="18" t="n">
        <v>4.68075654</v>
      </c>
      <c r="R25" s="20" t="n">
        <v>0.37458805</v>
      </c>
    </row>
    <row r="26" spans="1:18">
      <c r="A26" s="15" t="s">
        <v>346</v>
      </c>
      <c r="B26" s="17" t="n">
        <v>4869</v>
      </c>
      <c r="C26" s="18">
        <f>(215.0/B26*100)</f>
        <v/>
      </c>
      <c r="D26" s="19" t="n">
        <v>4654</v>
      </c>
      <c r="E26" s="18" t="n">
        <v>57.78698316</v>
      </c>
      <c r="F26" s="20" t="n">
        <v>0.9479548800000001</v>
      </c>
      <c r="G26" s="18" t="n">
        <v>29.1214818</v>
      </c>
      <c r="H26" s="20" t="n">
        <v>0.85332509</v>
      </c>
      <c r="I26" s="18" t="n">
        <v>0</v>
      </c>
      <c r="J26" s="20" t="n">
        <v>0</v>
      </c>
      <c r="K26" s="18" t="s">
        <v>327</v>
      </c>
      <c r="L26" s="20" t="s">
        <v>327</v>
      </c>
      <c r="M26" s="18" t="n">
        <v>0</v>
      </c>
      <c r="N26" s="20" t="n">
        <v>0</v>
      </c>
      <c r="O26" s="18" t="n">
        <v>0</v>
      </c>
      <c r="P26" s="20" t="n">
        <v>0</v>
      </c>
      <c r="Q26" s="18" t="n">
        <v>13.09153504</v>
      </c>
      <c r="R26" s="20" t="n">
        <v>0.6054957399999999</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(51.0/B32*100)</f>
        <v/>
      </c>
      <c r="D32" s="19" t="n">
        <v>4427</v>
      </c>
      <c r="E32" s="18" t="n">
        <v>80.98156745</v>
      </c>
      <c r="F32" s="20" t="n">
        <v>0.73650901</v>
      </c>
      <c r="G32" s="18" t="n">
        <v>14.08265102</v>
      </c>
      <c r="H32" s="20" t="n">
        <v>0.6352638900000001</v>
      </c>
      <c r="I32" s="18" t="n">
        <v>0</v>
      </c>
      <c r="J32" s="20" t="n">
        <v>0</v>
      </c>
      <c r="K32" s="18" t="s">
        <v>327</v>
      </c>
      <c r="L32" s="20" t="s">
        <v>327</v>
      </c>
      <c r="M32" s="18" t="n">
        <v>0</v>
      </c>
      <c r="N32" s="20" t="n">
        <v>0</v>
      </c>
      <c r="O32" s="18" t="n">
        <v>0</v>
      </c>
      <c r="P32" s="20" t="n">
        <v>0</v>
      </c>
      <c r="Q32" s="18" t="n">
        <v>4.93578153</v>
      </c>
      <c r="R32" s="20" t="n">
        <v>0.32983761</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(177.0/B34*100)</f>
        <v/>
      </c>
      <c r="D34" s="19" t="n">
        <v>6173</v>
      </c>
      <c r="E34" s="18" t="n">
        <v>28.78052051</v>
      </c>
      <c r="F34" s="20" t="n">
        <v>0.83816634</v>
      </c>
      <c r="G34" s="18" t="n">
        <v>51.42548446</v>
      </c>
      <c r="H34" s="20" t="n">
        <v>0.9438982299999999</v>
      </c>
      <c r="I34" s="18" t="n">
        <v>0</v>
      </c>
      <c r="J34" s="20" t="n">
        <v>0</v>
      </c>
      <c r="K34" s="18" t="s">
        <v>327</v>
      </c>
      <c r="L34" s="20" t="s">
        <v>327</v>
      </c>
      <c r="M34" s="18" t="n">
        <v>2.62102141</v>
      </c>
      <c r="N34" s="20" t="n">
        <v>0.54370664</v>
      </c>
      <c r="O34" s="18" t="n">
        <v>0</v>
      </c>
      <c r="P34" s="20" t="n">
        <v>0</v>
      </c>
      <c r="Q34" s="18" t="n">
        <v>17.17297362</v>
      </c>
      <c r="R34" s="20" t="n">
        <v>0.6379349600000001</v>
      </c>
    </row>
    <row r="35" spans="1:18">
      <c r="A35" s="15" t="s">
        <v>355</v>
      </c>
      <c r="B35" s="17" t="n">
        <v>6406</v>
      </c>
      <c r="C35" s="18">
        <f>(160.0/B35*100)</f>
        <v/>
      </c>
      <c r="D35" s="19" t="n">
        <v>6246</v>
      </c>
      <c r="E35" s="18" t="n">
        <v>32.58944803</v>
      </c>
      <c r="F35" s="20" t="n">
        <v>0.66688766</v>
      </c>
      <c r="G35" s="18" t="n">
        <v>52.20564577</v>
      </c>
      <c r="H35" s="20" t="n">
        <v>0.74447782</v>
      </c>
      <c r="I35" s="18" t="n">
        <v>0</v>
      </c>
      <c r="J35" s="20" t="n">
        <v>0</v>
      </c>
      <c r="K35" s="18" t="s">
        <v>327</v>
      </c>
      <c r="L35" s="20" t="s">
        <v>327</v>
      </c>
      <c r="M35" s="18" t="n">
        <v>1.05808003</v>
      </c>
      <c r="N35" s="20" t="n">
        <v>0.05799089</v>
      </c>
      <c r="O35" s="18" t="n">
        <v>0</v>
      </c>
      <c r="P35" s="20" t="n">
        <v>0</v>
      </c>
      <c r="Q35" s="18" t="n">
        <v>14.14682617</v>
      </c>
      <c r="R35" s="20" t="n">
        <v>0.55611384</v>
      </c>
    </row>
    <row r="36" spans="1:18">
      <c r="A36" s="15" t="s">
        <v>356</v>
      </c>
      <c r="B36" s="17" t="n">
        <v>6736</v>
      </c>
      <c r="C36" s="18">
        <f>(173.0/B36*100)</f>
        <v/>
      </c>
      <c r="D36" s="19" t="n">
        <v>6563</v>
      </c>
      <c r="E36" s="18" t="n">
        <v>44.21790121</v>
      </c>
      <c r="F36" s="20" t="n">
        <v>0.70030026</v>
      </c>
      <c r="G36" s="18" t="n">
        <v>42.02382379</v>
      </c>
      <c r="H36" s="20" t="n">
        <v>0.74958453</v>
      </c>
      <c r="I36" s="18" t="n">
        <v>0</v>
      </c>
      <c r="J36" s="20" t="n">
        <v>0</v>
      </c>
      <c r="K36" s="18" t="s">
        <v>327</v>
      </c>
      <c r="L36" s="20" t="s">
        <v>327</v>
      </c>
      <c r="M36" s="18" t="n">
        <v>0</v>
      </c>
      <c r="N36" s="20" t="n">
        <v>0</v>
      </c>
      <c r="O36" s="18" t="n">
        <v>0</v>
      </c>
      <c r="P36" s="20" t="n">
        <v>0</v>
      </c>
      <c r="Q36" s="18" t="n">
        <v>13.758275</v>
      </c>
      <c r="R36" s="20" t="n">
        <v>0.49862483</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(5849.0/B40*100)</f>
        <v/>
      </c>
      <c r="D40" s="19" t="n">
        <v>8308</v>
      </c>
      <c r="E40" s="18" t="n">
        <v>35.45178672</v>
      </c>
      <c r="F40" s="20" t="n">
        <v>0.82620483</v>
      </c>
      <c r="G40" s="18" t="n">
        <v>42.27240688</v>
      </c>
      <c r="H40" s="20" t="n">
        <v>0.86645597</v>
      </c>
      <c r="I40" s="18" t="n">
        <v>0</v>
      </c>
      <c r="J40" s="20" t="n">
        <v>0</v>
      </c>
      <c r="K40" s="18" t="s">
        <v>327</v>
      </c>
      <c r="L40" s="20" t="s">
        <v>327</v>
      </c>
      <c r="M40" s="18" t="n">
        <v>9.29367147</v>
      </c>
      <c r="N40" s="20" t="n">
        <v>0.21186346</v>
      </c>
      <c r="O40" s="18" t="n">
        <v>0</v>
      </c>
      <c r="P40" s="20" t="n">
        <v>0</v>
      </c>
      <c r="Q40" s="18" t="n">
        <v>12.98213493</v>
      </c>
      <c r="R40" s="20" t="n">
        <v>0.94061256</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(381.0/B47*100)</f>
        <v/>
      </c>
      <c r="D47" s="19" t="n">
        <v>5547</v>
      </c>
      <c r="E47" s="18" t="n">
        <v>32.31648813</v>
      </c>
      <c r="F47" s="20" t="n">
        <v>0.7231985399999999</v>
      </c>
      <c r="G47" s="18" t="n">
        <v>38.516469</v>
      </c>
      <c r="H47" s="20" t="n">
        <v>0.93661725</v>
      </c>
      <c r="I47" s="18" t="n">
        <v>0</v>
      </c>
      <c r="J47" s="20" t="n">
        <v>0</v>
      </c>
      <c r="K47" s="18" t="s">
        <v>327</v>
      </c>
      <c r="L47" s="20" t="s">
        <v>327</v>
      </c>
      <c r="M47" s="18" t="n">
        <v>0</v>
      </c>
      <c r="N47" s="20" t="n">
        <v>0</v>
      </c>
      <c r="O47" s="18" t="n">
        <v>0</v>
      </c>
      <c r="P47" s="20" t="n">
        <v>0</v>
      </c>
      <c r="Q47" s="18" t="n">
        <v>29.16704288</v>
      </c>
      <c r="R47" s="20" t="n">
        <v>1.15781273</v>
      </c>
    </row>
    <row r="48" spans="1:18">
      <c r="A48" s="15" t="s">
        <v>368</v>
      </c>
      <c r="B48" s="17" t="n">
        <v>9841</v>
      </c>
      <c r="C48" s="18">
        <f>(36.0/B48*100)</f>
        <v/>
      </c>
      <c r="D48" s="19" t="n">
        <v>9805</v>
      </c>
      <c r="E48" s="18" t="n">
        <v>51.24837996</v>
      </c>
      <c r="F48" s="20" t="n">
        <v>1.10673924</v>
      </c>
      <c r="G48" s="18" t="n">
        <v>41.37767167</v>
      </c>
      <c r="H48" s="20" t="n">
        <v>1.00556698</v>
      </c>
      <c r="I48" s="18" t="n">
        <v>0</v>
      </c>
      <c r="J48" s="20" t="n">
        <v>0</v>
      </c>
      <c r="K48" s="18" t="s">
        <v>327</v>
      </c>
      <c r="L48" s="20" t="s">
        <v>327</v>
      </c>
      <c r="M48" s="18" t="n">
        <v>0</v>
      </c>
      <c r="N48" s="20" t="n">
        <v>0</v>
      </c>
      <c r="O48" s="18" t="n">
        <v>0</v>
      </c>
      <c r="P48" s="20" t="n">
        <v>0</v>
      </c>
      <c r="Q48" s="18" t="n">
        <v>7.37394837</v>
      </c>
      <c r="R48" s="20" t="n">
        <v>0.59526757</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(178.0/B52*100)</f>
        <v/>
      </c>
      <c r="D52" s="19" t="n">
        <v>5631</v>
      </c>
      <c r="E52" s="18" t="n">
        <v>15.13342111</v>
      </c>
      <c r="F52" s="20" t="n">
        <v>0.55765265</v>
      </c>
      <c r="G52" s="18" t="n">
        <v>70.39550189000001</v>
      </c>
      <c r="H52" s="20" t="n">
        <v>0.93207565</v>
      </c>
      <c r="I52" s="18" t="n">
        <v>0</v>
      </c>
      <c r="J52" s="20" t="n">
        <v>0</v>
      </c>
      <c r="K52" s="18" t="s">
        <v>327</v>
      </c>
      <c r="L52" s="20" t="s">
        <v>327</v>
      </c>
      <c r="M52" s="18" t="n">
        <v>0</v>
      </c>
      <c r="N52" s="20" t="n">
        <v>0</v>
      </c>
      <c r="O52" s="18" t="n">
        <v>0</v>
      </c>
      <c r="P52" s="20" t="n">
        <v>0</v>
      </c>
      <c r="Q52" s="18" t="n">
        <v>14.471077</v>
      </c>
      <c r="R52" s="20" t="n">
        <v>0.76001134</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(101.0/B56*100)</f>
        <v/>
      </c>
      <c r="D56" s="19" t="n">
        <v>5258</v>
      </c>
      <c r="E56" s="18" t="n">
        <v>62.24019274</v>
      </c>
      <c r="F56" s="20" t="n">
        <v>0.7982952800000001</v>
      </c>
      <c r="G56" s="18" t="n">
        <v>33.72679457</v>
      </c>
      <c r="H56" s="20" t="n">
        <v>0.8295588</v>
      </c>
      <c r="I56" s="18" t="n">
        <v>0</v>
      </c>
      <c r="J56" s="20" t="n">
        <v>0</v>
      </c>
      <c r="K56" s="18" t="s">
        <v>327</v>
      </c>
      <c r="L56" s="20" t="s">
        <v>327</v>
      </c>
      <c r="M56" s="18" t="n">
        <v>0</v>
      </c>
      <c r="N56" s="20" t="n">
        <v>0</v>
      </c>
      <c r="O56" s="18" t="n">
        <v>0</v>
      </c>
      <c r="P56" s="20" t="n">
        <v>0</v>
      </c>
      <c r="Q56" s="18" t="n">
        <v>4.03301269</v>
      </c>
      <c r="R56" s="20" t="n">
        <v>0.34158649</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(356.0/B61*100)</f>
        <v/>
      </c>
      <c r="D61" s="19" t="n">
        <v>6169</v>
      </c>
      <c r="E61" s="18" t="n">
        <v>21.77543083</v>
      </c>
      <c r="F61" s="20" t="n">
        <v>0.62363468</v>
      </c>
      <c r="G61" s="18" t="n">
        <v>61.80706415</v>
      </c>
      <c r="H61" s="20" t="n">
        <v>0.98164892</v>
      </c>
      <c r="I61" s="18" t="n">
        <v>0</v>
      </c>
      <c r="J61" s="20" t="n">
        <v>0</v>
      </c>
      <c r="K61" s="18" t="s">
        <v>327</v>
      </c>
      <c r="L61" s="20" t="s">
        <v>327</v>
      </c>
      <c r="M61" s="18" t="n">
        <v>0</v>
      </c>
      <c r="N61" s="20" t="n">
        <v>0</v>
      </c>
      <c r="O61" s="18" t="n">
        <v>0</v>
      </c>
      <c r="P61" s="20" t="n">
        <v>0</v>
      </c>
      <c r="Q61" s="18" t="n">
        <v>16.41750502</v>
      </c>
      <c r="R61" s="20" t="n">
        <v>0.85040185</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(730.0/B67*100)</f>
        <v/>
      </c>
      <c r="D67" s="19" t="n">
        <v>6241</v>
      </c>
      <c r="E67" s="18" t="n">
        <v>52.15164028</v>
      </c>
      <c r="F67" s="20" t="n">
        <v>0.77424728</v>
      </c>
      <c r="G67" s="18" t="n">
        <v>40.7453653</v>
      </c>
      <c r="H67" s="20" t="n">
        <v>0.81769957</v>
      </c>
      <c r="I67" s="18" t="n">
        <v>0</v>
      </c>
      <c r="J67" s="20" t="n">
        <v>0</v>
      </c>
      <c r="K67" s="18" t="s">
        <v>327</v>
      </c>
      <c r="L67" s="20" t="s">
        <v>327</v>
      </c>
      <c r="M67" s="18" t="n">
        <v>0</v>
      </c>
      <c r="N67" s="20" t="n">
        <v>0</v>
      </c>
      <c r="O67" s="18" t="n">
        <v>0</v>
      </c>
      <c r="P67" s="20" t="n">
        <v>0</v>
      </c>
      <c r="Q67" s="18" t="n">
        <v>7.10299442</v>
      </c>
      <c r="R67" s="20" t="n">
        <v>0.38177098</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(463.0/B73*100)</f>
        <v/>
      </c>
      <c r="D73" s="19" t="n">
        <v>7786</v>
      </c>
      <c r="E73" s="18" t="n">
        <v>67.33310311</v>
      </c>
      <c r="F73" s="20" t="n">
        <v>0.74558988</v>
      </c>
      <c r="G73" s="18" t="n">
        <v>24.40773052</v>
      </c>
      <c r="H73" s="20" t="n">
        <v>0.7429113899999999</v>
      </c>
      <c r="I73" s="18" t="n">
        <v>0</v>
      </c>
      <c r="J73" s="20" t="n">
        <v>0</v>
      </c>
      <c r="K73" s="18" t="s">
        <v>327</v>
      </c>
      <c r="L73" s="20" t="s">
        <v>327</v>
      </c>
      <c r="M73" s="18" t="n">
        <v>0</v>
      </c>
      <c r="N73" s="20" t="n">
        <v>0</v>
      </c>
      <c r="O73" s="18" t="n">
        <v>0</v>
      </c>
      <c r="P73" s="20" t="n">
        <v>0</v>
      </c>
      <c r="Q73" s="18" t="n">
        <v>8.259166370000001</v>
      </c>
      <c r="R73" s="20" t="n">
        <v>0.37916351</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562</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(2708.0/B7*100)</f>
        <v/>
      </c>
      <c r="D7" s="19" t="n">
        <v>11822</v>
      </c>
      <c r="E7" s="18" t="n">
        <v>31.57239156</v>
      </c>
      <c r="F7" s="20" t="n">
        <v>0.6511417</v>
      </c>
      <c r="G7" s="18" t="n">
        <v>45.87763608</v>
      </c>
      <c r="H7" s="20" t="n">
        <v>0.70392247</v>
      </c>
      <c r="I7" s="18" t="n">
        <v>0</v>
      </c>
      <c r="J7" s="20" t="n">
        <v>0</v>
      </c>
      <c r="K7" s="18" t="s">
        <v>327</v>
      </c>
      <c r="L7" s="20" t="s">
        <v>327</v>
      </c>
      <c r="M7" s="18" t="n">
        <v>0</v>
      </c>
      <c r="N7" s="20" t="n">
        <v>0</v>
      </c>
      <c r="O7" s="18" t="n">
        <v>0</v>
      </c>
      <c r="P7" s="20" t="n">
        <v>0</v>
      </c>
      <c r="Q7" s="18" t="n">
        <v>22.54997235</v>
      </c>
      <c r="R7" s="20" t="n">
        <v>0.85936731</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(6257.0/B9*100)</f>
        <v/>
      </c>
      <c r="D9" s="19" t="n">
        <v>3394</v>
      </c>
      <c r="E9" s="18" t="n">
        <v>29.22996665</v>
      </c>
      <c r="F9" s="20" t="n">
        <v>1.11527821</v>
      </c>
      <c r="G9" s="18" t="n">
        <v>50.81645229</v>
      </c>
      <c r="H9" s="20" t="n">
        <v>1.43451482</v>
      </c>
      <c r="I9" s="18" t="n">
        <v>0</v>
      </c>
      <c r="J9" s="20" t="n">
        <v>0</v>
      </c>
      <c r="K9" s="18" t="s">
        <v>327</v>
      </c>
      <c r="L9" s="20" t="s">
        <v>327</v>
      </c>
      <c r="M9" s="18" t="n">
        <v>7.1032248</v>
      </c>
      <c r="N9" s="20" t="n">
        <v>1.26008756</v>
      </c>
      <c r="O9" s="18" t="n">
        <v>0</v>
      </c>
      <c r="P9" s="20" t="n">
        <v>0</v>
      </c>
      <c r="Q9" s="18" t="n">
        <v>12.85035625</v>
      </c>
      <c r="R9" s="20" t="n">
        <v>1.039508</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(219.0/B13*100)</f>
        <v/>
      </c>
      <c r="D13" s="19" t="n">
        <v>6942</v>
      </c>
      <c r="E13" s="18" t="n">
        <v>22.37975036</v>
      </c>
      <c r="F13" s="20" t="n">
        <v>0.99186741</v>
      </c>
      <c r="G13" s="18" t="n">
        <v>65.81634094</v>
      </c>
      <c r="H13" s="20" t="n">
        <v>0.9533876</v>
      </c>
      <c r="I13" s="18" t="n">
        <v>0</v>
      </c>
      <c r="J13" s="20" t="n">
        <v>0</v>
      </c>
      <c r="K13" s="18" t="s">
        <v>327</v>
      </c>
      <c r="L13" s="20" t="s">
        <v>327</v>
      </c>
      <c r="M13" s="18" t="n">
        <v>4.13086665</v>
      </c>
      <c r="N13" s="20" t="n">
        <v>0.47441297</v>
      </c>
      <c r="O13" s="18" t="n">
        <v>0</v>
      </c>
      <c r="P13" s="20" t="n">
        <v>0</v>
      </c>
      <c r="Q13" s="18" t="n">
        <v>7.67304205</v>
      </c>
      <c r="R13" s="20" t="n">
        <v>0.44486466</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(6370.0/B17*100)</f>
        <v/>
      </c>
      <c r="D17" s="19" t="n">
        <v>134</v>
      </c>
      <c r="E17" s="18" t="n">
        <v>0</v>
      </c>
      <c r="F17" s="20" t="n">
        <v>0</v>
      </c>
      <c r="G17" s="18" t="n">
        <v>0</v>
      </c>
      <c r="H17" s="20" t="n">
        <v>0</v>
      </c>
      <c r="I17" s="18" t="n">
        <v>0</v>
      </c>
      <c r="J17" s="20" t="n">
        <v>0</v>
      </c>
      <c r="K17" s="18" t="s">
        <v>327</v>
      </c>
      <c r="L17" s="20" t="s">
        <v>327</v>
      </c>
      <c r="M17" s="18" t="n">
        <v>100</v>
      </c>
      <c r="N17" s="20" t="n">
        <v>0</v>
      </c>
      <c r="O17" s="18" t="n">
        <v>0</v>
      </c>
      <c r="P17" s="20" t="n">
        <v>0</v>
      </c>
      <c r="Q17" s="18" t="n">
        <v>0</v>
      </c>
      <c r="R17" s="20" t="n">
        <v>0</v>
      </c>
    </row>
    <row r="18" spans="1:18">
      <c r="A18" s="15" t="s">
        <v>338</v>
      </c>
      <c r="B18" s="17" t="n">
        <v>5532</v>
      </c>
      <c r="C18" s="18">
        <f>(68.0/B18*100)</f>
        <v/>
      </c>
      <c r="D18" s="19" t="n">
        <v>5464</v>
      </c>
      <c r="E18" s="18" t="n">
        <v>52.33609533</v>
      </c>
      <c r="F18" s="20" t="n">
        <v>0.97760001</v>
      </c>
      <c r="G18" s="18" t="n">
        <v>38.36780559</v>
      </c>
      <c r="H18" s="20" t="n">
        <v>1.02098207</v>
      </c>
      <c r="I18" s="18" t="n">
        <v>0</v>
      </c>
      <c r="J18" s="20" t="n">
        <v>0</v>
      </c>
      <c r="K18" s="18" t="s">
        <v>327</v>
      </c>
      <c r="L18" s="20" t="s">
        <v>327</v>
      </c>
      <c r="M18" s="18" t="n">
        <v>0</v>
      </c>
      <c r="N18" s="20" t="n">
        <v>0</v>
      </c>
      <c r="O18" s="18" t="n">
        <v>0</v>
      </c>
      <c r="P18" s="20" t="n">
        <v>0</v>
      </c>
      <c r="Q18" s="18" t="n">
        <v>9.296099079999999</v>
      </c>
      <c r="R18" s="20" t="n">
        <v>0.77407446</v>
      </c>
    </row>
    <row r="19" spans="1:18">
      <c r="A19" s="15" t="s">
        <v>339</v>
      </c>
      <c r="B19" s="17" t="n">
        <v>5658</v>
      </c>
      <c r="C19" s="18">
        <f>(373.0/B19*100)</f>
        <v/>
      </c>
      <c r="D19" s="19" t="n">
        <v>5285</v>
      </c>
      <c r="E19" s="18" t="n">
        <v>50.12553027</v>
      </c>
      <c r="F19" s="20" t="n">
        <v>0.97831787</v>
      </c>
      <c r="G19" s="18" t="n">
        <v>41.17713581</v>
      </c>
      <c r="H19" s="20" t="n">
        <v>0.8763473000000001</v>
      </c>
      <c r="I19" s="18" t="n">
        <v>0</v>
      </c>
      <c r="J19" s="20" t="n">
        <v>0</v>
      </c>
      <c r="K19" s="18" t="s">
        <v>327</v>
      </c>
      <c r="L19" s="20" t="s">
        <v>327</v>
      </c>
      <c r="M19" s="18" t="n">
        <v>0</v>
      </c>
      <c r="N19" s="20" t="n">
        <v>0</v>
      </c>
      <c r="O19" s="18" t="n">
        <v>0</v>
      </c>
      <c r="P19" s="20" t="n">
        <v>0</v>
      </c>
      <c r="Q19" s="18" t="n">
        <v>8.69733392</v>
      </c>
      <c r="R19" s="20" t="n">
        <v>0.61073197</v>
      </c>
    </row>
    <row r="20" spans="1:18">
      <c r="A20" s="15" t="s">
        <v>340</v>
      </c>
      <c r="B20" s="17" t="n">
        <v>3371</v>
      </c>
      <c r="C20" s="18">
        <f>(83.0/B20*100)</f>
        <v/>
      </c>
      <c r="D20" s="19" t="n">
        <v>3288</v>
      </c>
      <c r="E20" s="18" t="n">
        <v>29.44262581</v>
      </c>
      <c r="F20" s="20" t="n">
        <v>0.86260817</v>
      </c>
      <c r="G20" s="18" t="n">
        <v>58.50023169</v>
      </c>
      <c r="H20" s="20" t="n">
        <v>0.9243396699999999</v>
      </c>
      <c r="I20" s="18" t="n">
        <v>0</v>
      </c>
      <c r="J20" s="20" t="n">
        <v>0</v>
      </c>
      <c r="K20" s="18" t="s">
        <v>327</v>
      </c>
      <c r="L20" s="20" t="s">
        <v>327</v>
      </c>
      <c r="M20" s="18" t="n">
        <v>0</v>
      </c>
      <c r="N20" s="20" t="n">
        <v>0</v>
      </c>
      <c r="O20" s="18" t="n">
        <v>0</v>
      </c>
      <c r="P20" s="20" t="n">
        <v>0</v>
      </c>
      <c r="Q20" s="18" t="n">
        <v>12.0571425</v>
      </c>
      <c r="R20" s="20" t="n">
        <v>0.57985137</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(744.0/B23*100)</f>
        <v/>
      </c>
      <c r="D23" s="19" t="n">
        <v>10839</v>
      </c>
      <c r="E23" s="18" t="n">
        <v>33.11707137</v>
      </c>
      <c r="F23" s="20" t="n">
        <v>0.8068670100000001</v>
      </c>
      <c r="G23" s="18" t="n">
        <v>57.09120061</v>
      </c>
      <c r="H23" s="20" t="n">
        <v>0.91231415</v>
      </c>
      <c r="I23" s="18" t="n">
        <v>0</v>
      </c>
      <c r="J23" s="20" t="n">
        <v>0</v>
      </c>
      <c r="K23" s="18" t="s">
        <v>327</v>
      </c>
      <c r="L23" s="20" t="s">
        <v>327</v>
      </c>
      <c r="M23" s="18" t="n">
        <v>0</v>
      </c>
      <c r="N23" s="20" t="n">
        <v>0</v>
      </c>
      <c r="O23" s="18" t="n">
        <v>0</v>
      </c>
      <c r="P23" s="20" t="n">
        <v>0</v>
      </c>
      <c r="Q23" s="18" t="n">
        <v>9.791728020000001</v>
      </c>
      <c r="R23" s="20" t="n">
        <v>0.60686068</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(39.0/B25*100)</f>
        <v/>
      </c>
      <c r="D25" s="19" t="n">
        <v>5542</v>
      </c>
      <c r="E25" s="18" t="n">
        <v>80.89047838</v>
      </c>
      <c r="F25" s="20" t="n">
        <v>0.662246</v>
      </c>
      <c r="G25" s="18" t="n">
        <v>15.12352931</v>
      </c>
      <c r="H25" s="20" t="n">
        <v>0.52531125</v>
      </c>
      <c r="I25" s="18" t="n">
        <v>0</v>
      </c>
      <c r="J25" s="20" t="n">
        <v>0</v>
      </c>
      <c r="K25" s="18" t="s">
        <v>327</v>
      </c>
      <c r="L25" s="20" t="s">
        <v>327</v>
      </c>
      <c r="M25" s="18" t="n">
        <v>0</v>
      </c>
      <c r="N25" s="20" t="n">
        <v>0</v>
      </c>
      <c r="O25" s="18" t="n">
        <v>0</v>
      </c>
      <c r="P25" s="20" t="n">
        <v>0</v>
      </c>
      <c r="Q25" s="18" t="n">
        <v>3.9859923</v>
      </c>
      <c r="R25" s="20" t="n">
        <v>0.36475645</v>
      </c>
    </row>
    <row r="26" spans="1:18">
      <c r="A26" s="15" t="s">
        <v>346</v>
      </c>
      <c r="B26" s="17" t="n">
        <v>4869</v>
      </c>
      <c r="C26" s="18">
        <f>(215.0/B26*100)</f>
        <v/>
      </c>
      <c r="D26" s="19" t="n">
        <v>4654</v>
      </c>
      <c r="E26" s="18" t="n">
        <v>70.96056142</v>
      </c>
      <c r="F26" s="20" t="n">
        <v>0.80582698</v>
      </c>
      <c r="G26" s="18" t="n">
        <v>19.68674807</v>
      </c>
      <c r="H26" s="20" t="n">
        <v>0.64311708</v>
      </c>
      <c r="I26" s="18" t="n">
        <v>0</v>
      </c>
      <c r="J26" s="20" t="n">
        <v>0</v>
      </c>
      <c r="K26" s="18" t="s">
        <v>327</v>
      </c>
      <c r="L26" s="20" t="s">
        <v>327</v>
      </c>
      <c r="M26" s="18" t="n">
        <v>0</v>
      </c>
      <c r="N26" s="20" t="n">
        <v>0</v>
      </c>
      <c r="O26" s="18" t="n">
        <v>0</v>
      </c>
      <c r="P26" s="20" t="n">
        <v>0</v>
      </c>
      <c r="Q26" s="18" t="n">
        <v>9.352690519999999</v>
      </c>
      <c r="R26" s="20" t="n">
        <v>0.54567914</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(51.0/B32*100)</f>
        <v/>
      </c>
      <c r="D32" s="19" t="n">
        <v>4427</v>
      </c>
      <c r="E32" s="18" t="n">
        <v>80.17653118</v>
      </c>
      <c r="F32" s="20" t="n">
        <v>0.7256325300000001</v>
      </c>
      <c r="G32" s="18" t="n">
        <v>14.43356292</v>
      </c>
      <c r="H32" s="20" t="n">
        <v>0.6094213000000001</v>
      </c>
      <c r="I32" s="18" t="n">
        <v>0</v>
      </c>
      <c r="J32" s="20" t="n">
        <v>0</v>
      </c>
      <c r="K32" s="18" t="s">
        <v>327</v>
      </c>
      <c r="L32" s="20" t="s">
        <v>327</v>
      </c>
      <c r="M32" s="18" t="n">
        <v>0</v>
      </c>
      <c r="N32" s="20" t="n">
        <v>0</v>
      </c>
      <c r="O32" s="18" t="n">
        <v>0</v>
      </c>
      <c r="P32" s="20" t="n">
        <v>0</v>
      </c>
      <c r="Q32" s="18" t="n">
        <v>5.3899059</v>
      </c>
      <c r="R32" s="20" t="n">
        <v>0.39489566</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(177.0/B34*100)</f>
        <v/>
      </c>
      <c r="D34" s="19" t="n">
        <v>6173</v>
      </c>
      <c r="E34" s="18" t="n">
        <v>44.67052682</v>
      </c>
      <c r="F34" s="20" t="n">
        <v>0.71536319</v>
      </c>
      <c r="G34" s="18" t="n">
        <v>37.66261444</v>
      </c>
      <c r="H34" s="20" t="n">
        <v>0.7060712099999999</v>
      </c>
      <c r="I34" s="18" t="n">
        <v>0</v>
      </c>
      <c r="J34" s="20" t="n">
        <v>0</v>
      </c>
      <c r="K34" s="18" t="s">
        <v>327</v>
      </c>
      <c r="L34" s="20" t="s">
        <v>327</v>
      </c>
      <c r="M34" s="18" t="n">
        <v>2.62102141</v>
      </c>
      <c r="N34" s="20" t="n">
        <v>0.54370664</v>
      </c>
      <c r="O34" s="18" t="n">
        <v>0</v>
      </c>
      <c r="P34" s="20" t="n">
        <v>0</v>
      </c>
      <c r="Q34" s="18" t="n">
        <v>15.04583733</v>
      </c>
      <c r="R34" s="20" t="n">
        <v>0.60756644</v>
      </c>
    </row>
    <row r="35" spans="1:18">
      <c r="A35" s="15" t="s">
        <v>355</v>
      </c>
      <c r="B35" s="17" t="n">
        <v>6406</v>
      </c>
      <c r="C35" s="18">
        <f>(160.0/B35*100)</f>
        <v/>
      </c>
      <c r="D35" s="19" t="n">
        <v>6246</v>
      </c>
      <c r="E35" s="18" t="n">
        <v>49.09242325</v>
      </c>
      <c r="F35" s="20" t="n">
        <v>0.69261399</v>
      </c>
      <c r="G35" s="18" t="n">
        <v>38.8763641</v>
      </c>
      <c r="H35" s="20" t="n">
        <v>0.6789515699999999</v>
      </c>
      <c r="I35" s="18" t="n">
        <v>0</v>
      </c>
      <c r="J35" s="20" t="n">
        <v>0</v>
      </c>
      <c r="K35" s="18" t="s">
        <v>327</v>
      </c>
      <c r="L35" s="20" t="s">
        <v>327</v>
      </c>
      <c r="M35" s="18" t="n">
        <v>1.05808003</v>
      </c>
      <c r="N35" s="20" t="n">
        <v>0.05799089</v>
      </c>
      <c r="O35" s="18" t="n">
        <v>0</v>
      </c>
      <c r="P35" s="20" t="n">
        <v>0</v>
      </c>
      <c r="Q35" s="18" t="n">
        <v>10.97313262</v>
      </c>
      <c r="R35" s="20" t="n">
        <v>0.45981959</v>
      </c>
    </row>
    <row r="36" spans="1:18">
      <c r="A36" s="15" t="s">
        <v>356</v>
      </c>
      <c r="B36" s="17" t="n">
        <v>6736</v>
      </c>
      <c r="C36" s="18">
        <f>(173.0/B36*100)</f>
        <v/>
      </c>
      <c r="D36" s="19" t="n">
        <v>6563</v>
      </c>
      <c r="E36" s="18" t="n">
        <v>61.47398645</v>
      </c>
      <c r="F36" s="20" t="n">
        <v>0.87070012</v>
      </c>
      <c r="G36" s="18" t="n">
        <v>27.76773935</v>
      </c>
      <c r="H36" s="20" t="n">
        <v>0.79447756</v>
      </c>
      <c r="I36" s="18" t="n">
        <v>0</v>
      </c>
      <c r="J36" s="20" t="n">
        <v>0</v>
      </c>
      <c r="K36" s="18" t="s">
        <v>327</v>
      </c>
      <c r="L36" s="20" t="s">
        <v>327</v>
      </c>
      <c r="M36" s="18" t="n">
        <v>0</v>
      </c>
      <c r="N36" s="20" t="n">
        <v>0</v>
      </c>
      <c r="O36" s="18" t="n">
        <v>0</v>
      </c>
      <c r="P36" s="20" t="n">
        <v>0</v>
      </c>
      <c r="Q36" s="18" t="n">
        <v>10.7582742</v>
      </c>
      <c r="R36" s="20" t="n">
        <v>0.3961291</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(5849.0/B40*100)</f>
        <v/>
      </c>
      <c r="D40" s="19" t="n">
        <v>8308</v>
      </c>
      <c r="E40" s="18" t="n">
        <v>38.8079046</v>
      </c>
      <c r="F40" s="20" t="n">
        <v>0.91040468</v>
      </c>
      <c r="G40" s="18" t="n">
        <v>38.06051901</v>
      </c>
      <c r="H40" s="20" t="n">
        <v>0.91533551</v>
      </c>
      <c r="I40" s="18" t="n">
        <v>0</v>
      </c>
      <c r="J40" s="20" t="n">
        <v>0</v>
      </c>
      <c r="K40" s="18" t="s">
        <v>327</v>
      </c>
      <c r="L40" s="20" t="s">
        <v>327</v>
      </c>
      <c r="M40" s="18" t="n">
        <v>9.29367147</v>
      </c>
      <c r="N40" s="20" t="n">
        <v>0.21186346</v>
      </c>
      <c r="O40" s="18" t="n">
        <v>0</v>
      </c>
      <c r="P40" s="20" t="n">
        <v>0</v>
      </c>
      <c r="Q40" s="18" t="n">
        <v>13.83790492</v>
      </c>
      <c r="R40" s="20" t="n">
        <v>0.9913850400000001</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(381.0/B47*100)</f>
        <v/>
      </c>
      <c r="D47" s="19" t="n">
        <v>5547</v>
      </c>
      <c r="E47" s="18" t="n">
        <v>52.87161559</v>
      </c>
      <c r="F47" s="20" t="n">
        <v>1.22341974</v>
      </c>
      <c r="G47" s="18" t="n">
        <v>24.08785004</v>
      </c>
      <c r="H47" s="20" t="n">
        <v>0.78155417</v>
      </c>
      <c r="I47" s="18" t="n">
        <v>0</v>
      </c>
      <c r="J47" s="20" t="n">
        <v>0</v>
      </c>
      <c r="K47" s="18" t="s">
        <v>327</v>
      </c>
      <c r="L47" s="20" t="s">
        <v>327</v>
      </c>
      <c r="M47" s="18" t="n">
        <v>0</v>
      </c>
      <c r="N47" s="20" t="n">
        <v>0</v>
      </c>
      <c r="O47" s="18" t="n">
        <v>0</v>
      </c>
      <c r="P47" s="20" t="n">
        <v>0</v>
      </c>
      <c r="Q47" s="18" t="n">
        <v>23.04053437</v>
      </c>
      <c r="R47" s="20" t="n">
        <v>1.16071345</v>
      </c>
    </row>
    <row r="48" spans="1:18">
      <c r="A48" s="15" t="s">
        <v>368</v>
      </c>
      <c r="B48" s="17" t="n">
        <v>9841</v>
      </c>
      <c r="C48" s="18">
        <f>(36.0/B48*100)</f>
        <v/>
      </c>
      <c r="D48" s="19" t="n">
        <v>9805</v>
      </c>
      <c r="E48" s="18" t="n">
        <v>60.2109383</v>
      </c>
      <c r="F48" s="20" t="n">
        <v>1.03067127</v>
      </c>
      <c r="G48" s="18" t="n">
        <v>32.79645524</v>
      </c>
      <c r="H48" s="20" t="n">
        <v>1.03120757</v>
      </c>
      <c r="I48" s="18" t="n">
        <v>0</v>
      </c>
      <c r="J48" s="20" t="n">
        <v>0</v>
      </c>
      <c r="K48" s="18" t="s">
        <v>327</v>
      </c>
      <c r="L48" s="20" t="s">
        <v>327</v>
      </c>
      <c r="M48" s="18" t="n">
        <v>0</v>
      </c>
      <c r="N48" s="20" t="n">
        <v>0</v>
      </c>
      <c r="O48" s="18" t="n">
        <v>0</v>
      </c>
      <c r="P48" s="20" t="n">
        <v>0</v>
      </c>
      <c r="Q48" s="18" t="n">
        <v>6.99260646</v>
      </c>
      <c r="R48" s="20" t="n">
        <v>0.48264719</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(178.0/B52*100)</f>
        <v/>
      </c>
      <c r="D52" s="19" t="n">
        <v>5631</v>
      </c>
      <c r="E52" s="18" t="n">
        <v>34.3028472</v>
      </c>
      <c r="F52" s="20" t="n">
        <v>0.70409206</v>
      </c>
      <c r="G52" s="18" t="n">
        <v>55.44165707</v>
      </c>
      <c r="H52" s="20" t="n">
        <v>0.84602872</v>
      </c>
      <c r="I52" s="18" t="n">
        <v>0</v>
      </c>
      <c r="J52" s="20" t="n">
        <v>0</v>
      </c>
      <c r="K52" s="18" t="s">
        <v>327</v>
      </c>
      <c r="L52" s="20" t="s">
        <v>327</v>
      </c>
      <c r="M52" s="18" t="n">
        <v>0</v>
      </c>
      <c r="N52" s="20" t="n">
        <v>0</v>
      </c>
      <c r="O52" s="18" t="n">
        <v>0</v>
      </c>
      <c r="P52" s="20" t="n">
        <v>0</v>
      </c>
      <c r="Q52" s="18" t="n">
        <v>10.25549573</v>
      </c>
      <c r="R52" s="20" t="n">
        <v>0.76111776</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(101.0/B56*100)</f>
        <v/>
      </c>
      <c r="D56" s="19" t="n">
        <v>5258</v>
      </c>
      <c r="E56" s="18" t="n">
        <v>60.62247698</v>
      </c>
      <c r="F56" s="20" t="n">
        <v>0.79072965</v>
      </c>
      <c r="G56" s="18" t="n">
        <v>34.06199696</v>
      </c>
      <c r="H56" s="20" t="n">
        <v>0.76223652</v>
      </c>
      <c r="I56" s="18" t="n">
        <v>0</v>
      </c>
      <c r="J56" s="20" t="n">
        <v>0</v>
      </c>
      <c r="K56" s="18" t="s">
        <v>327</v>
      </c>
      <c r="L56" s="20" t="s">
        <v>327</v>
      </c>
      <c r="M56" s="18" t="n">
        <v>0</v>
      </c>
      <c r="N56" s="20" t="n">
        <v>0</v>
      </c>
      <c r="O56" s="18" t="n">
        <v>0</v>
      </c>
      <c r="P56" s="20" t="n">
        <v>0</v>
      </c>
      <c r="Q56" s="18" t="n">
        <v>5.31552606</v>
      </c>
      <c r="R56" s="20" t="n">
        <v>0.39411697</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(356.0/B61*100)</f>
        <v/>
      </c>
      <c r="D61" s="19" t="n">
        <v>6169</v>
      </c>
      <c r="E61" s="18" t="n">
        <v>39.36385445</v>
      </c>
      <c r="F61" s="20" t="n">
        <v>0.84331889</v>
      </c>
      <c r="G61" s="18" t="n">
        <v>46.96113664</v>
      </c>
      <c r="H61" s="20" t="n">
        <v>0.80451143</v>
      </c>
      <c r="I61" s="18" t="n">
        <v>0</v>
      </c>
      <c r="J61" s="20" t="n">
        <v>0</v>
      </c>
      <c r="K61" s="18" t="s">
        <v>327</v>
      </c>
      <c r="L61" s="20" t="s">
        <v>327</v>
      </c>
      <c r="M61" s="18" t="n">
        <v>0</v>
      </c>
      <c r="N61" s="20" t="n">
        <v>0</v>
      </c>
      <c r="O61" s="18" t="n">
        <v>0</v>
      </c>
      <c r="P61" s="20" t="n">
        <v>0</v>
      </c>
      <c r="Q61" s="18" t="n">
        <v>13.67500891</v>
      </c>
      <c r="R61" s="20" t="n">
        <v>0.79646938</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(730.0/B67*100)</f>
        <v/>
      </c>
      <c r="D67" s="19" t="n">
        <v>6241</v>
      </c>
      <c r="E67" s="18" t="n">
        <v>56.63429306</v>
      </c>
      <c r="F67" s="20" t="n">
        <v>0.78204916</v>
      </c>
      <c r="G67" s="18" t="n">
        <v>36.49394321</v>
      </c>
      <c r="H67" s="20" t="n">
        <v>0.76228889</v>
      </c>
      <c r="I67" s="18" t="n">
        <v>0</v>
      </c>
      <c r="J67" s="20" t="n">
        <v>0</v>
      </c>
      <c r="K67" s="18" t="s">
        <v>327</v>
      </c>
      <c r="L67" s="20" t="s">
        <v>327</v>
      </c>
      <c r="M67" s="18" t="n">
        <v>0</v>
      </c>
      <c r="N67" s="20" t="n">
        <v>0</v>
      </c>
      <c r="O67" s="18" t="n">
        <v>0</v>
      </c>
      <c r="P67" s="20" t="n">
        <v>0</v>
      </c>
      <c r="Q67" s="18" t="n">
        <v>6.87176373</v>
      </c>
      <c r="R67" s="20" t="n">
        <v>0.33966422</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(463.0/B73*100)</f>
        <v/>
      </c>
      <c r="D73" s="19" t="n">
        <v>7786</v>
      </c>
      <c r="E73" s="18" t="n">
        <v>73.59696176999999</v>
      </c>
      <c r="F73" s="20" t="n">
        <v>0.80355097</v>
      </c>
      <c r="G73" s="18" t="n">
        <v>19.12977033</v>
      </c>
      <c r="H73" s="20" t="n">
        <v>0.69419107</v>
      </c>
      <c r="I73" s="18" t="n">
        <v>0</v>
      </c>
      <c r="J73" s="20" t="n">
        <v>0</v>
      </c>
      <c r="K73" s="18" t="s">
        <v>327</v>
      </c>
      <c r="L73" s="20" t="s">
        <v>327</v>
      </c>
      <c r="M73" s="18" t="n">
        <v>0</v>
      </c>
      <c r="N73" s="20" t="n">
        <v>0</v>
      </c>
      <c r="O73" s="18" t="n">
        <v>0</v>
      </c>
      <c r="P73" s="20" t="n">
        <v>0</v>
      </c>
      <c r="Q73" s="18" t="n">
        <v>7.2732679</v>
      </c>
      <c r="R73" s="20" t="n">
        <v>0.34040307</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A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48">
      <c r="A1" s="4" t="s">
        <v>309</v>
      </c>
    </row>
    <row r="2" spans="1:48">
      <c r="A2" s="5" t="s">
        <v>563</v>
      </c>
    </row>
    <row customHeight="1" ht="30" r="4" spans="1:48">
      <c r="A4" s="6" t="n"/>
      <c r="B4" s="7" t="s">
        <v>311</v>
      </c>
      <c r="C4" s="7" t="s">
        <v>312</v>
      </c>
      <c r="D4" s="8" t="s">
        <v>311</v>
      </c>
      <c r="E4" s="9" t="s">
        <v>564</v>
      </c>
      <c r="F4" s="10" t="n"/>
      <c r="G4" s="9" t="s">
        <v>565</v>
      </c>
      <c r="H4" s="10" t="n"/>
      <c r="I4" s="9" t="s">
        <v>566</v>
      </c>
      <c r="J4" s="10" t="n"/>
      <c r="K4" s="9" t="s">
        <v>567</v>
      </c>
      <c r="L4" s="10" t="n"/>
      <c r="M4" s="9" t="s">
        <v>568</v>
      </c>
      <c r="N4" s="10" t="n"/>
      <c r="O4" s="9" t="s">
        <v>569</v>
      </c>
      <c r="P4" s="10" t="n"/>
      <c r="Q4" s="9" t="s">
        <v>570</v>
      </c>
      <c r="R4" s="10" t="n"/>
      <c r="S4" s="9" t="s">
        <v>571</v>
      </c>
      <c r="T4" s="10" t="n"/>
      <c r="U4" s="9" t="s">
        <v>572</v>
      </c>
      <c r="V4" s="10" t="n"/>
      <c r="W4" s="9" t="s">
        <v>573</v>
      </c>
      <c r="X4" s="10" t="n"/>
      <c r="Y4" s="9" t="s">
        <v>574</v>
      </c>
      <c r="Z4" s="10" t="n"/>
      <c r="AA4" s="9" t="s">
        <v>575</v>
      </c>
      <c r="AB4" s="10" t="n"/>
      <c r="AC4" s="9" t="s">
        <v>576</v>
      </c>
      <c r="AD4" s="10" t="n"/>
      <c r="AE4" s="9" t="s">
        <v>577</v>
      </c>
      <c r="AF4" s="10" t="n"/>
      <c r="AG4" s="9" t="s">
        <v>578</v>
      </c>
      <c r="AH4" s="10" t="n"/>
      <c r="AI4" s="9" t="s">
        <v>579</v>
      </c>
      <c r="AJ4" s="10" t="n"/>
      <c r="AK4" s="9" t="s">
        <v>580</v>
      </c>
      <c r="AL4" s="10" t="n"/>
      <c r="AM4" s="9" t="s">
        <v>315</v>
      </c>
      <c r="AN4" s="10" t="n"/>
      <c r="AO4" s="9" t="s">
        <v>316</v>
      </c>
      <c r="AP4" s="10" t="n"/>
      <c r="AQ4" s="9" t="s">
        <v>317</v>
      </c>
      <c r="AR4" s="10" t="n"/>
      <c r="AS4" s="9" t="s">
        <v>318</v>
      </c>
      <c r="AT4" s="10" t="n"/>
      <c r="AU4" s="9" t="s">
        <v>319</v>
      </c>
      <c r="AV4" s="10" t="n"/>
    </row>
    <row r="5" spans="1:4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c r="U5" s="12" t="s">
        <v>323</v>
      </c>
      <c r="V5" s="11" t="s">
        <v>324</v>
      </c>
      <c r="W5" s="12" t="s">
        <v>323</v>
      </c>
      <c r="X5" s="11" t="s">
        <v>324</v>
      </c>
      <c r="Y5" s="12" t="s">
        <v>323</v>
      </c>
      <c r="Z5" s="11" t="s">
        <v>324</v>
      </c>
      <c r="AA5" s="12" t="s">
        <v>323</v>
      </c>
      <c r="AB5" s="11" t="s">
        <v>324</v>
      </c>
      <c r="AC5" s="12" t="s">
        <v>323</v>
      </c>
      <c r="AD5" s="11" t="s">
        <v>324</v>
      </c>
      <c r="AE5" s="12" t="s">
        <v>323</v>
      </c>
      <c r="AF5" s="11" t="s">
        <v>324</v>
      </c>
      <c r="AG5" s="12" t="s">
        <v>323</v>
      </c>
      <c r="AH5" s="11" t="s">
        <v>324</v>
      </c>
      <c r="AI5" s="12" t="s">
        <v>323</v>
      </c>
      <c r="AJ5" s="11" t="s">
        <v>324</v>
      </c>
      <c r="AK5" s="12" t="s">
        <v>323</v>
      </c>
      <c r="AL5" s="11" t="s">
        <v>324</v>
      </c>
      <c r="AM5" s="12" t="s">
        <v>323</v>
      </c>
      <c r="AN5" s="11" t="s">
        <v>324</v>
      </c>
      <c r="AO5" s="12" t="s">
        <v>323</v>
      </c>
      <c r="AP5" s="11" t="s">
        <v>324</v>
      </c>
      <c r="AQ5" s="12" t="s">
        <v>323</v>
      </c>
      <c r="AR5" s="11" t="s">
        <v>324</v>
      </c>
      <c r="AS5" s="12" t="s">
        <v>323</v>
      </c>
      <c r="AT5" s="11" t="s">
        <v>324</v>
      </c>
      <c r="AU5" s="12" t="s">
        <v>323</v>
      </c>
      <c r="AV5" s="11" t="s">
        <v>324</v>
      </c>
    </row>
    <row r="6" spans="1:48">
      <c r="A6" s="13" t="s">
        <v>325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5" t="n"/>
      <c r="AG6" s="14" t="n"/>
      <c r="AH6" s="15" t="n"/>
      <c r="AI6" s="14" t="n"/>
      <c r="AJ6" s="15" t="n"/>
      <c r="AK6" s="14" t="n"/>
      <c r="AL6" s="15" t="n"/>
      <c r="AM6" s="14" t="n"/>
      <c r="AN6" s="15" t="n"/>
      <c r="AO6" s="14" t="n"/>
      <c r="AP6" s="15" t="n"/>
      <c r="AQ6" s="14" t="n"/>
      <c r="AR6" s="15" t="n"/>
      <c r="AS6" s="14" t="n"/>
      <c r="AT6" s="15" t="n"/>
      <c r="AU6" s="14" t="n"/>
      <c r="AV6" s="16" t="n"/>
    </row>
    <row r="7" spans="1:48">
      <c r="A7" s="15" t="s">
        <v>326</v>
      </c>
      <c r="B7" s="17" t="n">
        <v>14530</v>
      </c>
      <c r="C7" s="18">
        <f>(2710.0/B7*100)</f>
        <v/>
      </c>
      <c r="D7" s="19" t="n">
        <v>11820</v>
      </c>
      <c r="E7" s="18" t="n">
        <v>3.66613337</v>
      </c>
      <c r="F7" s="20" t="n">
        <v>0.19557104</v>
      </c>
      <c r="G7" s="18" t="n">
        <v>8.95663396</v>
      </c>
      <c r="H7" s="20" t="n">
        <v>0.29430967</v>
      </c>
      <c r="I7" s="18" t="n">
        <v>6.49272309</v>
      </c>
      <c r="J7" s="20" t="n">
        <v>0.27640224</v>
      </c>
      <c r="K7" s="18" t="n">
        <v>4.03374675</v>
      </c>
      <c r="L7" s="20" t="n">
        <v>0.24012631</v>
      </c>
      <c r="M7" s="18" t="n">
        <v>2.7915942</v>
      </c>
      <c r="N7" s="20" t="n">
        <v>0.20519277</v>
      </c>
      <c r="O7" s="18" t="n">
        <v>2.24111061</v>
      </c>
      <c r="P7" s="20" t="n">
        <v>0.17181028</v>
      </c>
      <c r="Q7" s="18" t="n">
        <v>1.36627683</v>
      </c>
      <c r="R7" s="20" t="n">
        <v>0.13897184</v>
      </c>
      <c r="S7" s="18" t="n">
        <v>1.25198967</v>
      </c>
      <c r="T7" s="20" t="n">
        <v>0.12568073</v>
      </c>
      <c r="U7" s="18" t="n">
        <v>1.13490821</v>
      </c>
      <c r="V7" s="20" t="n">
        <v>0.1292504</v>
      </c>
      <c r="W7" s="18" t="n">
        <v>1.14963743</v>
      </c>
      <c r="X7" s="20" t="n">
        <v>0.11773273</v>
      </c>
      <c r="Y7" s="18" t="n">
        <v>3.55476995</v>
      </c>
      <c r="Z7" s="20" t="n">
        <v>0.17966415</v>
      </c>
      <c r="AA7" s="18" t="n">
        <v>2.25903574</v>
      </c>
      <c r="AB7" s="20" t="n">
        <v>0.16762651</v>
      </c>
      <c r="AC7" s="18" t="n">
        <v>1.22091551</v>
      </c>
      <c r="AD7" s="20" t="n">
        <v>0.0997051</v>
      </c>
      <c r="AE7" s="18" t="n">
        <v>0.54046704</v>
      </c>
      <c r="AF7" s="20" t="n">
        <v>0.07760810999999999</v>
      </c>
      <c r="AG7" s="18" t="n">
        <v>0.255252</v>
      </c>
      <c r="AH7" s="20" t="n">
        <v>0.05597903</v>
      </c>
      <c r="AI7" s="18" t="n">
        <v>0.35555041</v>
      </c>
      <c r="AJ7" s="20" t="n">
        <v>0.07257515</v>
      </c>
      <c r="AK7" s="18" t="n">
        <v>0.46647899</v>
      </c>
      <c r="AL7" s="20" t="n">
        <v>0.08555020000000001</v>
      </c>
      <c r="AM7" s="18" t="n">
        <v>55.71642584</v>
      </c>
      <c r="AN7" s="20" t="n">
        <v>0.74698288</v>
      </c>
      <c r="AO7" s="18" t="s">
        <v>327</v>
      </c>
      <c r="AP7" s="20" t="s">
        <v>327</v>
      </c>
      <c r="AQ7" s="18" t="n">
        <v>0</v>
      </c>
      <c r="AR7" s="20" t="n">
        <v>0</v>
      </c>
      <c r="AS7" s="18" t="n">
        <v>0</v>
      </c>
      <c r="AT7" s="20" t="n">
        <v>0</v>
      </c>
      <c r="AU7" s="18" t="n">
        <v>2.54635042</v>
      </c>
      <c r="AV7" s="20" t="n">
        <v>0.17581202</v>
      </c>
    </row>
    <row r="8" spans="1:48">
      <c r="A8" s="15" t="s">
        <v>328</v>
      </c>
      <c r="B8" s="17" t="n">
        <v>7007</v>
      </c>
      <c r="C8" s="18">
        <f>(0.0/B8*100)</f>
        <v/>
      </c>
      <c r="D8" s="19" t="n">
        <v>7007</v>
      </c>
      <c r="E8" s="18" t="n">
        <v>0</v>
      </c>
      <c r="F8" s="20" t="n">
        <v>0</v>
      </c>
      <c r="G8" s="18" t="n">
        <v>0</v>
      </c>
      <c r="H8" s="20" t="n">
        <v>0</v>
      </c>
      <c r="I8" s="18" t="n">
        <v>0</v>
      </c>
      <c r="J8" s="20" t="n">
        <v>0</v>
      </c>
      <c r="K8" s="18" t="n">
        <v>0</v>
      </c>
      <c r="L8" s="20" t="n">
        <v>0</v>
      </c>
      <c r="M8" s="18" t="n">
        <v>0</v>
      </c>
      <c r="N8" s="20" t="n">
        <v>0</v>
      </c>
      <c r="O8" s="18" t="n">
        <v>0</v>
      </c>
      <c r="P8" s="20" t="n">
        <v>0</v>
      </c>
      <c r="Q8" s="18" t="n">
        <v>0</v>
      </c>
      <c r="R8" s="20" t="n">
        <v>0</v>
      </c>
      <c r="S8" s="18" t="n">
        <v>0</v>
      </c>
      <c r="T8" s="20" t="n">
        <v>0</v>
      </c>
      <c r="U8" s="18" t="n">
        <v>0</v>
      </c>
      <c r="V8" s="20" t="n">
        <v>0</v>
      </c>
      <c r="W8" s="18" t="n">
        <v>0</v>
      </c>
      <c r="X8" s="20" t="n">
        <v>0</v>
      </c>
      <c r="Y8" s="18" t="n">
        <v>0</v>
      </c>
      <c r="Z8" s="20" t="n">
        <v>0</v>
      </c>
      <c r="AA8" s="18" t="n">
        <v>0</v>
      </c>
      <c r="AB8" s="20" t="n">
        <v>0</v>
      </c>
      <c r="AC8" s="18" t="n">
        <v>0</v>
      </c>
      <c r="AD8" s="20" t="n">
        <v>0</v>
      </c>
      <c r="AE8" s="18" t="n">
        <v>0</v>
      </c>
      <c r="AF8" s="20" t="n">
        <v>0</v>
      </c>
      <c r="AG8" s="18" t="n">
        <v>0</v>
      </c>
      <c r="AH8" s="20" t="n">
        <v>0</v>
      </c>
      <c r="AI8" s="18" t="n">
        <v>0</v>
      </c>
      <c r="AJ8" s="20" t="n">
        <v>0</v>
      </c>
      <c r="AK8" s="18" t="n">
        <v>0</v>
      </c>
      <c r="AL8" s="20" t="n">
        <v>0</v>
      </c>
      <c r="AM8" s="18" t="n">
        <v>0</v>
      </c>
      <c r="AN8" s="20" t="n">
        <v>0</v>
      </c>
      <c r="AO8" s="18" t="s">
        <v>327</v>
      </c>
      <c r="AP8" s="20" t="s">
        <v>327</v>
      </c>
      <c r="AQ8" s="18" t="n">
        <v>100</v>
      </c>
      <c r="AR8" s="20" t="n">
        <v>0</v>
      </c>
      <c r="AS8" s="18" t="n">
        <v>0</v>
      </c>
      <c r="AT8" s="20" t="n">
        <v>0</v>
      </c>
      <c r="AU8" s="18" t="n">
        <v>0</v>
      </c>
      <c r="AV8" s="20" t="n">
        <v>0</v>
      </c>
    </row>
    <row r="9" spans="1:48">
      <c r="A9" s="15" t="s">
        <v>329</v>
      </c>
      <c r="B9" s="17" t="n">
        <v>9651</v>
      </c>
      <c r="C9" s="18">
        <f>(8107.0/B9*100)</f>
        <v/>
      </c>
      <c r="D9" s="19" t="n">
        <v>1544</v>
      </c>
      <c r="E9" s="18" t="n">
        <v>5.52807562</v>
      </c>
      <c r="F9" s="20" t="n">
        <v>0.67271821</v>
      </c>
      <c r="G9" s="18" t="n">
        <v>29.44734768</v>
      </c>
      <c r="H9" s="20" t="n">
        <v>1.70659142</v>
      </c>
      <c r="I9" s="18" t="n">
        <v>19.97561419</v>
      </c>
      <c r="J9" s="20" t="n">
        <v>1.08407094</v>
      </c>
      <c r="K9" s="18" t="n">
        <v>10.51489764</v>
      </c>
      <c r="L9" s="20" t="n">
        <v>0.7416679900000001</v>
      </c>
      <c r="M9" s="18" t="n">
        <v>6.37092195</v>
      </c>
      <c r="N9" s="20" t="n">
        <v>0.67354152</v>
      </c>
      <c r="O9" s="18" t="n">
        <v>2.80323555</v>
      </c>
      <c r="P9" s="20" t="n">
        <v>0.51332476</v>
      </c>
      <c r="Q9" s="18" t="n">
        <v>1.97292467</v>
      </c>
      <c r="R9" s="20" t="n">
        <v>0.38860732</v>
      </c>
      <c r="S9" s="18" t="n">
        <v>0.88889807</v>
      </c>
      <c r="T9" s="20" t="n">
        <v>0.26047921</v>
      </c>
      <c r="U9" s="18" t="n">
        <v>0.7611799</v>
      </c>
      <c r="V9" s="20" t="n">
        <v>0.2071639</v>
      </c>
      <c r="W9" s="18" t="n">
        <v>0.20669745</v>
      </c>
      <c r="X9" s="20" t="n">
        <v>0.12277417</v>
      </c>
      <c r="Y9" s="18" t="n">
        <v>0.89550416</v>
      </c>
      <c r="Z9" s="20" t="n">
        <v>0.24936461</v>
      </c>
      <c r="AA9" s="18" t="n">
        <v>0.23383339</v>
      </c>
      <c r="AB9" s="20" t="n">
        <v>0.11376559</v>
      </c>
      <c r="AC9" s="18" t="n">
        <v>0.5184340200000001</v>
      </c>
      <c r="AD9" s="20" t="n">
        <v>0.20895022</v>
      </c>
      <c r="AE9" s="18" t="n">
        <v>0.41172894</v>
      </c>
      <c r="AF9" s="20" t="n">
        <v>0.17681096</v>
      </c>
      <c r="AG9" s="18" t="n">
        <v>0.49827824</v>
      </c>
      <c r="AH9" s="20" t="n">
        <v>0.21621382</v>
      </c>
      <c r="AI9" s="18" t="n">
        <v>0.2123281</v>
      </c>
      <c r="AJ9" s="20" t="n">
        <v>0.11806734</v>
      </c>
      <c r="AK9" s="18" t="n">
        <v>0.48089067</v>
      </c>
      <c r="AL9" s="20" t="n">
        <v>0.14884144</v>
      </c>
      <c r="AM9" s="18" t="n">
        <v>0</v>
      </c>
      <c r="AN9" s="20" t="n">
        <v>0</v>
      </c>
      <c r="AO9" s="18" t="s">
        <v>327</v>
      </c>
      <c r="AP9" s="20" t="s">
        <v>327</v>
      </c>
      <c r="AQ9" s="18" t="n">
        <v>15.40475422</v>
      </c>
      <c r="AR9" s="20" t="n">
        <v>2.56243217</v>
      </c>
      <c r="AS9" s="18" t="n">
        <v>0</v>
      </c>
      <c r="AT9" s="20" t="n">
        <v>0</v>
      </c>
      <c r="AU9" s="18" t="n">
        <v>2.87445556</v>
      </c>
      <c r="AV9" s="20" t="n">
        <v>0.44411038</v>
      </c>
    </row>
    <row r="10" spans="1:48">
      <c r="A10" s="15" t="s">
        <v>330</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n">
        <v>0</v>
      </c>
      <c r="P10" s="20" t="n">
        <v>0</v>
      </c>
      <c r="Q10" s="18" t="n">
        <v>0</v>
      </c>
      <c r="R10" s="20" t="n">
        <v>0</v>
      </c>
      <c r="S10" s="18" t="n">
        <v>0</v>
      </c>
      <c r="T10" s="20" t="n">
        <v>0</v>
      </c>
      <c r="U10" s="18" t="n">
        <v>0</v>
      </c>
      <c r="V10" s="20" t="n">
        <v>0</v>
      </c>
      <c r="W10" s="18" t="n">
        <v>0</v>
      </c>
      <c r="X10" s="20" t="n">
        <v>0</v>
      </c>
      <c r="Y10" s="18" t="n">
        <v>0</v>
      </c>
      <c r="Z10" s="20" t="n">
        <v>0</v>
      </c>
      <c r="AA10" s="18" t="n">
        <v>0</v>
      </c>
      <c r="AB10" s="20" t="n">
        <v>0</v>
      </c>
      <c r="AC10" s="18" t="n">
        <v>0</v>
      </c>
      <c r="AD10" s="20" t="n">
        <v>0</v>
      </c>
      <c r="AE10" s="18" t="n">
        <v>0</v>
      </c>
      <c r="AF10" s="20" t="n">
        <v>0</v>
      </c>
      <c r="AG10" s="18" t="n">
        <v>0</v>
      </c>
      <c r="AH10" s="20" t="n">
        <v>0</v>
      </c>
      <c r="AI10" s="18" t="n">
        <v>0</v>
      </c>
      <c r="AJ10" s="20" t="n">
        <v>0</v>
      </c>
      <c r="AK10" s="18" t="n">
        <v>0</v>
      </c>
      <c r="AL10" s="20" t="n">
        <v>0</v>
      </c>
      <c r="AM10" s="18" t="n">
        <v>0</v>
      </c>
      <c r="AN10" s="20" t="n">
        <v>0</v>
      </c>
      <c r="AO10" s="18" t="s">
        <v>327</v>
      </c>
      <c r="AP10" s="20" t="s">
        <v>327</v>
      </c>
      <c r="AQ10" s="18" t="n">
        <v>100</v>
      </c>
      <c r="AR10" s="20" t="n">
        <v>0</v>
      </c>
      <c r="AS10" s="18" t="n">
        <v>0</v>
      </c>
      <c r="AT10" s="20" t="n">
        <v>0</v>
      </c>
      <c r="AU10" s="18" t="n">
        <v>0</v>
      </c>
      <c r="AV10" s="20" t="n">
        <v>0</v>
      </c>
    </row>
    <row r="11" spans="1:48">
      <c r="A11" s="15" t="s">
        <v>331</v>
      </c>
      <c r="B11" s="17" t="n">
        <v>7053</v>
      </c>
      <c r="C11" s="18">
        <f>(0.0/B11*100)</f>
        <v/>
      </c>
      <c r="D11" s="19" t="n">
        <v>7053</v>
      </c>
      <c r="E11" s="18" t="n">
        <v>0</v>
      </c>
      <c r="F11" s="20" t="n">
        <v>0</v>
      </c>
      <c r="G11" s="18" t="n">
        <v>0</v>
      </c>
      <c r="H11" s="20" t="n">
        <v>0</v>
      </c>
      <c r="I11" s="18" t="n">
        <v>0</v>
      </c>
      <c r="J11" s="20" t="n">
        <v>0</v>
      </c>
      <c r="K11" s="18" t="n">
        <v>0</v>
      </c>
      <c r="L11" s="20" t="n">
        <v>0</v>
      </c>
      <c r="M11" s="18" t="n">
        <v>0</v>
      </c>
      <c r="N11" s="20" t="n">
        <v>0</v>
      </c>
      <c r="O11" s="18" t="n">
        <v>0</v>
      </c>
      <c r="P11" s="20" t="n">
        <v>0</v>
      </c>
      <c r="Q11" s="18" t="n">
        <v>0</v>
      </c>
      <c r="R11" s="20" t="n">
        <v>0</v>
      </c>
      <c r="S11" s="18" t="n">
        <v>0</v>
      </c>
      <c r="T11" s="20" t="n">
        <v>0</v>
      </c>
      <c r="U11" s="18" t="n">
        <v>0</v>
      </c>
      <c r="V11" s="20" t="n">
        <v>0</v>
      </c>
      <c r="W11" s="18" t="n">
        <v>0</v>
      </c>
      <c r="X11" s="20" t="n">
        <v>0</v>
      </c>
      <c r="Y11" s="18" t="n">
        <v>0</v>
      </c>
      <c r="Z11" s="20" t="n">
        <v>0</v>
      </c>
      <c r="AA11" s="18" t="n">
        <v>0</v>
      </c>
      <c r="AB11" s="20" t="n">
        <v>0</v>
      </c>
      <c r="AC11" s="18" t="n">
        <v>0</v>
      </c>
      <c r="AD11" s="20" t="n">
        <v>0</v>
      </c>
      <c r="AE11" s="18" t="n">
        <v>0</v>
      </c>
      <c r="AF11" s="20" t="n">
        <v>0</v>
      </c>
      <c r="AG11" s="18" t="n">
        <v>0</v>
      </c>
      <c r="AH11" s="20" t="n">
        <v>0</v>
      </c>
      <c r="AI11" s="18" t="n">
        <v>0</v>
      </c>
      <c r="AJ11" s="20" t="n">
        <v>0</v>
      </c>
      <c r="AK11" s="18" t="n">
        <v>0</v>
      </c>
      <c r="AL11" s="20" t="n">
        <v>0</v>
      </c>
      <c r="AM11" s="18" t="n">
        <v>0</v>
      </c>
      <c r="AN11" s="20" t="n">
        <v>0</v>
      </c>
      <c r="AO11" s="18" t="s">
        <v>327</v>
      </c>
      <c r="AP11" s="20" t="s">
        <v>327</v>
      </c>
      <c r="AQ11" s="18" t="n">
        <v>100</v>
      </c>
      <c r="AR11" s="20" t="n">
        <v>0</v>
      </c>
      <c r="AS11" s="18" t="n">
        <v>0</v>
      </c>
      <c r="AT11" s="20" t="n">
        <v>0</v>
      </c>
      <c r="AU11" s="18" t="n">
        <v>0</v>
      </c>
      <c r="AV11" s="20" t="n">
        <v>0</v>
      </c>
    </row>
    <row r="12" spans="1:48">
      <c r="A12" s="15" t="s">
        <v>332</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n">
        <v>0</v>
      </c>
      <c r="P12" s="20" t="n">
        <v>0</v>
      </c>
      <c r="Q12" s="18" t="n">
        <v>0</v>
      </c>
      <c r="R12" s="20" t="n">
        <v>0</v>
      </c>
      <c r="S12" s="18" t="n">
        <v>0</v>
      </c>
      <c r="T12" s="20" t="n">
        <v>0</v>
      </c>
      <c r="U12" s="18" t="n">
        <v>0</v>
      </c>
      <c r="V12" s="20" t="n">
        <v>0</v>
      </c>
      <c r="W12" s="18" t="n">
        <v>0</v>
      </c>
      <c r="X12" s="20" t="n">
        <v>0</v>
      </c>
      <c r="Y12" s="18" t="n">
        <v>0</v>
      </c>
      <c r="Z12" s="20" t="n">
        <v>0</v>
      </c>
      <c r="AA12" s="18" t="n">
        <v>0</v>
      </c>
      <c r="AB12" s="20" t="n">
        <v>0</v>
      </c>
      <c r="AC12" s="18" t="n">
        <v>0</v>
      </c>
      <c r="AD12" s="20" t="n">
        <v>0</v>
      </c>
      <c r="AE12" s="18" t="n">
        <v>0</v>
      </c>
      <c r="AF12" s="20" t="n">
        <v>0</v>
      </c>
      <c r="AG12" s="18" t="n">
        <v>0</v>
      </c>
      <c r="AH12" s="20" t="n">
        <v>0</v>
      </c>
      <c r="AI12" s="18" t="n">
        <v>0</v>
      </c>
      <c r="AJ12" s="20" t="n">
        <v>0</v>
      </c>
      <c r="AK12" s="18" t="n">
        <v>0</v>
      </c>
      <c r="AL12" s="20" t="n">
        <v>0</v>
      </c>
      <c r="AM12" s="18" t="n">
        <v>0</v>
      </c>
      <c r="AN12" s="20" t="n">
        <v>0</v>
      </c>
      <c r="AO12" s="18" t="s">
        <v>327</v>
      </c>
      <c r="AP12" s="20" t="s">
        <v>327</v>
      </c>
      <c r="AQ12" s="18" t="n">
        <v>100</v>
      </c>
      <c r="AR12" s="20" t="n">
        <v>0</v>
      </c>
      <c r="AS12" s="18" t="n">
        <v>0</v>
      </c>
      <c r="AT12" s="20" t="n">
        <v>0</v>
      </c>
      <c r="AU12" s="18" t="n">
        <v>0</v>
      </c>
      <c r="AV12" s="20" t="n">
        <v>0</v>
      </c>
    </row>
    <row r="13" spans="1:48">
      <c r="A13" s="15" t="s">
        <v>333</v>
      </c>
      <c r="B13" s="17" t="n">
        <v>7161</v>
      </c>
      <c r="C13" s="18">
        <f>(222.0/B13*100)</f>
        <v/>
      </c>
      <c r="D13" s="19" t="n">
        <v>6939</v>
      </c>
      <c r="E13" s="18" t="n">
        <v>4.41704499</v>
      </c>
      <c r="F13" s="20" t="n">
        <v>0.31556923</v>
      </c>
      <c r="G13" s="18" t="n">
        <v>14.49809118</v>
      </c>
      <c r="H13" s="20" t="n">
        <v>0.50638245</v>
      </c>
      <c r="I13" s="18" t="n">
        <v>6.40427</v>
      </c>
      <c r="J13" s="20" t="n">
        <v>0.36701233</v>
      </c>
      <c r="K13" s="18" t="n">
        <v>2.74148525</v>
      </c>
      <c r="L13" s="20" t="n">
        <v>0.23695098</v>
      </c>
      <c r="M13" s="18" t="n">
        <v>1.40968521</v>
      </c>
      <c r="N13" s="20" t="n">
        <v>0.15372565</v>
      </c>
      <c r="O13" s="18" t="n">
        <v>1.1373906</v>
      </c>
      <c r="P13" s="20" t="n">
        <v>0.14470589</v>
      </c>
      <c r="Q13" s="18" t="n">
        <v>1.06685135</v>
      </c>
      <c r="R13" s="20" t="n">
        <v>0.17101944</v>
      </c>
      <c r="S13" s="18" t="n">
        <v>0.791341</v>
      </c>
      <c r="T13" s="20" t="n">
        <v>0.12624063</v>
      </c>
      <c r="U13" s="18" t="n">
        <v>1.08904675</v>
      </c>
      <c r="V13" s="20" t="n">
        <v>0.18537453</v>
      </c>
      <c r="W13" s="18" t="n">
        <v>1.15759021</v>
      </c>
      <c r="X13" s="20" t="n">
        <v>0.15263157</v>
      </c>
      <c r="Y13" s="18" t="n">
        <v>1.33517154</v>
      </c>
      <c r="Z13" s="20" t="n">
        <v>0.19206052</v>
      </c>
      <c r="AA13" s="18" t="n">
        <v>0.8404493</v>
      </c>
      <c r="AB13" s="20" t="n">
        <v>0.16571315</v>
      </c>
      <c r="AC13" s="18" t="n">
        <v>0.58084913</v>
      </c>
      <c r="AD13" s="20" t="n">
        <v>0.10208678</v>
      </c>
      <c r="AE13" s="18" t="n">
        <v>0.35577152</v>
      </c>
      <c r="AF13" s="20" t="n">
        <v>0.08573206</v>
      </c>
      <c r="AG13" s="18" t="n">
        <v>0.10510539</v>
      </c>
      <c r="AH13" s="20" t="n">
        <v>0.0488363</v>
      </c>
      <c r="AI13" s="18" t="n">
        <v>0.20659526</v>
      </c>
      <c r="AJ13" s="20" t="n">
        <v>0.0680075</v>
      </c>
      <c r="AK13" s="18" t="n">
        <v>0.09444229</v>
      </c>
      <c r="AL13" s="20" t="n">
        <v>0.04526945</v>
      </c>
      <c r="AM13" s="18" t="n">
        <v>56.93358536</v>
      </c>
      <c r="AN13" s="20" t="n">
        <v>0.9997457199999999</v>
      </c>
      <c r="AO13" s="18" t="s">
        <v>327</v>
      </c>
      <c r="AP13" s="20" t="s">
        <v>327</v>
      </c>
      <c r="AQ13" s="18" t="n">
        <v>4.13135273</v>
      </c>
      <c r="AR13" s="20" t="n">
        <v>0.47448553</v>
      </c>
      <c r="AS13" s="18" t="n">
        <v>0</v>
      </c>
      <c r="AT13" s="20" t="n">
        <v>0</v>
      </c>
      <c r="AU13" s="18" t="n">
        <v>0.70388093</v>
      </c>
      <c r="AV13" s="20" t="n">
        <v>0.10472317</v>
      </c>
    </row>
    <row r="14" spans="1:48">
      <c r="A14" s="15" t="s">
        <v>334</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n">
        <v>0</v>
      </c>
      <c r="P14" s="20" t="n">
        <v>0</v>
      </c>
      <c r="Q14" s="18" t="n">
        <v>0</v>
      </c>
      <c r="R14" s="20" t="n">
        <v>0</v>
      </c>
      <c r="S14" s="18" t="n">
        <v>0</v>
      </c>
      <c r="T14" s="20" t="n">
        <v>0</v>
      </c>
      <c r="U14" s="18" t="n">
        <v>0</v>
      </c>
      <c r="V14" s="20" t="n">
        <v>0</v>
      </c>
      <c r="W14" s="18" t="n">
        <v>0</v>
      </c>
      <c r="X14" s="20" t="n">
        <v>0</v>
      </c>
      <c r="Y14" s="18" t="n">
        <v>0</v>
      </c>
      <c r="Z14" s="20" t="n">
        <v>0</v>
      </c>
      <c r="AA14" s="18" t="n">
        <v>0</v>
      </c>
      <c r="AB14" s="20" t="n">
        <v>0</v>
      </c>
      <c r="AC14" s="18" t="n">
        <v>0</v>
      </c>
      <c r="AD14" s="20" t="n">
        <v>0</v>
      </c>
      <c r="AE14" s="18" t="n">
        <v>0</v>
      </c>
      <c r="AF14" s="20" t="n">
        <v>0</v>
      </c>
      <c r="AG14" s="18" t="n">
        <v>0</v>
      </c>
      <c r="AH14" s="20" t="n">
        <v>0</v>
      </c>
      <c r="AI14" s="18" t="n">
        <v>0</v>
      </c>
      <c r="AJ14" s="20" t="n">
        <v>0</v>
      </c>
      <c r="AK14" s="18" t="n">
        <v>0</v>
      </c>
      <c r="AL14" s="20" t="n">
        <v>0</v>
      </c>
      <c r="AM14" s="18" t="n">
        <v>0</v>
      </c>
      <c r="AN14" s="20" t="n">
        <v>0</v>
      </c>
      <c r="AO14" s="18" t="s">
        <v>327</v>
      </c>
      <c r="AP14" s="20" t="s">
        <v>327</v>
      </c>
      <c r="AQ14" s="18" t="n">
        <v>100</v>
      </c>
      <c r="AR14" s="20" t="n">
        <v>0</v>
      </c>
      <c r="AS14" s="18" t="n">
        <v>0</v>
      </c>
      <c r="AT14" s="20" t="n">
        <v>0</v>
      </c>
      <c r="AU14" s="18" t="n">
        <v>0</v>
      </c>
      <c r="AV14" s="20" t="n">
        <v>0</v>
      </c>
    </row>
    <row r="15" spans="1:48">
      <c r="A15" s="15" t="s">
        <v>335</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n">
        <v>0</v>
      </c>
      <c r="P15" s="20" t="n">
        <v>0</v>
      </c>
      <c r="Q15" s="18" t="n">
        <v>0</v>
      </c>
      <c r="R15" s="20" t="n">
        <v>0</v>
      </c>
      <c r="S15" s="18" t="n">
        <v>0</v>
      </c>
      <c r="T15" s="20" t="n">
        <v>0</v>
      </c>
      <c r="U15" s="18" t="n">
        <v>0</v>
      </c>
      <c r="V15" s="20" t="n">
        <v>0</v>
      </c>
      <c r="W15" s="18" t="n">
        <v>0</v>
      </c>
      <c r="X15" s="20" t="n">
        <v>0</v>
      </c>
      <c r="Y15" s="18" t="n">
        <v>0</v>
      </c>
      <c r="Z15" s="20" t="n">
        <v>0</v>
      </c>
      <c r="AA15" s="18" t="n">
        <v>0</v>
      </c>
      <c r="AB15" s="20" t="n">
        <v>0</v>
      </c>
      <c r="AC15" s="18" t="n">
        <v>0</v>
      </c>
      <c r="AD15" s="20" t="n">
        <v>0</v>
      </c>
      <c r="AE15" s="18" t="n">
        <v>0</v>
      </c>
      <c r="AF15" s="20" t="n">
        <v>0</v>
      </c>
      <c r="AG15" s="18" t="n">
        <v>0</v>
      </c>
      <c r="AH15" s="20" t="n">
        <v>0</v>
      </c>
      <c r="AI15" s="18" t="n">
        <v>0</v>
      </c>
      <c r="AJ15" s="20" t="n">
        <v>0</v>
      </c>
      <c r="AK15" s="18" t="n">
        <v>0</v>
      </c>
      <c r="AL15" s="20" t="n">
        <v>0</v>
      </c>
      <c r="AM15" s="18" t="n">
        <v>0</v>
      </c>
      <c r="AN15" s="20" t="n">
        <v>0</v>
      </c>
      <c r="AO15" s="18" t="s">
        <v>327</v>
      </c>
      <c r="AP15" s="20" t="s">
        <v>327</v>
      </c>
      <c r="AQ15" s="18" t="n">
        <v>100</v>
      </c>
      <c r="AR15" s="20" t="n">
        <v>0</v>
      </c>
      <c r="AS15" s="18" t="n">
        <v>0</v>
      </c>
      <c r="AT15" s="20" t="n">
        <v>0</v>
      </c>
      <c r="AU15" s="18" t="n">
        <v>0</v>
      </c>
      <c r="AV15" s="20" t="n">
        <v>0</v>
      </c>
    </row>
    <row r="16" spans="1:48">
      <c r="A16" s="15" t="s">
        <v>336</v>
      </c>
      <c r="B16" s="17" t="n">
        <v>6108</v>
      </c>
      <c r="C16" s="18">
        <f>(0.0/B16*100)</f>
        <v/>
      </c>
      <c r="D16" s="19" t="n">
        <v>6108</v>
      </c>
      <c r="E16" s="18" t="n">
        <v>0</v>
      </c>
      <c r="F16" s="20" t="n">
        <v>0</v>
      </c>
      <c r="G16" s="18" t="n">
        <v>0</v>
      </c>
      <c r="H16" s="20" t="n">
        <v>0</v>
      </c>
      <c r="I16" s="18" t="n">
        <v>0</v>
      </c>
      <c r="J16" s="20" t="n">
        <v>0</v>
      </c>
      <c r="K16" s="18" t="n">
        <v>0</v>
      </c>
      <c r="L16" s="20" t="n">
        <v>0</v>
      </c>
      <c r="M16" s="18" t="n">
        <v>0</v>
      </c>
      <c r="N16" s="20" t="n">
        <v>0</v>
      </c>
      <c r="O16" s="18" t="n">
        <v>0</v>
      </c>
      <c r="P16" s="20" t="n">
        <v>0</v>
      </c>
      <c r="Q16" s="18" t="n">
        <v>0</v>
      </c>
      <c r="R16" s="20" t="n">
        <v>0</v>
      </c>
      <c r="S16" s="18" t="n">
        <v>0</v>
      </c>
      <c r="T16" s="20" t="n">
        <v>0</v>
      </c>
      <c r="U16" s="18" t="n">
        <v>0</v>
      </c>
      <c r="V16" s="20" t="n">
        <v>0</v>
      </c>
      <c r="W16" s="18" t="n">
        <v>0</v>
      </c>
      <c r="X16" s="20" t="n">
        <v>0</v>
      </c>
      <c r="Y16" s="18" t="n">
        <v>0</v>
      </c>
      <c r="Z16" s="20" t="n">
        <v>0</v>
      </c>
      <c r="AA16" s="18" t="n">
        <v>0</v>
      </c>
      <c r="AB16" s="20" t="n">
        <v>0</v>
      </c>
      <c r="AC16" s="18" t="n">
        <v>0</v>
      </c>
      <c r="AD16" s="20" t="n">
        <v>0</v>
      </c>
      <c r="AE16" s="18" t="n">
        <v>0</v>
      </c>
      <c r="AF16" s="20" t="n">
        <v>0</v>
      </c>
      <c r="AG16" s="18" t="n">
        <v>0</v>
      </c>
      <c r="AH16" s="20" t="n">
        <v>0</v>
      </c>
      <c r="AI16" s="18" t="n">
        <v>0</v>
      </c>
      <c r="AJ16" s="20" t="n">
        <v>0</v>
      </c>
      <c r="AK16" s="18" t="n">
        <v>0</v>
      </c>
      <c r="AL16" s="20" t="n">
        <v>0</v>
      </c>
      <c r="AM16" s="18" t="n">
        <v>0</v>
      </c>
      <c r="AN16" s="20" t="n">
        <v>0</v>
      </c>
      <c r="AO16" s="18" t="s">
        <v>327</v>
      </c>
      <c r="AP16" s="20" t="s">
        <v>327</v>
      </c>
      <c r="AQ16" s="18" t="n">
        <v>100</v>
      </c>
      <c r="AR16" s="20" t="n">
        <v>0</v>
      </c>
      <c r="AS16" s="18" t="n">
        <v>0</v>
      </c>
      <c r="AT16" s="20" t="n">
        <v>0</v>
      </c>
      <c r="AU16" s="18" t="n">
        <v>0</v>
      </c>
      <c r="AV16" s="20" t="n">
        <v>0</v>
      </c>
    </row>
    <row r="17" spans="1:48">
      <c r="A17" s="15" t="s">
        <v>337</v>
      </c>
      <c r="B17" s="17" t="n">
        <v>6504</v>
      </c>
      <c r="C17" s="18">
        <f>(6370.0/B17*100)</f>
        <v/>
      </c>
      <c r="D17" s="19" t="n">
        <v>134</v>
      </c>
      <c r="E17" s="18" t="n">
        <v>0</v>
      </c>
      <c r="F17" s="20" t="n">
        <v>0</v>
      </c>
      <c r="G17" s="18" t="n">
        <v>0</v>
      </c>
      <c r="H17" s="20" t="n">
        <v>0</v>
      </c>
      <c r="I17" s="18" t="n">
        <v>0</v>
      </c>
      <c r="J17" s="20" t="n">
        <v>0</v>
      </c>
      <c r="K17" s="18" t="n">
        <v>0</v>
      </c>
      <c r="L17" s="20" t="n">
        <v>0</v>
      </c>
      <c r="M17" s="18" t="n">
        <v>0</v>
      </c>
      <c r="N17" s="20" t="n">
        <v>0</v>
      </c>
      <c r="O17" s="18" t="n">
        <v>0</v>
      </c>
      <c r="P17" s="20" t="n">
        <v>0</v>
      </c>
      <c r="Q17" s="18" t="n">
        <v>0</v>
      </c>
      <c r="R17" s="20" t="n">
        <v>0</v>
      </c>
      <c r="S17" s="18" t="n">
        <v>0</v>
      </c>
      <c r="T17" s="20" t="n">
        <v>0</v>
      </c>
      <c r="U17" s="18" t="n">
        <v>0</v>
      </c>
      <c r="V17" s="20" t="n">
        <v>0</v>
      </c>
      <c r="W17" s="18" t="n">
        <v>0</v>
      </c>
      <c r="X17" s="20" t="n">
        <v>0</v>
      </c>
      <c r="Y17" s="18" t="n">
        <v>0</v>
      </c>
      <c r="Z17" s="20" t="n">
        <v>0</v>
      </c>
      <c r="AA17" s="18" t="n">
        <v>0</v>
      </c>
      <c r="AB17" s="20" t="n">
        <v>0</v>
      </c>
      <c r="AC17" s="18" t="n">
        <v>0</v>
      </c>
      <c r="AD17" s="20" t="n">
        <v>0</v>
      </c>
      <c r="AE17" s="18" t="n">
        <v>0</v>
      </c>
      <c r="AF17" s="20" t="n">
        <v>0</v>
      </c>
      <c r="AG17" s="18" t="n">
        <v>0</v>
      </c>
      <c r="AH17" s="20" t="n">
        <v>0</v>
      </c>
      <c r="AI17" s="18" t="n">
        <v>0</v>
      </c>
      <c r="AJ17" s="20" t="n">
        <v>0</v>
      </c>
      <c r="AK17" s="18" t="n">
        <v>0</v>
      </c>
      <c r="AL17" s="20" t="n">
        <v>0</v>
      </c>
      <c r="AM17" s="18" t="n">
        <v>0</v>
      </c>
      <c r="AN17" s="20" t="n">
        <v>0</v>
      </c>
      <c r="AO17" s="18" t="s">
        <v>327</v>
      </c>
      <c r="AP17" s="20" t="s">
        <v>327</v>
      </c>
      <c r="AQ17" s="18" t="n">
        <v>100</v>
      </c>
      <c r="AR17" s="20" t="n">
        <v>0</v>
      </c>
      <c r="AS17" s="18" t="n">
        <v>0</v>
      </c>
      <c r="AT17" s="20" t="n">
        <v>0</v>
      </c>
      <c r="AU17" s="18" t="n">
        <v>0</v>
      </c>
      <c r="AV17" s="20" t="n">
        <v>0</v>
      </c>
    </row>
    <row r="18" spans="1:48">
      <c r="A18" s="15" t="s">
        <v>338</v>
      </c>
      <c r="B18" s="17" t="n">
        <v>5532</v>
      </c>
      <c r="C18" s="18">
        <f>(68.0/B18*100)</f>
        <v/>
      </c>
      <c r="D18" s="19" t="n">
        <v>5464</v>
      </c>
      <c r="E18" s="18" t="n">
        <v>1.51574928</v>
      </c>
      <c r="F18" s="20" t="n">
        <v>0.15371573</v>
      </c>
      <c r="G18" s="18" t="n">
        <v>6.46708796</v>
      </c>
      <c r="H18" s="20" t="n">
        <v>0.40222464</v>
      </c>
      <c r="I18" s="18" t="n">
        <v>12.00427087</v>
      </c>
      <c r="J18" s="20" t="n">
        <v>0.54121108</v>
      </c>
      <c r="K18" s="18" t="n">
        <v>9.66278142</v>
      </c>
      <c r="L18" s="20" t="n">
        <v>0.41595102</v>
      </c>
      <c r="M18" s="18" t="n">
        <v>9.12076143</v>
      </c>
      <c r="N18" s="20" t="n">
        <v>0.46029978</v>
      </c>
      <c r="O18" s="18" t="n">
        <v>3.27714506</v>
      </c>
      <c r="P18" s="20" t="n">
        <v>0.32577445</v>
      </c>
      <c r="Q18" s="18" t="n">
        <v>2.7011088</v>
      </c>
      <c r="R18" s="20" t="n">
        <v>0.23258986</v>
      </c>
      <c r="S18" s="18" t="n">
        <v>2.85499481</v>
      </c>
      <c r="T18" s="20" t="n">
        <v>0.25640758</v>
      </c>
      <c r="U18" s="18" t="n">
        <v>1.74764312</v>
      </c>
      <c r="V18" s="20" t="n">
        <v>0.18289194</v>
      </c>
      <c r="W18" s="18" t="n">
        <v>1.1711773</v>
      </c>
      <c r="X18" s="20" t="n">
        <v>0.15720966</v>
      </c>
      <c r="Y18" s="18" t="n">
        <v>1.83152269</v>
      </c>
      <c r="Z18" s="20" t="n">
        <v>0.18889045</v>
      </c>
      <c r="AA18" s="18" t="n">
        <v>0.53006864</v>
      </c>
      <c r="AB18" s="20" t="n">
        <v>0.12161992</v>
      </c>
      <c r="AC18" s="18" t="n">
        <v>0.86753343</v>
      </c>
      <c r="AD18" s="20" t="n">
        <v>0.1853497</v>
      </c>
      <c r="AE18" s="18" t="n">
        <v>0.41776429</v>
      </c>
      <c r="AF18" s="20" t="n">
        <v>0.0773059</v>
      </c>
      <c r="AG18" s="18" t="n">
        <v>0.39560662</v>
      </c>
      <c r="AH18" s="20" t="n">
        <v>0.1030449</v>
      </c>
      <c r="AI18" s="18" t="n">
        <v>0.5096478800000001</v>
      </c>
      <c r="AJ18" s="20" t="n">
        <v>0.11865033</v>
      </c>
      <c r="AK18" s="18" t="n">
        <v>1.16812235</v>
      </c>
      <c r="AL18" s="20" t="n">
        <v>0.14026332</v>
      </c>
      <c r="AM18" s="18" t="n">
        <v>42.17645382</v>
      </c>
      <c r="AN18" s="20" t="n">
        <v>1.02604967</v>
      </c>
      <c r="AO18" s="18" t="s">
        <v>327</v>
      </c>
      <c r="AP18" s="20" t="s">
        <v>327</v>
      </c>
      <c r="AQ18" s="18" t="n">
        <v>0</v>
      </c>
      <c r="AR18" s="20" t="n">
        <v>0</v>
      </c>
      <c r="AS18" s="18" t="n">
        <v>0</v>
      </c>
      <c r="AT18" s="20" t="n">
        <v>0</v>
      </c>
      <c r="AU18" s="18" t="n">
        <v>1.58056024</v>
      </c>
      <c r="AV18" s="20" t="n">
        <v>0.2704263</v>
      </c>
    </row>
    <row r="19" spans="1:48">
      <c r="A19" s="15" t="s">
        <v>339</v>
      </c>
      <c r="B19" s="17" t="n">
        <v>5658</v>
      </c>
      <c r="C19" s="18">
        <f>(374.0/B19*100)</f>
        <v/>
      </c>
      <c r="D19" s="19" t="n">
        <v>5284</v>
      </c>
      <c r="E19" s="18" t="n">
        <v>4.66673222</v>
      </c>
      <c r="F19" s="20" t="n">
        <v>0.31169784</v>
      </c>
      <c r="G19" s="18" t="n">
        <v>13.36990416</v>
      </c>
      <c r="H19" s="20" t="n">
        <v>0.53071767</v>
      </c>
      <c r="I19" s="18" t="n">
        <v>11.41626219</v>
      </c>
      <c r="J19" s="20" t="n">
        <v>0.44011099</v>
      </c>
      <c r="K19" s="18" t="n">
        <v>7.23964291</v>
      </c>
      <c r="L19" s="20" t="n">
        <v>0.35173812</v>
      </c>
      <c r="M19" s="18" t="n">
        <v>5.5603442</v>
      </c>
      <c r="N19" s="20" t="n">
        <v>0.34490706</v>
      </c>
      <c r="O19" s="18" t="n">
        <v>3.63429648</v>
      </c>
      <c r="P19" s="20" t="n">
        <v>0.30467034</v>
      </c>
      <c r="Q19" s="18" t="n">
        <v>2.63553607</v>
      </c>
      <c r="R19" s="20" t="n">
        <v>0.21401437</v>
      </c>
      <c r="S19" s="18" t="n">
        <v>1.84515146</v>
      </c>
      <c r="T19" s="20" t="n">
        <v>0.19208282</v>
      </c>
      <c r="U19" s="18" t="n">
        <v>3.33294002</v>
      </c>
      <c r="V19" s="20" t="n">
        <v>0.29392398</v>
      </c>
      <c r="W19" s="18" t="n">
        <v>1.88564819</v>
      </c>
      <c r="X19" s="20" t="n">
        <v>0.21874413</v>
      </c>
      <c r="Y19" s="18" t="n">
        <v>1.823141</v>
      </c>
      <c r="Z19" s="20" t="n">
        <v>0.22674905</v>
      </c>
      <c r="AA19" s="18" t="n">
        <v>0.64009215</v>
      </c>
      <c r="AB19" s="20" t="n">
        <v>0.10187058</v>
      </c>
      <c r="AC19" s="18" t="n">
        <v>0.55571933</v>
      </c>
      <c r="AD19" s="20" t="n">
        <v>0.10731538</v>
      </c>
      <c r="AE19" s="18" t="n">
        <v>0.24381118</v>
      </c>
      <c r="AF19" s="20" t="n">
        <v>0.08137059000000001</v>
      </c>
      <c r="AG19" s="18" t="n">
        <v>0.10830548</v>
      </c>
      <c r="AH19" s="20" t="n">
        <v>0.04419388</v>
      </c>
      <c r="AI19" s="18" t="n">
        <v>0.23248157</v>
      </c>
      <c r="AJ19" s="20" t="n">
        <v>0.08771522</v>
      </c>
      <c r="AK19" s="18" t="n">
        <v>0.60979253</v>
      </c>
      <c r="AL19" s="20" t="n">
        <v>0.10732659</v>
      </c>
      <c r="AM19" s="18" t="n">
        <v>38.87590557</v>
      </c>
      <c r="AN19" s="20" t="n">
        <v>0.88116463</v>
      </c>
      <c r="AO19" s="18" t="s">
        <v>327</v>
      </c>
      <c r="AP19" s="20" t="s">
        <v>327</v>
      </c>
      <c r="AQ19" s="18" t="n">
        <v>0</v>
      </c>
      <c r="AR19" s="20" t="n">
        <v>0</v>
      </c>
      <c r="AS19" s="18" t="n">
        <v>0</v>
      </c>
      <c r="AT19" s="20" t="n">
        <v>0</v>
      </c>
      <c r="AU19" s="18" t="n">
        <v>1.3242933</v>
      </c>
      <c r="AV19" s="20" t="n">
        <v>0.19791252</v>
      </c>
    </row>
    <row r="20" spans="1:48">
      <c r="A20" s="15" t="s">
        <v>340</v>
      </c>
      <c r="B20" s="17" t="n">
        <v>3371</v>
      </c>
      <c r="C20" s="18">
        <f>(83.0/B20*100)</f>
        <v/>
      </c>
      <c r="D20" s="19" t="n">
        <v>3288</v>
      </c>
      <c r="E20" s="18" t="n">
        <v>6.17068846</v>
      </c>
      <c r="F20" s="20" t="n">
        <v>0.4086578</v>
      </c>
      <c r="G20" s="18" t="n">
        <v>17.17078377</v>
      </c>
      <c r="H20" s="20" t="n">
        <v>0.69765805</v>
      </c>
      <c r="I20" s="18" t="n">
        <v>7.70205133</v>
      </c>
      <c r="J20" s="20" t="n">
        <v>0.46485392</v>
      </c>
      <c r="K20" s="18" t="n">
        <v>4.99706802</v>
      </c>
      <c r="L20" s="20" t="n">
        <v>0.38028269</v>
      </c>
      <c r="M20" s="18" t="n">
        <v>1.5746226</v>
      </c>
      <c r="N20" s="20" t="n">
        <v>0.22083138</v>
      </c>
      <c r="O20" s="18" t="n">
        <v>1.47215587</v>
      </c>
      <c r="P20" s="20" t="n">
        <v>0.21677751</v>
      </c>
      <c r="Q20" s="18" t="n">
        <v>0.81948233</v>
      </c>
      <c r="R20" s="20" t="n">
        <v>0.1803448</v>
      </c>
      <c r="S20" s="18" t="n">
        <v>0.8755304900000001</v>
      </c>
      <c r="T20" s="20" t="n">
        <v>0.16627601</v>
      </c>
      <c r="U20" s="18" t="n">
        <v>0.24199905</v>
      </c>
      <c r="V20" s="20" t="n">
        <v>0.09698180000000001</v>
      </c>
      <c r="W20" s="18" t="n">
        <v>0.25844931</v>
      </c>
      <c r="X20" s="20" t="n">
        <v>0.09020619000000001</v>
      </c>
      <c r="Y20" s="18" t="n">
        <v>0.81291885</v>
      </c>
      <c r="Z20" s="20" t="n">
        <v>0.17144186</v>
      </c>
      <c r="AA20" s="18" t="n">
        <v>0.11976368</v>
      </c>
      <c r="AB20" s="20" t="n">
        <v>0.06007954</v>
      </c>
      <c r="AC20" s="18" t="n">
        <v>0.08843144</v>
      </c>
      <c r="AD20" s="20" t="n">
        <v>0.04640089</v>
      </c>
      <c r="AE20" s="18" t="n">
        <v>0.1085816</v>
      </c>
      <c r="AF20" s="20" t="n">
        <v>0.05457168</v>
      </c>
      <c r="AG20" s="18" t="n">
        <v>0.05708574</v>
      </c>
      <c r="AH20" s="20" t="n">
        <v>0.04055309</v>
      </c>
      <c r="AI20" s="18" t="n">
        <v>0.18615862</v>
      </c>
      <c r="AJ20" s="20" t="n">
        <v>0.0655741</v>
      </c>
      <c r="AK20" s="18" t="n">
        <v>0.38126848</v>
      </c>
      <c r="AL20" s="20" t="n">
        <v>0.09474341999999999</v>
      </c>
      <c r="AM20" s="18" t="n">
        <v>55.66477221</v>
      </c>
      <c r="AN20" s="20" t="n">
        <v>0.91309118</v>
      </c>
      <c r="AO20" s="18" t="s">
        <v>327</v>
      </c>
      <c r="AP20" s="20" t="s">
        <v>327</v>
      </c>
      <c r="AQ20" s="18" t="n">
        <v>0</v>
      </c>
      <c r="AR20" s="20" t="n">
        <v>0</v>
      </c>
      <c r="AS20" s="18" t="n">
        <v>0</v>
      </c>
      <c r="AT20" s="20" t="n">
        <v>0</v>
      </c>
      <c r="AU20" s="18" t="n">
        <v>1.29818816</v>
      </c>
      <c r="AV20" s="20" t="n">
        <v>0.18899404</v>
      </c>
    </row>
    <row r="21" spans="1:48">
      <c r="A21" s="15" t="s">
        <v>341</v>
      </c>
      <c r="B21" s="17" t="n">
        <v>5741</v>
      </c>
      <c r="C21" s="18">
        <f>(0.0/B21*100)</f>
        <v/>
      </c>
      <c r="D21" s="19" t="n">
        <v>5741</v>
      </c>
      <c r="E21" s="18" t="n">
        <v>0</v>
      </c>
      <c r="F21" s="20" t="n">
        <v>0</v>
      </c>
      <c r="G21" s="18" t="n">
        <v>0</v>
      </c>
      <c r="H21" s="20" t="n">
        <v>0</v>
      </c>
      <c r="I21" s="18" t="n">
        <v>0</v>
      </c>
      <c r="J21" s="20" t="n">
        <v>0</v>
      </c>
      <c r="K21" s="18" t="n">
        <v>0</v>
      </c>
      <c r="L21" s="20" t="n">
        <v>0</v>
      </c>
      <c r="M21" s="18" t="n">
        <v>0</v>
      </c>
      <c r="N21" s="20" t="n">
        <v>0</v>
      </c>
      <c r="O21" s="18" t="n">
        <v>0</v>
      </c>
      <c r="P21" s="20" t="n">
        <v>0</v>
      </c>
      <c r="Q21" s="18" t="n">
        <v>0</v>
      </c>
      <c r="R21" s="20" t="n">
        <v>0</v>
      </c>
      <c r="S21" s="18" t="n">
        <v>0</v>
      </c>
      <c r="T21" s="20" t="n">
        <v>0</v>
      </c>
      <c r="U21" s="18" t="n">
        <v>0</v>
      </c>
      <c r="V21" s="20" t="n">
        <v>0</v>
      </c>
      <c r="W21" s="18" t="n">
        <v>0</v>
      </c>
      <c r="X21" s="20" t="n">
        <v>0</v>
      </c>
      <c r="Y21" s="18" t="n">
        <v>0</v>
      </c>
      <c r="Z21" s="20" t="n">
        <v>0</v>
      </c>
      <c r="AA21" s="18" t="n">
        <v>0</v>
      </c>
      <c r="AB21" s="20" t="n">
        <v>0</v>
      </c>
      <c r="AC21" s="18" t="n">
        <v>0</v>
      </c>
      <c r="AD21" s="20" t="n">
        <v>0</v>
      </c>
      <c r="AE21" s="18" t="n">
        <v>0</v>
      </c>
      <c r="AF21" s="20" t="n">
        <v>0</v>
      </c>
      <c r="AG21" s="18" t="n">
        <v>0</v>
      </c>
      <c r="AH21" s="20" t="n">
        <v>0</v>
      </c>
      <c r="AI21" s="18" t="n">
        <v>0</v>
      </c>
      <c r="AJ21" s="20" t="n">
        <v>0</v>
      </c>
      <c r="AK21" s="18" t="n">
        <v>0</v>
      </c>
      <c r="AL21" s="20" t="n">
        <v>0</v>
      </c>
      <c r="AM21" s="18" t="n">
        <v>0</v>
      </c>
      <c r="AN21" s="20" t="n">
        <v>0</v>
      </c>
      <c r="AO21" s="18" t="s">
        <v>327</v>
      </c>
      <c r="AP21" s="20" t="s">
        <v>327</v>
      </c>
      <c r="AQ21" s="18" t="n">
        <v>100</v>
      </c>
      <c r="AR21" s="20" t="n">
        <v>0</v>
      </c>
      <c r="AS21" s="18" t="n">
        <v>0</v>
      </c>
      <c r="AT21" s="20" t="n">
        <v>0</v>
      </c>
      <c r="AU21" s="18" t="n">
        <v>0</v>
      </c>
      <c r="AV21" s="20" t="n">
        <v>0</v>
      </c>
    </row>
    <row r="22" spans="1:48">
      <c r="A22" s="15" t="s">
        <v>342</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n">
        <v>0</v>
      </c>
      <c r="P22" s="20" t="n">
        <v>0</v>
      </c>
      <c r="Q22" s="18" t="n">
        <v>0</v>
      </c>
      <c r="R22" s="20" t="n">
        <v>0</v>
      </c>
      <c r="S22" s="18" t="n">
        <v>0</v>
      </c>
      <c r="T22" s="20" t="n">
        <v>0</v>
      </c>
      <c r="U22" s="18" t="n">
        <v>0</v>
      </c>
      <c r="V22" s="20" t="n">
        <v>0</v>
      </c>
      <c r="W22" s="18" t="n">
        <v>0</v>
      </c>
      <c r="X22" s="20" t="n">
        <v>0</v>
      </c>
      <c r="Y22" s="18" t="n">
        <v>0</v>
      </c>
      <c r="Z22" s="20" t="n">
        <v>0</v>
      </c>
      <c r="AA22" s="18" t="n">
        <v>0</v>
      </c>
      <c r="AB22" s="20" t="n">
        <v>0</v>
      </c>
      <c r="AC22" s="18" t="n">
        <v>0</v>
      </c>
      <c r="AD22" s="20" t="n">
        <v>0</v>
      </c>
      <c r="AE22" s="18" t="n">
        <v>0</v>
      </c>
      <c r="AF22" s="20" t="n">
        <v>0</v>
      </c>
      <c r="AG22" s="18" t="n">
        <v>0</v>
      </c>
      <c r="AH22" s="20" t="n">
        <v>0</v>
      </c>
      <c r="AI22" s="18" t="n">
        <v>0</v>
      </c>
      <c r="AJ22" s="20" t="n">
        <v>0</v>
      </c>
      <c r="AK22" s="18" t="n">
        <v>0</v>
      </c>
      <c r="AL22" s="20" t="n">
        <v>0</v>
      </c>
      <c r="AM22" s="18" t="n">
        <v>0</v>
      </c>
      <c r="AN22" s="20" t="n">
        <v>0</v>
      </c>
      <c r="AO22" s="18" t="s">
        <v>327</v>
      </c>
      <c r="AP22" s="20" t="s">
        <v>327</v>
      </c>
      <c r="AQ22" s="18" t="n">
        <v>100</v>
      </c>
      <c r="AR22" s="20" t="n">
        <v>0</v>
      </c>
      <c r="AS22" s="18" t="n">
        <v>0</v>
      </c>
      <c r="AT22" s="20" t="n">
        <v>0</v>
      </c>
      <c r="AU22" s="18" t="n">
        <v>0</v>
      </c>
      <c r="AV22" s="20" t="n">
        <v>0</v>
      </c>
    </row>
    <row r="23" spans="1:48">
      <c r="A23" s="15" t="s">
        <v>343</v>
      </c>
      <c r="B23" s="17" t="n">
        <v>11583</v>
      </c>
      <c r="C23" s="18">
        <f>(745.0/B23*100)</f>
        <v/>
      </c>
      <c r="D23" s="19" t="n">
        <v>10838</v>
      </c>
      <c r="E23" s="18" t="n">
        <v>1.8216537</v>
      </c>
      <c r="F23" s="20" t="n">
        <v>0.17432007</v>
      </c>
      <c r="G23" s="18" t="n">
        <v>9.099754920000001</v>
      </c>
      <c r="H23" s="20" t="n">
        <v>0.43565716</v>
      </c>
      <c r="I23" s="18" t="n">
        <v>7.78183164</v>
      </c>
      <c r="J23" s="20" t="n">
        <v>0.3895094</v>
      </c>
      <c r="K23" s="18" t="n">
        <v>6.60220879</v>
      </c>
      <c r="L23" s="20" t="n">
        <v>0.35703351</v>
      </c>
      <c r="M23" s="18" t="n">
        <v>2.44300814</v>
      </c>
      <c r="N23" s="20" t="n">
        <v>0.22191305</v>
      </c>
      <c r="O23" s="18" t="n">
        <v>1.75130629</v>
      </c>
      <c r="P23" s="20" t="n">
        <v>0.23080564</v>
      </c>
      <c r="Q23" s="18" t="n">
        <v>0.83920567</v>
      </c>
      <c r="R23" s="20" t="n">
        <v>0.1205109</v>
      </c>
      <c r="S23" s="18" t="n">
        <v>0.7451304399999999</v>
      </c>
      <c r="T23" s="20" t="n">
        <v>0.11966239</v>
      </c>
      <c r="U23" s="18" t="n">
        <v>0.86575873</v>
      </c>
      <c r="V23" s="20" t="n">
        <v>0.13578805</v>
      </c>
      <c r="W23" s="18" t="n">
        <v>0.39764056</v>
      </c>
      <c r="X23" s="20" t="n">
        <v>0.0934315</v>
      </c>
      <c r="Y23" s="18" t="n">
        <v>0.6689127499999999</v>
      </c>
      <c r="Z23" s="20" t="n">
        <v>0.10551826</v>
      </c>
      <c r="AA23" s="18" t="n">
        <v>0.19785252</v>
      </c>
      <c r="AB23" s="20" t="n">
        <v>0.05554841</v>
      </c>
      <c r="AC23" s="18" t="n">
        <v>0.37063221</v>
      </c>
      <c r="AD23" s="20" t="n">
        <v>0.08207768</v>
      </c>
      <c r="AE23" s="18" t="n">
        <v>0.47181172</v>
      </c>
      <c r="AF23" s="20" t="n">
        <v>0.10686535</v>
      </c>
      <c r="AG23" s="18" t="n">
        <v>0.48629614</v>
      </c>
      <c r="AH23" s="20" t="n">
        <v>0.07314448</v>
      </c>
      <c r="AI23" s="18" t="n">
        <v>0.70001983</v>
      </c>
      <c r="AJ23" s="20" t="n">
        <v>0.13718359</v>
      </c>
      <c r="AK23" s="18" t="n">
        <v>0.91135162</v>
      </c>
      <c r="AL23" s="20" t="n">
        <v>0.13557173</v>
      </c>
      <c r="AM23" s="18" t="n">
        <v>62.3643055</v>
      </c>
      <c r="AN23" s="20" t="n">
        <v>0.85251868</v>
      </c>
      <c r="AO23" s="18" t="s">
        <v>327</v>
      </c>
      <c r="AP23" s="20" t="s">
        <v>327</v>
      </c>
      <c r="AQ23" s="18" t="n">
        <v>0</v>
      </c>
      <c r="AR23" s="20" t="n">
        <v>0</v>
      </c>
      <c r="AS23" s="18" t="n">
        <v>0</v>
      </c>
      <c r="AT23" s="20" t="n">
        <v>0</v>
      </c>
      <c r="AU23" s="18" t="n">
        <v>1.48131881</v>
      </c>
      <c r="AV23" s="20" t="n">
        <v>0.20549732</v>
      </c>
    </row>
    <row r="24" spans="1:48">
      <c r="A24" s="15" t="s">
        <v>344</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n">
        <v>0</v>
      </c>
      <c r="P24" s="20" t="n">
        <v>0</v>
      </c>
      <c r="Q24" s="18" t="n">
        <v>0</v>
      </c>
      <c r="R24" s="20" t="n">
        <v>0</v>
      </c>
      <c r="S24" s="18" t="n">
        <v>0</v>
      </c>
      <c r="T24" s="20" t="n">
        <v>0</v>
      </c>
      <c r="U24" s="18" t="n">
        <v>0</v>
      </c>
      <c r="V24" s="20" t="n">
        <v>0</v>
      </c>
      <c r="W24" s="18" t="n">
        <v>0</v>
      </c>
      <c r="X24" s="20" t="n">
        <v>0</v>
      </c>
      <c r="Y24" s="18" t="n">
        <v>0</v>
      </c>
      <c r="Z24" s="20" t="n">
        <v>0</v>
      </c>
      <c r="AA24" s="18" t="n">
        <v>0</v>
      </c>
      <c r="AB24" s="20" t="n">
        <v>0</v>
      </c>
      <c r="AC24" s="18" t="n">
        <v>0</v>
      </c>
      <c r="AD24" s="20" t="n">
        <v>0</v>
      </c>
      <c r="AE24" s="18" t="n">
        <v>0</v>
      </c>
      <c r="AF24" s="20" t="n">
        <v>0</v>
      </c>
      <c r="AG24" s="18" t="n">
        <v>0</v>
      </c>
      <c r="AH24" s="20" t="n">
        <v>0</v>
      </c>
      <c r="AI24" s="18" t="n">
        <v>0</v>
      </c>
      <c r="AJ24" s="20" t="n">
        <v>0</v>
      </c>
      <c r="AK24" s="18" t="n">
        <v>0</v>
      </c>
      <c r="AL24" s="20" t="n">
        <v>0</v>
      </c>
      <c r="AM24" s="18" t="n">
        <v>0</v>
      </c>
      <c r="AN24" s="20" t="n">
        <v>0</v>
      </c>
      <c r="AO24" s="18" t="s">
        <v>327</v>
      </c>
      <c r="AP24" s="20" t="s">
        <v>327</v>
      </c>
      <c r="AQ24" s="18" t="n">
        <v>100</v>
      </c>
      <c r="AR24" s="20" t="n">
        <v>0</v>
      </c>
      <c r="AS24" s="18" t="n">
        <v>0</v>
      </c>
      <c r="AT24" s="20" t="n">
        <v>0</v>
      </c>
      <c r="AU24" s="18" t="n">
        <v>0</v>
      </c>
      <c r="AV24" s="20" t="n">
        <v>0</v>
      </c>
    </row>
    <row r="25" spans="1:48">
      <c r="A25" s="15" t="s">
        <v>345</v>
      </c>
      <c r="B25" s="17" t="n">
        <v>5581</v>
      </c>
      <c r="C25" s="18">
        <f>(39.0/B25*100)</f>
        <v/>
      </c>
      <c r="D25" s="19" t="n">
        <v>5542</v>
      </c>
      <c r="E25" s="18" t="n">
        <v>1.72227557</v>
      </c>
      <c r="F25" s="20" t="n">
        <v>0.21517747</v>
      </c>
      <c r="G25" s="18" t="n">
        <v>5.12653663</v>
      </c>
      <c r="H25" s="20" t="n">
        <v>0.30642114</v>
      </c>
      <c r="I25" s="18" t="n">
        <v>5.38394638</v>
      </c>
      <c r="J25" s="20" t="n">
        <v>0.30942111</v>
      </c>
      <c r="K25" s="18" t="n">
        <v>9.053703799999999</v>
      </c>
      <c r="L25" s="20" t="n">
        <v>0.43256775</v>
      </c>
      <c r="M25" s="18" t="n">
        <v>7.685446</v>
      </c>
      <c r="N25" s="20" t="n">
        <v>0.35788989</v>
      </c>
      <c r="O25" s="18" t="n">
        <v>7.64417812</v>
      </c>
      <c r="P25" s="20" t="n">
        <v>0.36470116</v>
      </c>
      <c r="Q25" s="18" t="n">
        <v>8.06374097</v>
      </c>
      <c r="R25" s="20" t="n">
        <v>0.36600115</v>
      </c>
      <c r="S25" s="18" t="n">
        <v>8.420888079999999</v>
      </c>
      <c r="T25" s="20" t="n">
        <v>0.38624431</v>
      </c>
      <c r="U25" s="18" t="n">
        <v>6.37997408</v>
      </c>
      <c r="V25" s="20" t="n">
        <v>0.32110133</v>
      </c>
      <c r="W25" s="18" t="n">
        <v>8.681314110000001</v>
      </c>
      <c r="X25" s="20" t="n">
        <v>0.40421669</v>
      </c>
      <c r="Y25" s="18" t="n">
        <v>8.57181441</v>
      </c>
      <c r="Z25" s="20" t="n">
        <v>0.43627651</v>
      </c>
      <c r="AA25" s="18" t="n">
        <v>2.86953248</v>
      </c>
      <c r="AB25" s="20" t="n">
        <v>0.29676778</v>
      </c>
      <c r="AC25" s="18" t="n">
        <v>2.9716913</v>
      </c>
      <c r="AD25" s="20" t="n">
        <v>0.22140797</v>
      </c>
      <c r="AE25" s="18" t="n">
        <v>1.75686973</v>
      </c>
      <c r="AF25" s="20" t="n">
        <v>0.18113225</v>
      </c>
      <c r="AG25" s="18" t="n">
        <v>0.70640333</v>
      </c>
      <c r="AH25" s="20" t="n">
        <v>0.11845342</v>
      </c>
      <c r="AI25" s="18" t="n">
        <v>0.48466172</v>
      </c>
      <c r="AJ25" s="20" t="n">
        <v>0.0963339</v>
      </c>
      <c r="AK25" s="18" t="n">
        <v>1.73985456</v>
      </c>
      <c r="AL25" s="20" t="n">
        <v>0.16627042</v>
      </c>
      <c r="AM25" s="18" t="n">
        <v>12.07784566</v>
      </c>
      <c r="AN25" s="20" t="n">
        <v>0.56471053</v>
      </c>
      <c r="AO25" s="18" t="s">
        <v>327</v>
      </c>
      <c r="AP25" s="20" t="s">
        <v>327</v>
      </c>
      <c r="AQ25" s="18" t="n">
        <v>0</v>
      </c>
      <c r="AR25" s="20" t="n">
        <v>0</v>
      </c>
      <c r="AS25" s="18" t="n">
        <v>0</v>
      </c>
      <c r="AT25" s="20" t="n">
        <v>0</v>
      </c>
      <c r="AU25" s="18" t="n">
        <v>0.65932308</v>
      </c>
      <c r="AV25" s="20" t="n">
        <v>0.12914117</v>
      </c>
    </row>
    <row r="26" spans="1:48">
      <c r="A26" s="15" t="s">
        <v>346</v>
      </c>
      <c r="B26" s="17" t="n">
        <v>4869</v>
      </c>
      <c r="C26" s="18">
        <f>(215.0/B26*100)</f>
        <v/>
      </c>
      <c r="D26" s="19" t="n">
        <v>4654</v>
      </c>
      <c r="E26" s="18" t="n">
        <v>3.54253053</v>
      </c>
      <c r="F26" s="20" t="n">
        <v>0.28700086</v>
      </c>
      <c r="G26" s="18" t="n">
        <v>11.86315669</v>
      </c>
      <c r="H26" s="20" t="n">
        <v>0.63849479</v>
      </c>
      <c r="I26" s="18" t="n">
        <v>10.4724249</v>
      </c>
      <c r="J26" s="20" t="n">
        <v>0.524994</v>
      </c>
      <c r="K26" s="18" t="n">
        <v>9.85236694</v>
      </c>
      <c r="L26" s="20" t="n">
        <v>0.48254099</v>
      </c>
      <c r="M26" s="18" t="n">
        <v>8.60091609</v>
      </c>
      <c r="N26" s="20" t="n">
        <v>0.42096915</v>
      </c>
      <c r="O26" s="18" t="n">
        <v>6.30642665</v>
      </c>
      <c r="P26" s="20" t="n">
        <v>0.34018255</v>
      </c>
      <c r="Q26" s="18" t="n">
        <v>5.0570634</v>
      </c>
      <c r="R26" s="20" t="n">
        <v>0.365229</v>
      </c>
      <c r="S26" s="18" t="n">
        <v>4.25852655</v>
      </c>
      <c r="T26" s="20" t="n">
        <v>0.27944824</v>
      </c>
      <c r="U26" s="18" t="n">
        <v>4.16928378</v>
      </c>
      <c r="V26" s="20" t="n">
        <v>0.26932543</v>
      </c>
      <c r="W26" s="18" t="n">
        <v>8.676601249999999</v>
      </c>
      <c r="X26" s="20" t="n">
        <v>0.48873899</v>
      </c>
      <c r="Y26" s="18" t="n">
        <v>4.72190908</v>
      </c>
      <c r="Z26" s="20" t="n">
        <v>0.33874618</v>
      </c>
      <c r="AA26" s="18" t="n">
        <v>1.94278794</v>
      </c>
      <c r="AB26" s="20" t="n">
        <v>0.22017593</v>
      </c>
      <c r="AC26" s="18" t="n">
        <v>2.06461818</v>
      </c>
      <c r="AD26" s="20" t="n">
        <v>0.21624844</v>
      </c>
      <c r="AE26" s="18" t="n">
        <v>1.22377224</v>
      </c>
      <c r="AF26" s="20" t="n">
        <v>0.16097473</v>
      </c>
      <c r="AG26" s="18" t="n">
        <v>0.94577206</v>
      </c>
      <c r="AH26" s="20" t="n">
        <v>0.14059101</v>
      </c>
      <c r="AI26" s="18" t="n">
        <v>1.17361183</v>
      </c>
      <c r="AJ26" s="20" t="n">
        <v>0.16576381</v>
      </c>
      <c r="AK26" s="18" t="n">
        <v>1.01345024</v>
      </c>
      <c r="AL26" s="20" t="n">
        <v>0.18350666</v>
      </c>
      <c r="AM26" s="18" t="n">
        <v>12.91581065</v>
      </c>
      <c r="AN26" s="20" t="n">
        <v>0.5311321</v>
      </c>
      <c r="AO26" s="18" t="s">
        <v>327</v>
      </c>
      <c r="AP26" s="20" t="s">
        <v>327</v>
      </c>
      <c r="AQ26" s="18" t="n">
        <v>0</v>
      </c>
      <c r="AR26" s="20" t="n">
        <v>0</v>
      </c>
      <c r="AS26" s="18" t="n">
        <v>0</v>
      </c>
      <c r="AT26" s="20" t="n">
        <v>0</v>
      </c>
      <c r="AU26" s="18" t="n">
        <v>1.198971</v>
      </c>
      <c r="AV26" s="20" t="n">
        <v>0.18717098</v>
      </c>
    </row>
    <row r="27" spans="1:48">
      <c r="A27" s="15" t="s">
        <v>347</v>
      </c>
      <c r="B27" s="17" t="n">
        <v>5299</v>
      </c>
      <c r="C27" s="18">
        <f>(0.0/B27*100)</f>
        <v/>
      </c>
      <c r="D27" s="19" t="n">
        <v>5299</v>
      </c>
      <c r="E27" s="18" t="n">
        <v>0</v>
      </c>
      <c r="F27" s="20" t="n">
        <v>0</v>
      </c>
      <c r="G27" s="18" t="n">
        <v>0</v>
      </c>
      <c r="H27" s="20" t="n">
        <v>0</v>
      </c>
      <c r="I27" s="18" t="n">
        <v>0</v>
      </c>
      <c r="J27" s="20" t="n">
        <v>0</v>
      </c>
      <c r="K27" s="18" t="n">
        <v>0</v>
      </c>
      <c r="L27" s="20" t="n">
        <v>0</v>
      </c>
      <c r="M27" s="18" t="n">
        <v>0</v>
      </c>
      <c r="N27" s="20" t="n">
        <v>0</v>
      </c>
      <c r="O27" s="18" t="n">
        <v>0</v>
      </c>
      <c r="P27" s="20" t="n">
        <v>0</v>
      </c>
      <c r="Q27" s="18" t="n">
        <v>0</v>
      </c>
      <c r="R27" s="20" t="n">
        <v>0</v>
      </c>
      <c r="S27" s="18" t="n">
        <v>0</v>
      </c>
      <c r="T27" s="20" t="n">
        <v>0</v>
      </c>
      <c r="U27" s="18" t="n">
        <v>0</v>
      </c>
      <c r="V27" s="20" t="n">
        <v>0</v>
      </c>
      <c r="W27" s="18" t="n">
        <v>0</v>
      </c>
      <c r="X27" s="20" t="n">
        <v>0</v>
      </c>
      <c r="Y27" s="18" t="n">
        <v>0</v>
      </c>
      <c r="Z27" s="20" t="n">
        <v>0</v>
      </c>
      <c r="AA27" s="18" t="n">
        <v>0</v>
      </c>
      <c r="AB27" s="20" t="n">
        <v>0</v>
      </c>
      <c r="AC27" s="18" t="n">
        <v>0</v>
      </c>
      <c r="AD27" s="20" t="n">
        <v>0</v>
      </c>
      <c r="AE27" s="18" t="n">
        <v>0</v>
      </c>
      <c r="AF27" s="20" t="n">
        <v>0</v>
      </c>
      <c r="AG27" s="18" t="n">
        <v>0</v>
      </c>
      <c r="AH27" s="20" t="n">
        <v>0</v>
      </c>
      <c r="AI27" s="18" t="n">
        <v>0</v>
      </c>
      <c r="AJ27" s="20" t="n">
        <v>0</v>
      </c>
      <c r="AK27" s="18" t="n">
        <v>0</v>
      </c>
      <c r="AL27" s="20" t="n">
        <v>0</v>
      </c>
      <c r="AM27" s="18" t="n">
        <v>0</v>
      </c>
      <c r="AN27" s="20" t="n">
        <v>0</v>
      </c>
      <c r="AO27" s="18" t="s">
        <v>327</v>
      </c>
      <c r="AP27" s="20" t="s">
        <v>327</v>
      </c>
      <c r="AQ27" s="18" t="n">
        <v>100</v>
      </c>
      <c r="AR27" s="20" t="n">
        <v>0</v>
      </c>
      <c r="AS27" s="18" t="n">
        <v>0</v>
      </c>
      <c r="AT27" s="20" t="n">
        <v>0</v>
      </c>
      <c r="AU27" s="18" t="n">
        <v>0</v>
      </c>
      <c r="AV27" s="20" t="n">
        <v>0</v>
      </c>
    </row>
    <row r="28" spans="1:48">
      <c r="A28" s="15" t="s">
        <v>348</v>
      </c>
      <c r="B28" s="17" t="n">
        <v>7568</v>
      </c>
      <c r="C28" s="18">
        <f>(0.0/B28*100)</f>
        <v/>
      </c>
      <c r="D28" s="19" t="n">
        <v>7568</v>
      </c>
      <c r="E28" s="18" t="n">
        <v>0</v>
      </c>
      <c r="F28" s="20" t="n">
        <v>0</v>
      </c>
      <c r="G28" s="18" t="n">
        <v>0</v>
      </c>
      <c r="H28" s="20" t="n">
        <v>0</v>
      </c>
      <c r="I28" s="18" t="n">
        <v>0</v>
      </c>
      <c r="J28" s="20" t="n">
        <v>0</v>
      </c>
      <c r="K28" s="18" t="n">
        <v>0</v>
      </c>
      <c r="L28" s="20" t="n">
        <v>0</v>
      </c>
      <c r="M28" s="18" t="n">
        <v>0</v>
      </c>
      <c r="N28" s="20" t="n">
        <v>0</v>
      </c>
      <c r="O28" s="18" t="n">
        <v>0</v>
      </c>
      <c r="P28" s="20" t="n">
        <v>0</v>
      </c>
      <c r="Q28" s="18" t="n">
        <v>0</v>
      </c>
      <c r="R28" s="20" t="n">
        <v>0</v>
      </c>
      <c r="S28" s="18" t="n">
        <v>0</v>
      </c>
      <c r="T28" s="20" t="n">
        <v>0</v>
      </c>
      <c r="U28" s="18" t="n">
        <v>0</v>
      </c>
      <c r="V28" s="20" t="n">
        <v>0</v>
      </c>
      <c r="W28" s="18" t="n">
        <v>0</v>
      </c>
      <c r="X28" s="20" t="n">
        <v>0</v>
      </c>
      <c r="Y28" s="18" t="n">
        <v>0</v>
      </c>
      <c r="Z28" s="20" t="n">
        <v>0</v>
      </c>
      <c r="AA28" s="18" t="n">
        <v>0</v>
      </c>
      <c r="AB28" s="20" t="n">
        <v>0</v>
      </c>
      <c r="AC28" s="18" t="n">
        <v>0</v>
      </c>
      <c r="AD28" s="20" t="n">
        <v>0</v>
      </c>
      <c r="AE28" s="18" t="n">
        <v>0</v>
      </c>
      <c r="AF28" s="20" t="n">
        <v>0</v>
      </c>
      <c r="AG28" s="18" t="n">
        <v>0</v>
      </c>
      <c r="AH28" s="20" t="n">
        <v>0</v>
      </c>
      <c r="AI28" s="18" t="n">
        <v>0</v>
      </c>
      <c r="AJ28" s="20" t="n">
        <v>0</v>
      </c>
      <c r="AK28" s="18" t="n">
        <v>0</v>
      </c>
      <c r="AL28" s="20" t="n">
        <v>0</v>
      </c>
      <c r="AM28" s="18" t="n">
        <v>0</v>
      </c>
      <c r="AN28" s="20" t="n">
        <v>0</v>
      </c>
      <c r="AO28" s="18" t="s">
        <v>327</v>
      </c>
      <c r="AP28" s="20" t="s">
        <v>327</v>
      </c>
      <c r="AQ28" s="18" t="n">
        <v>100</v>
      </c>
      <c r="AR28" s="20" t="n">
        <v>0</v>
      </c>
      <c r="AS28" s="18" t="n">
        <v>0</v>
      </c>
      <c r="AT28" s="20" t="n">
        <v>0</v>
      </c>
      <c r="AU28" s="18" t="n">
        <v>0</v>
      </c>
      <c r="AV28" s="20" t="n">
        <v>0</v>
      </c>
    </row>
    <row r="29" spans="1:48">
      <c r="A29" s="15" t="s">
        <v>349</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n">
        <v>0</v>
      </c>
      <c r="P29" s="20" t="n">
        <v>0</v>
      </c>
      <c r="Q29" s="18" t="n">
        <v>0</v>
      </c>
      <c r="R29" s="20" t="n">
        <v>0</v>
      </c>
      <c r="S29" s="18" t="n">
        <v>0</v>
      </c>
      <c r="T29" s="20" t="n">
        <v>0</v>
      </c>
      <c r="U29" s="18" t="n">
        <v>0</v>
      </c>
      <c r="V29" s="20" t="n">
        <v>0</v>
      </c>
      <c r="W29" s="18" t="n">
        <v>0</v>
      </c>
      <c r="X29" s="20" t="n">
        <v>0</v>
      </c>
      <c r="Y29" s="18" t="n">
        <v>0</v>
      </c>
      <c r="Z29" s="20" t="n">
        <v>0</v>
      </c>
      <c r="AA29" s="18" t="n">
        <v>0</v>
      </c>
      <c r="AB29" s="20" t="n">
        <v>0</v>
      </c>
      <c r="AC29" s="18" t="n">
        <v>0</v>
      </c>
      <c r="AD29" s="20" t="n">
        <v>0</v>
      </c>
      <c r="AE29" s="18" t="n">
        <v>0</v>
      </c>
      <c r="AF29" s="20" t="n">
        <v>0</v>
      </c>
      <c r="AG29" s="18" t="n">
        <v>0</v>
      </c>
      <c r="AH29" s="20" t="n">
        <v>0</v>
      </c>
      <c r="AI29" s="18" t="n">
        <v>0</v>
      </c>
      <c r="AJ29" s="20" t="n">
        <v>0</v>
      </c>
      <c r="AK29" s="18" t="n">
        <v>0</v>
      </c>
      <c r="AL29" s="20" t="n">
        <v>0</v>
      </c>
      <c r="AM29" s="18" t="n">
        <v>0</v>
      </c>
      <c r="AN29" s="20" t="n">
        <v>0</v>
      </c>
      <c r="AO29" s="18" t="s">
        <v>327</v>
      </c>
      <c r="AP29" s="20" t="s">
        <v>327</v>
      </c>
      <c r="AQ29" s="18" t="n">
        <v>100</v>
      </c>
      <c r="AR29" s="20" t="n">
        <v>0</v>
      </c>
      <c r="AS29" s="18" t="n">
        <v>0</v>
      </c>
      <c r="AT29" s="20" t="n">
        <v>0</v>
      </c>
      <c r="AU29" s="18" t="n">
        <v>0</v>
      </c>
      <c r="AV29" s="20" t="n">
        <v>0</v>
      </c>
    </row>
    <row r="30" spans="1:48">
      <c r="A30" s="15" t="s">
        <v>350</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n">
        <v>0</v>
      </c>
      <c r="P30" s="20" t="n">
        <v>0</v>
      </c>
      <c r="Q30" s="18" t="n">
        <v>0</v>
      </c>
      <c r="R30" s="20" t="n">
        <v>0</v>
      </c>
      <c r="S30" s="18" t="n">
        <v>0</v>
      </c>
      <c r="T30" s="20" t="n">
        <v>0</v>
      </c>
      <c r="U30" s="18" t="n">
        <v>0</v>
      </c>
      <c r="V30" s="20" t="n">
        <v>0</v>
      </c>
      <c r="W30" s="18" t="n">
        <v>0</v>
      </c>
      <c r="X30" s="20" t="n">
        <v>0</v>
      </c>
      <c r="Y30" s="18" t="n">
        <v>0</v>
      </c>
      <c r="Z30" s="20" t="n">
        <v>0</v>
      </c>
      <c r="AA30" s="18" t="n">
        <v>0</v>
      </c>
      <c r="AB30" s="20" t="n">
        <v>0</v>
      </c>
      <c r="AC30" s="18" t="n">
        <v>0</v>
      </c>
      <c r="AD30" s="20" t="n">
        <v>0</v>
      </c>
      <c r="AE30" s="18" t="n">
        <v>0</v>
      </c>
      <c r="AF30" s="20" t="n">
        <v>0</v>
      </c>
      <c r="AG30" s="18" t="n">
        <v>0</v>
      </c>
      <c r="AH30" s="20" t="n">
        <v>0</v>
      </c>
      <c r="AI30" s="18" t="n">
        <v>0</v>
      </c>
      <c r="AJ30" s="20" t="n">
        <v>0</v>
      </c>
      <c r="AK30" s="18" t="n">
        <v>0</v>
      </c>
      <c r="AL30" s="20" t="n">
        <v>0</v>
      </c>
      <c r="AM30" s="18" t="n">
        <v>0</v>
      </c>
      <c r="AN30" s="20" t="n">
        <v>0</v>
      </c>
      <c r="AO30" s="18" t="s">
        <v>327</v>
      </c>
      <c r="AP30" s="20" t="s">
        <v>327</v>
      </c>
      <c r="AQ30" s="18" t="n">
        <v>100</v>
      </c>
      <c r="AR30" s="20" t="n">
        <v>0</v>
      </c>
      <c r="AS30" s="18" t="n">
        <v>0</v>
      </c>
      <c r="AT30" s="20" t="n">
        <v>0</v>
      </c>
      <c r="AU30" s="18" t="n">
        <v>0</v>
      </c>
      <c r="AV30" s="20" t="n">
        <v>0</v>
      </c>
    </row>
    <row r="31" spans="1:48">
      <c r="A31" s="15" t="s">
        <v>351</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n">
        <v>0</v>
      </c>
      <c r="P31" s="20" t="n">
        <v>0</v>
      </c>
      <c r="Q31" s="18" t="n">
        <v>0</v>
      </c>
      <c r="R31" s="20" t="n">
        <v>0</v>
      </c>
      <c r="S31" s="18" t="n">
        <v>0</v>
      </c>
      <c r="T31" s="20" t="n">
        <v>0</v>
      </c>
      <c r="U31" s="18" t="n">
        <v>0</v>
      </c>
      <c r="V31" s="20" t="n">
        <v>0</v>
      </c>
      <c r="W31" s="18" t="n">
        <v>0</v>
      </c>
      <c r="X31" s="20" t="n">
        <v>0</v>
      </c>
      <c r="Y31" s="18" t="n">
        <v>0</v>
      </c>
      <c r="Z31" s="20" t="n">
        <v>0</v>
      </c>
      <c r="AA31" s="18" t="n">
        <v>0</v>
      </c>
      <c r="AB31" s="20" t="n">
        <v>0</v>
      </c>
      <c r="AC31" s="18" t="n">
        <v>0</v>
      </c>
      <c r="AD31" s="20" t="n">
        <v>0</v>
      </c>
      <c r="AE31" s="18" t="n">
        <v>0</v>
      </c>
      <c r="AF31" s="20" t="n">
        <v>0</v>
      </c>
      <c r="AG31" s="18" t="n">
        <v>0</v>
      </c>
      <c r="AH31" s="20" t="n">
        <v>0</v>
      </c>
      <c r="AI31" s="18" t="n">
        <v>0</v>
      </c>
      <c r="AJ31" s="20" t="n">
        <v>0</v>
      </c>
      <c r="AK31" s="18" t="n">
        <v>0</v>
      </c>
      <c r="AL31" s="20" t="n">
        <v>0</v>
      </c>
      <c r="AM31" s="18" t="n">
        <v>0</v>
      </c>
      <c r="AN31" s="20" t="n">
        <v>0</v>
      </c>
      <c r="AO31" s="18" t="s">
        <v>327</v>
      </c>
      <c r="AP31" s="20" t="s">
        <v>327</v>
      </c>
      <c r="AQ31" s="18" t="n">
        <v>100</v>
      </c>
      <c r="AR31" s="20" t="n">
        <v>0</v>
      </c>
      <c r="AS31" s="18" t="n">
        <v>0</v>
      </c>
      <c r="AT31" s="20" t="n">
        <v>0</v>
      </c>
      <c r="AU31" s="18" t="n">
        <v>0</v>
      </c>
      <c r="AV31" s="20" t="n">
        <v>0</v>
      </c>
    </row>
    <row r="32" spans="1:48">
      <c r="A32" s="15" t="s">
        <v>352</v>
      </c>
      <c r="B32" s="17" t="n">
        <v>4478</v>
      </c>
      <c r="C32" s="18">
        <f>(51.0/B32*100)</f>
        <v/>
      </c>
      <c r="D32" s="19" t="n">
        <v>4427</v>
      </c>
      <c r="E32" s="18" t="n">
        <v>2.0930088</v>
      </c>
      <c r="F32" s="20" t="n">
        <v>0.25058033</v>
      </c>
      <c r="G32" s="18" t="n">
        <v>8.51062744</v>
      </c>
      <c r="H32" s="20" t="n">
        <v>0.52643775</v>
      </c>
      <c r="I32" s="18" t="n">
        <v>10.23350952</v>
      </c>
      <c r="J32" s="20" t="n">
        <v>0.5336596</v>
      </c>
      <c r="K32" s="18" t="n">
        <v>13.58908729</v>
      </c>
      <c r="L32" s="20" t="n">
        <v>0.51322743</v>
      </c>
      <c r="M32" s="18" t="n">
        <v>9.502840839999999</v>
      </c>
      <c r="N32" s="20" t="n">
        <v>0.38126836</v>
      </c>
      <c r="O32" s="18" t="n">
        <v>9.03092039</v>
      </c>
      <c r="P32" s="20" t="n">
        <v>0.46930567</v>
      </c>
      <c r="Q32" s="18" t="n">
        <v>10.83001228</v>
      </c>
      <c r="R32" s="20" t="n">
        <v>0.47588383</v>
      </c>
      <c r="S32" s="18" t="n">
        <v>5.21036927</v>
      </c>
      <c r="T32" s="20" t="n">
        <v>0.3730692</v>
      </c>
      <c r="U32" s="18" t="n">
        <v>4.40501347</v>
      </c>
      <c r="V32" s="20" t="n">
        <v>0.32469917</v>
      </c>
      <c r="W32" s="18" t="n">
        <v>5.81139579</v>
      </c>
      <c r="X32" s="20" t="n">
        <v>0.37041178</v>
      </c>
      <c r="Y32" s="18" t="n">
        <v>4.75001077</v>
      </c>
      <c r="Z32" s="20" t="n">
        <v>0.35661949</v>
      </c>
      <c r="AA32" s="18" t="n">
        <v>1.6623758</v>
      </c>
      <c r="AB32" s="20" t="n">
        <v>0.20190736</v>
      </c>
      <c r="AC32" s="18" t="n">
        <v>1.78233212</v>
      </c>
      <c r="AD32" s="20" t="n">
        <v>0.2291469</v>
      </c>
      <c r="AE32" s="18" t="n">
        <v>1.21993584</v>
      </c>
      <c r="AF32" s="20" t="n">
        <v>0.17649109</v>
      </c>
      <c r="AG32" s="18" t="n">
        <v>0.55186178</v>
      </c>
      <c r="AH32" s="20" t="n">
        <v>0.11621368</v>
      </c>
      <c r="AI32" s="18" t="n">
        <v>1.14955003</v>
      </c>
      <c r="AJ32" s="20" t="n">
        <v>0.16429703</v>
      </c>
      <c r="AK32" s="18" t="n">
        <v>1.77423465</v>
      </c>
      <c r="AL32" s="20" t="n">
        <v>0.2070178</v>
      </c>
      <c r="AM32" s="18" t="n">
        <v>7.04615975</v>
      </c>
      <c r="AN32" s="20" t="n">
        <v>0.40920846</v>
      </c>
      <c r="AO32" s="18" t="s">
        <v>327</v>
      </c>
      <c r="AP32" s="20" t="s">
        <v>327</v>
      </c>
      <c r="AQ32" s="18" t="n">
        <v>0</v>
      </c>
      <c r="AR32" s="20" t="n">
        <v>0</v>
      </c>
      <c r="AS32" s="18" t="n">
        <v>0</v>
      </c>
      <c r="AT32" s="20" t="n">
        <v>0</v>
      </c>
      <c r="AU32" s="18" t="n">
        <v>0.84675416</v>
      </c>
      <c r="AV32" s="20" t="n">
        <v>0.15683568</v>
      </c>
    </row>
    <row r="33" spans="1:48">
      <c r="A33" s="15" t="s">
        <v>353</v>
      </c>
      <c r="B33" s="17" t="n">
        <v>7325</v>
      </c>
      <c r="C33" s="18">
        <f>(0.0/B33*100)</f>
        <v/>
      </c>
      <c r="D33" s="19" t="n">
        <v>7325</v>
      </c>
      <c r="E33" s="18" t="n">
        <v>0</v>
      </c>
      <c r="F33" s="20" t="n">
        <v>0</v>
      </c>
      <c r="G33" s="18" t="n">
        <v>0</v>
      </c>
      <c r="H33" s="20" t="n">
        <v>0</v>
      </c>
      <c r="I33" s="18" t="n">
        <v>0</v>
      </c>
      <c r="J33" s="20" t="n">
        <v>0</v>
      </c>
      <c r="K33" s="18" t="n">
        <v>0</v>
      </c>
      <c r="L33" s="20" t="n">
        <v>0</v>
      </c>
      <c r="M33" s="18" t="n">
        <v>0</v>
      </c>
      <c r="N33" s="20" t="n">
        <v>0</v>
      </c>
      <c r="O33" s="18" t="n">
        <v>0</v>
      </c>
      <c r="P33" s="20" t="n">
        <v>0</v>
      </c>
      <c r="Q33" s="18" t="n">
        <v>0</v>
      </c>
      <c r="R33" s="20" t="n">
        <v>0</v>
      </c>
      <c r="S33" s="18" t="n">
        <v>0</v>
      </c>
      <c r="T33" s="20" t="n">
        <v>0</v>
      </c>
      <c r="U33" s="18" t="n">
        <v>0</v>
      </c>
      <c r="V33" s="20" t="n">
        <v>0</v>
      </c>
      <c r="W33" s="18" t="n">
        <v>0</v>
      </c>
      <c r="X33" s="20" t="n">
        <v>0</v>
      </c>
      <c r="Y33" s="18" t="n">
        <v>0</v>
      </c>
      <c r="Z33" s="20" t="n">
        <v>0</v>
      </c>
      <c r="AA33" s="18" t="n">
        <v>0</v>
      </c>
      <c r="AB33" s="20" t="n">
        <v>0</v>
      </c>
      <c r="AC33" s="18" t="n">
        <v>0</v>
      </c>
      <c r="AD33" s="20" t="n">
        <v>0</v>
      </c>
      <c r="AE33" s="18" t="n">
        <v>0</v>
      </c>
      <c r="AF33" s="20" t="n">
        <v>0</v>
      </c>
      <c r="AG33" s="18" t="n">
        <v>0</v>
      </c>
      <c r="AH33" s="20" t="n">
        <v>0</v>
      </c>
      <c r="AI33" s="18" t="n">
        <v>0</v>
      </c>
      <c r="AJ33" s="20" t="n">
        <v>0</v>
      </c>
      <c r="AK33" s="18" t="n">
        <v>0</v>
      </c>
      <c r="AL33" s="20" t="n">
        <v>0</v>
      </c>
      <c r="AM33" s="18" t="n">
        <v>0</v>
      </c>
      <c r="AN33" s="20" t="n">
        <v>0</v>
      </c>
      <c r="AO33" s="18" t="s">
        <v>327</v>
      </c>
      <c r="AP33" s="20" t="s">
        <v>327</v>
      </c>
      <c r="AQ33" s="18" t="n">
        <v>100</v>
      </c>
      <c r="AR33" s="20" t="n">
        <v>0</v>
      </c>
      <c r="AS33" s="18" t="n">
        <v>0</v>
      </c>
      <c r="AT33" s="20" t="n">
        <v>0</v>
      </c>
      <c r="AU33" s="18" t="n">
        <v>0</v>
      </c>
      <c r="AV33" s="20" t="n">
        <v>0</v>
      </c>
    </row>
    <row r="34" spans="1:48">
      <c r="A34" s="15" t="s">
        <v>354</v>
      </c>
      <c r="B34" s="17" t="n">
        <v>6350</v>
      </c>
      <c r="C34" s="18">
        <f>(177.0/B34*100)</f>
        <v/>
      </c>
      <c r="D34" s="19" t="n">
        <v>6173</v>
      </c>
      <c r="E34" s="18" t="n">
        <v>5.91143603</v>
      </c>
      <c r="F34" s="20" t="n">
        <v>0.2600609</v>
      </c>
      <c r="G34" s="18" t="n">
        <v>19.04558428</v>
      </c>
      <c r="H34" s="20" t="n">
        <v>0.57360933</v>
      </c>
      <c r="I34" s="18" t="n">
        <v>9.727680810000001</v>
      </c>
      <c r="J34" s="20" t="n">
        <v>0.37208614</v>
      </c>
      <c r="K34" s="18" t="n">
        <v>5.72818275</v>
      </c>
      <c r="L34" s="20" t="n">
        <v>0.37256341</v>
      </c>
      <c r="M34" s="18" t="n">
        <v>3.13752586</v>
      </c>
      <c r="N34" s="20" t="n">
        <v>0.22368262</v>
      </c>
      <c r="O34" s="18" t="n">
        <v>2.73067183</v>
      </c>
      <c r="P34" s="20" t="n">
        <v>0.20566474</v>
      </c>
      <c r="Q34" s="18" t="n">
        <v>1.71808184</v>
      </c>
      <c r="R34" s="20" t="n">
        <v>0.16676481</v>
      </c>
      <c r="S34" s="18" t="n">
        <v>1.09982125</v>
      </c>
      <c r="T34" s="20" t="n">
        <v>0.13872008</v>
      </c>
      <c r="U34" s="18" t="n">
        <v>1.06509894</v>
      </c>
      <c r="V34" s="20" t="n">
        <v>0.14837922</v>
      </c>
      <c r="W34" s="18" t="n">
        <v>3.33773715</v>
      </c>
      <c r="X34" s="20" t="n">
        <v>0.27258836</v>
      </c>
      <c r="Y34" s="18" t="n">
        <v>1.74839536</v>
      </c>
      <c r="Z34" s="20" t="n">
        <v>0.21152679</v>
      </c>
      <c r="AA34" s="18" t="n">
        <v>0.37659782</v>
      </c>
      <c r="AB34" s="20" t="n">
        <v>0.07265789</v>
      </c>
      <c r="AC34" s="18" t="n">
        <v>0.33537477</v>
      </c>
      <c r="AD34" s="20" t="n">
        <v>0.07911667</v>
      </c>
      <c r="AE34" s="18" t="n">
        <v>0.26990206</v>
      </c>
      <c r="AF34" s="20" t="n">
        <v>0.06065768</v>
      </c>
      <c r="AG34" s="18" t="n">
        <v>0.22025461</v>
      </c>
      <c r="AH34" s="20" t="n">
        <v>0.07494695</v>
      </c>
      <c r="AI34" s="18" t="n">
        <v>0.72139123</v>
      </c>
      <c r="AJ34" s="20" t="n">
        <v>0.11907883</v>
      </c>
      <c r="AK34" s="18" t="n">
        <v>1.08389948</v>
      </c>
      <c r="AL34" s="20" t="n">
        <v>0.12764844</v>
      </c>
      <c r="AM34" s="18" t="n">
        <v>37.4460374</v>
      </c>
      <c r="AN34" s="20" t="n">
        <v>0.76701066</v>
      </c>
      <c r="AO34" s="18" t="s">
        <v>327</v>
      </c>
      <c r="AP34" s="20" t="s">
        <v>327</v>
      </c>
      <c r="AQ34" s="18" t="n">
        <v>2.62102141</v>
      </c>
      <c r="AR34" s="20" t="n">
        <v>0.54370664</v>
      </c>
      <c r="AS34" s="18" t="n">
        <v>0</v>
      </c>
      <c r="AT34" s="20" t="n">
        <v>0</v>
      </c>
      <c r="AU34" s="18" t="n">
        <v>1.67530514</v>
      </c>
      <c r="AV34" s="20" t="n">
        <v>0.15874179</v>
      </c>
    </row>
    <row r="35" spans="1:48">
      <c r="A35" s="15" t="s">
        <v>355</v>
      </c>
      <c r="B35" s="17" t="n">
        <v>6406</v>
      </c>
      <c r="C35" s="18">
        <f>(160.0/B35*100)</f>
        <v/>
      </c>
      <c r="D35" s="19" t="n">
        <v>6246</v>
      </c>
      <c r="E35" s="18" t="n">
        <v>4.86567215</v>
      </c>
      <c r="F35" s="20" t="n">
        <v>0.31247069</v>
      </c>
      <c r="G35" s="18" t="n">
        <v>6.2858822</v>
      </c>
      <c r="H35" s="20" t="n">
        <v>0.42549872</v>
      </c>
      <c r="I35" s="18" t="n">
        <v>8.89292906</v>
      </c>
      <c r="J35" s="20" t="n">
        <v>0.43655351</v>
      </c>
      <c r="K35" s="18" t="n">
        <v>8.11901011</v>
      </c>
      <c r="L35" s="20" t="n">
        <v>0.44152558</v>
      </c>
      <c r="M35" s="18" t="n">
        <v>4.62270749</v>
      </c>
      <c r="N35" s="20" t="n">
        <v>0.31916776</v>
      </c>
      <c r="O35" s="18" t="n">
        <v>4.12060639</v>
      </c>
      <c r="P35" s="20" t="n">
        <v>0.33125109</v>
      </c>
      <c r="Q35" s="18" t="n">
        <v>3.27209717</v>
      </c>
      <c r="R35" s="20" t="n">
        <v>0.28891982</v>
      </c>
      <c r="S35" s="18" t="n">
        <v>2.20689754</v>
      </c>
      <c r="T35" s="20" t="n">
        <v>0.21056002</v>
      </c>
      <c r="U35" s="18" t="n">
        <v>1.91469963</v>
      </c>
      <c r="V35" s="20" t="n">
        <v>0.20692532</v>
      </c>
      <c r="W35" s="18" t="n">
        <v>3.46441163</v>
      </c>
      <c r="X35" s="20" t="n">
        <v>0.32063283</v>
      </c>
      <c r="Y35" s="18" t="n">
        <v>4.03253388</v>
      </c>
      <c r="Z35" s="20" t="n">
        <v>0.32874486</v>
      </c>
      <c r="AA35" s="18" t="n">
        <v>1.17179777</v>
      </c>
      <c r="AB35" s="20" t="n">
        <v>0.16627521</v>
      </c>
      <c r="AC35" s="18" t="n">
        <v>0.87631275</v>
      </c>
      <c r="AD35" s="20" t="n">
        <v>0.1774993</v>
      </c>
      <c r="AE35" s="18" t="n">
        <v>0.58472119</v>
      </c>
      <c r="AF35" s="20" t="n">
        <v>0.13197119</v>
      </c>
      <c r="AG35" s="18" t="n">
        <v>0.28563211</v>
      </c>
      <c r="AH35" s="20" t="n">
        <v>0.09336988</v>
      </c>
      <c r="AI35" s="18" t="n">
        <v>0.30113321</v>
      </c>
      <c r="AJ35" s="20" t="n">
        <v>0.07327206999999999</v>
      </c>
      <c r="AK35" s="18" t="n">
        <v>0.37980897</v>
      </c>
      <c r="AL35" s="20" t="n">
        <v>0.09962414999999999</v>
      </c>
      <c r="AM35" s="18" t="n">
        <v>41.10670536</v>
      </c>
      <c r="AN35" s="20" t="n">
        <v>0.74855882</v>
      </c>
      <c r="AO35" s="18" t="s">
        <v>327</v>
      </c>
      <c r="AP35" s="20" t="s">
        <v>327</v>
      </c>
      <c r="AQ35" s="18" t="n">
        <v>1.05808003</v>
      </c>
      <c r="AR35" s="20" t="n">
        <v>0.05799089</v>
      </c>
      <c r="AS35" s="18" t="n">
        <v>0</v>
      </c>
      <c r="AT35" s="20" t="n">
        <v>0</v>
      </c>
      <c r="AU35" s="18" t="n">
        <v>2.43836134</v>
      </c>
      <c r="AV35" s="20" t="n">
        <v>0.19318126</v>
      </c>
    </row>
    <row r="36" spans="1:48">
      <c r="A36" s="15" t="s">
        <v>356</v>
      </c>
      <c r="B36" s="17" t="n">
        <v>6736</v>
      </c>
      <c r="C36" s="18">
        <f>(174.0/B36*100)</f>
        <v/>
      </c>
      <c r="D36" s="19" t="n">
        <v>6562</v>
      </c>
      <c r="E36" s="18" t="n">
        <v>1.66205765</v>
      </c>
      <c r="F36" s="20" t="n">
        <v>0.19145158</v>
      </c>
      <c r="G36" s="18" t="n">
        <v>11.41639584</v>
      </c>
      <c r="H36" s="20" t="n">
        <v>0.50262695</v>
      </c>
      <c r="I36" s="18" t="n">
        <v>13.45618981</v>
      </c>
      <c r="J36" s="20" t="n">
        <v>0.47792579</v>
      </c>
      <c r="K36" s="18" t="n">
        <v>9.79077951</v>
      </c>
      <c r="L36" s="20" t="n">
        <v>0.38469831</v>
      </c>
      <c r="M36" s="18" t="n">
        <v>8.07967833</v>
      </c>
      <c r="N36" s="20" t="n">
        <v>0.37748349</v>
      </c>
      <c r="O36" s="18" t="n">
        <v>4.64157307</v>
      </c>
      <c r="P36" s="20" t="n">
        <v>0.25654675</v>
      </c>
      <c r="Q36" s="18" t="n">
        <v>3.9303898</v>
      </c>
      <c r="R36" s="20" t="n">
        <v>0.23833036</v>
      </c>
      <c r="S36" s="18" t="n">
        <v>3.11782808</v>
      </c>
      <c r="T36" s="20" t="n">
        <v>0.22669265</v>
      </c>
      <c r="U36" s="18" t="n">
        <v>2.60030963</v>
      </c>
      <c r="V36" s="20" t="n">
        <v>0.23317571</v>
      </c>
      <c r="W36" s="18" t="n">
        <v>2.19128235</v>
      </c>
      <c r="X36" s="20" t="n">
        <v>0.17926513</v>
      </c>
      <c r="Y36" s="18" t="n">
        <v>3.27853045</v>
      </c>
      <c r="Z36" s="20" t="n">
        <v>0.25928664</v>
      </c>
      <c r="AA36" s="18" t="n">
        <v>1.72498443</v>
      </c>
      <c r="AB36" s="20" t="n">
        <v>0.14599522</v>
      </c>
      <c r="AC36" s="18" t="n">
        <v>2.52223212</v>
      </c>
      <c r="AD36" s="20" t="n">
        <v>0.18814818</v>
      </c>
      <c r="AE36" s="18" t="n">
        <v>1.98814655</v>
      </c>
      <c r="AF36" s="20" t="n">
        <v>0.20269855</v>
      </c>
      <c r="AG36" s="18" t="n">
        <v>1.26581897</v>
      </c>
      <c r="AH36" s="20" t="n">
        <v>0.13513759</v>
      </c>
      <c r="AI36" s="18" t="n">
        <v>1.17462557</v>
      </c>
      <c r="AJ36" s="20" t="n">
        <v>0.14158898</v>
      </c>
      <c r="AK36" s="18" t="n">
        <v>0.95144067</v>
      </c>
      <c r="AL36" s="20" t="n">
        <v>0.12110127</v>
      </c>
      <c r="AM36" s="18" t="n">
        <v>25.41480176</v>
      </c>
      <c r="AN36" s="20" t="n">
        <v>0.66282908</v>
      </c>
      <c r="AO36" s="18" t="s">
        <v>327</v>
      </c>
      <c r="AP36" s="20" t="s">
        <v>327</v>
      </c>
      <c r="AQ36" s="18" t="n">
        <v>0</v>
      </c>
      <c r="AR36" s="20" t="n">
        <v>0</v>
      </c>
      <c r="AS36" s="18" t="n">
        <v>0</v>
      </c>
      <c r="AT36" s="20" t="n">
        <v>0</v>
      </c>
      <c r="AU36" s="18" t="n">
        <v>0.7929354</v>
      </c>
      <c r="AV36" s="20" t="n">
        <v>0.11942836</v>
      </c>
    </row>
    <row r="37" spans="1:48">
      <c r="A37" s="15" t="s">
        <v>357</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n">
        <v>0</v>
      </c>
      <c r="P37" s="20" t="n">
        <v>0</v>
      </c>
      <c r="Q37" s="18" t="n">
        <v>0</v>
      </c>
      <c r="R37" s="20" t="n">
        <v>0</v>
      </c>
      <c r="S37" s="18" t="n">
        <v>0</v>
      </c>
      <c r="T37" s="20" t="n">
        <v>0</v>
      </c>
      <c r="U37" s="18" t="n">
        <v>0</v>
      </c>
      <c r="V37" s="20" t="n">
        <v>0</v>
      </c>
      <c r="W37" s="18" t="n">
        <v>0</v>
      </c>
      <c r="X37" s="20" t="n">
        <v>0</v>
      </c>
      <c r="Y37" s="18" t="n">
        <v>0</v>
      </c>
      <c r="Z37" s="20" t="n">
        <v>0</v>
      </c>
      <c r="AA37" s="18" t="n">
        <v>0</v>
      </c>
      <c r="AB37" s="20" t="n">
        <v>0</v>
      </c>
      <c r="AC37" s="18" t="n">
        <v>0</v>
      </c>
      <c r="AD37" s="20" t="n">
        <v>0</v>
      </c>
      <c r="AE37" s="18" t="n">
        <v>0</v>
      </c>
      <c r="AF37" s="20" t="n">
        <v>0</v>
      </c>
      <c r="AG37" s="18" t="n">
        <v>0</v>
      </c>
      <c r="AH37" s="20" t="n">
        <v>0</v>
      </c>
      <c r="AI37" s="18" t="n">
        <v>0</v>
      </c>
      <c r="AJ37" s="20" t="n">
        <v>0</v>
      </c>
      <c r="AK37" s="18" t="n">
        <v>0</v>
      </c>
      <c r="AL37" s="20" t="n">
        <v>0</v>
      </c>
      <c r="AM37" s="18" t="n">
        <v>0</v>
      </c>
      <c r="AN37" s="20" t="n">
        <v>0</v>
      </c>
      <c r="AO37" s="18" t="s">
        <v>327</v>
      </c>
      <c r="AP37" s="20" t="s">
        <v>327</v>
      </c>
      <c r="AQ37" s="18" t="n">
        <v>100</v>
      </c>
      <c r="AR37" s="20" t="n">
        <v>0</v>
      </c>
      <c r="AS37" s="18" t="n">
        <v>0</v>
      </c>
      <c r="AT37" s="20" t="n">
        <v>0</v>
      </c>
      <c r="AU37" s="18" t="n">
        <v>0</v>
      </c>
      <c r="AV37" s="20" t="n">
        <v>0</v>
      </c>
    </row>
    <row r="38" spans="1:48">
      <c r="A38" s="15" t="s">
        <v>358</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n">
        <v>0</v>
      </c>
      <c r="P38" s="20" t="n">
        <v>0</v>
      </c>
      <c r="Q38" s="18" t="n">
        <v>0</v>
      </c>
      <c r="R38" s="20" t="n">
        <v>0</v>
      </c>
      <c r="S38" s="18" t="n">
        <v>0</v>
      </c>
      <c r="T38" s="20" t="n">
        <v>0</v>
      </c>
      <c r="U38" s="18" t="n">
        <v>0</v>
      </c>
      <c r="V38" s="20" t="n">
        <v>0</v>
      </c>
      <c r="W38" s="18" t="n">
        <v>0</v>
      </c>
      <c r="X38" s="20" t="n">
        <v>0</v>
      </c>
      <c r="Y38" s="18" t="n">
        <v>0</v>
      </c>
      <c r="Z38" s="20" t="n">
        <v>0</v>
      </c>
      <c r="AA38" s="18" t="n">
        <v>0</v>
      </c>
      <c r="AB38" s="20" t="n">
        <v>0</v>
      </c>
      <c r="AC38" s="18" t="n">
        <v>0</v>
      </c>
      <c r="AD38" s="20" t="n">
        <v>0</v>
      </c>
      <c r="AE38" s="18" t="n">
        <v>0</v>
      </c>
      <c r="AF38" s="20" t="n">
        <v>0</v>
      </c>
      <c r="AG38" s="18" t="n">
        <v>0</v>
      </c>
      <c r="AH38" s="20" t="n">
        <v>0</v>
      </c>
      <c r="AI38" s="18" t="n">
        <v>0</v>
      </c>
      <c r="AJ38" s="20" t="n">
        <v>0</v>
      </c>
      <c r="AK38" s="18" t="n">
        <v>0</v>
      </c>
      <c r="AL38" s="20" t="n">
        <v>0</v>
      </c>
      <c r="AM38" s="18" t="n">
        <v>0</v>
      </c>
      <c r="AN38" s="20" t="n">
        <v>0</v>
      </c>
      <c r="AO38" s="18" t="s">
        <v>327</v>
      </c>
      <c r="AP38" s="20" t="s">
        <v>327</v>
      </c>
      <c r="AQ38" s="18" t="n">
        <v>100</v>
      </c>
      <c r="AR38" s="20" t="n">
        <v>0</v>
      </c>
      <c r="AS38" s="18" t="n">
        <v>0</v>
      </c>
      <c r="AT38" s="20" t="n">
        <v>0</v>
      </c>
      <c r="AU38" s="18" t="n">
        <v>0</v>
      </c>
      <c r="AV38" s="20" t="n">
        <v>0</v>
      </c>
    </row>
    <row r="39" spans="1:48">
      <c r="A39" s="15" t="s">
        <v>359</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n">
        <v>0</v>
      </c>
      <c r="P39" s="20" t="n">
        <v>0</v>
      </c>
      <c r="Q39" s="18" t="n">
        <v>0</v>
      </c>
      <c r="R39" s="20" t="n">
        <v>0</v>
      </c>
      <c r="S39" s="18" t="n">
        <v>0</v>
      </c>
      <c r="T39" s="20" t="n">
        <v>0</v>
      </c>
      <c r="U39" s="18" t="n">
        <v>0</v>
      </c>
      <c r="V39" s="20" t="n">
        <v>0</v>
      </c>
      <c r="W39" s="18" t="n">
        <v>0</v>
      </c>
      <c r="X39" s="20" t="n">
        <v>0</v>
      </c>
      <c r="Y39" s="18" t="n">
        <v>0</v>
      </c>
      <c r="Z39" s="20" t="n">
        <v>0</v>
      </c>
      <c r="AA39" s="18" t="n">
        <v>0</v>
      </c>
      <c r="AB39" s="20" t="n">
        <v>0</v>
      </c>
      <c r="AC39" s="18" t="n">
        <v>0</v>
      </c>
      <c r="AD39" s="20" t="n">
        <v>0</v>
      </c>
      <c r="AE39" s="18" t="n">
        <v>0</v>
      </c>
      <c r="AF39" s="20" t="n">
        <v>0</v>
      </c>
      <c r="AG39" s="18" t="n">
        <v>0</v>
      </c>
      <c r="AH39" s="20" t="n">
        <v>0</v>
      </c>
      <c r="AI39" s="18" t="n">
        <v>0</v>
      </c>
      <c r="AJ39" s="20" t="n">
        <v>0</v>
      </c>
      <c r="AK39" s="18" t="n">
        <v>0</v>
      </c>
      <c r="AL39" s="20" t="n">
        <v>0</v>
      </c>
      <c r="AM39" s="18" t="n">
        <v>0</v>
      </c>
      <c r="AN39" s="20" t="n">
        <v>0</v>
      </c>
      <c r="AO39" s="18" t="s">
        <v>327</v>
      </c>
      <c r="AP39" s="20" t="s">
        <v>327</v>
      </c>
      <c r="AQ39" s="18" t="n">
        <v>100</v>
      </c>
      <c r="AR39" s="20" t="n">
        <v>0</v>
      </c>
      <c r="AS39" s="18" t="n">
        <v>0</v>
      </c>
      <c r="AT39" s="20" t="n">
        <v>0</v>
      </c>
      <c r="AU39" s="18" t="n">
        <v>0</v>
      </c>
      <c r="AV39" s="20" t="n">
        <v>0</v>
      </c>
    </row>
    <row r="40" spans="1:48">
      <c r="A40" s="15" t="s">
        <v>360</v>
      </c>
      <c r="B40" s="17" t="n">
        <v>14157</v>
      </c>
      <c r="C40" s="18">
        <f>(5849.0/B40*100)</f>
        <v/>
      </c>
      <c r="D40" s="19" t="n">
        <v>8308</v>
      </c>
      <c r="E40" s="18" t="n">
        <v>3.27447706</v>
      </c>
      <c r="F40" s="20" t="n">
        <v>0.32782068</v>
      </c>
      <c r="G40" s="18" t="n">
        <v>10.79674737</v>
      </c>
      <c r="H40" s="20" t="n">
        <v>0.54354695</v>
      </c>
      <c r="I40" s="18" t="n">
        <v>10.77120858</v>
      </c>
      <c r="J40" s="20" t="n">
        <v>0.53311788</v>
      </c>
      <c r="K40" s="18" t="n">
        <v>6.51338697</v>
      </c>
      <c r="L40" s="20" t="n">
        <v>0.4878479</v>
      </c>
      <c r="M40" s="18" t="n">
        <v>3.94057891</v>
      </c>
      <c r="N40" s="20" t="n">
        <v>0.30852537</v>
      </c>
      <c r="O40" s="18" t="n">
        <v>3.15600356</v>
      </c>
      <c r="P40" s="20" t="n">
        <v>0.2578163</v>
      </c>
      <c r="Q40" s="18" t="n">
        <v>1.78050775</v>
      </c>
      <c r="R40" s="20" t="n">
        <v>0.19618308</v>
      </c>
      <c r="S40" s="18" t="n">
        <v>0.96750158</v>
      </c>
      <c r="T40" s="20" t="n">
        <v>0.16198686</v>
      </c>
      <c r="U40" s="18" t="n">
        <v>1.13739949</v>
      </c>
      <c r="V40" s="20" t="n">
        <v>0.15786893</v>
      </c>
      <c r="W40" s="18" t="n">
        <v>0.54923923</v>
      </c>
      <c r="X40" s="20" t="n">
        <v>0.11432248</v>
      </c>
      <c r="Y40" s="18" t="n">
        <v>0.78560877</v>
      </c>
      <c r="Z40" s="20" t="n">
        <v>0.13382117</v>
      </c>
      <c r="AA40" s="18" t="n">
        <v>1.77606432</v>
      </c>
      <c r="AB40" s="20" t="n">
        <v>0.2213945</v>
      </c>
      <c r="AC40" s="18" t="n">
        <v>0.9749396</v>
      </c>
      <c r="AD40" s="20" t="n">
        <v>0.13845544</v>
      </c>
      <c r="AE40" s="18" t="n">
        <v>0.82217549</v>
      </c>
      <c r="AF40" s="20" t="n">
        <v>0.12275906</v>
      </c>
      <c r="AG40" s="18" t="n">
        <v>0.5388592</v>
      </c>
      <c r="AH40" s="20" t="n">
        <v>0.10603272</v>
      </c>
      <c r="AI40" s="18" t="n">
        <v>0.97851813</v>
      </c>
      <c r="AJ40" s="20" t="n">
        <v>0.13014662</v>
      </c>
      <c r="AK40" s="18" t="n">
        <v>0.42932616</v>
      </c>
      <c r="AL40" s="20" t="n">
        <v>0.09456683</v>
      </c>
      <c r="AM40" s="18" t="n">
        <v>38.53748854</v>
      </c>
      <c r="AN40" s="20" t="n">
        <v>0.83896861</v>
      </c>
      <c r="AO40" s="18" t="s">
        <v>327</v>
      </c>
      <c r="AP40" s="20" t="s">
        <v>327</v>
      </c>
      <c r="AQ40" s="18" t="n">
        <v>9.29367147</v>
      </c>
      <c r="AR40" s="20" t="n">
        <v>0.21186346</v>
      </c>
      <c r="AS40" s="18" t="n">
        <v>0</v>
      </c>
      <c r="AT40" s="20" t="n">
        <v>0</v>
      </c>
      <c r="AU40" s="18" t="n">
        <v>2.97629782</v>
      </c>
      <c r="AV40" s="20" t="n">
        <v>0.31155973</v>
      </c>
    </row>
    <row r="41" spans="1:48">
      <c r="A41" s="15" t="s">
        <v>361</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n">
        <v>0</v>
      </c>
      <c r="P41" s="20" t="n">
        <v>0</v>
      </c>
      <c r="Q41" s="18" t="n">
        <v>0</v>
      </c>
      <c r="R41" s="20" t="n">
        <v>0</v>
      </c>
      <c r="S41" s="18" t="n">
        <v>0</v>
      </c>
      <c r="T41" s="20" t="n">
        <v>0</v>
      </c>
      <c r="U41" s="18" t="n">
        <v>0</v>
      </c>
      <c r="V41" s="20" t="n">
        <v>0</v>
      </c>
      <c r="W41" s="18" t="n">
        <v>0</v>
      </c>
      <c r="X41" s="20" t="n">
        <v>0</v>
      </c>
      <c r="Y41" s="18" t="n">
        <v>0</v>
      </c>
      <c r="Z41" s="20" t="n">
        <v>0</v>
      </c>
      <c r="AA41" s="18" t="n">
        <v>0</v>
      </c>
      <c r="AB41" s="20" t="n">
        <v>0</v>
      </c>
      <c r="AC41" s="18" t="n">
        <v>0</v>
      </c>
      <c r="AD41" s="20" t="n">
        <v>0</v>
      </c>
      <c r="AE41" s="18" t="n">
        <v>0</v>
      </c>
      <c r="AF41" s="20" t="n">
        <v>0</v>
      </c>
      <c r="AG41" s="18" t="n">
        <v>0</v>
      </c>
      <c r="AH41" s="20" t="n">
        <v>0</v>
      </c>
      <c r="AI41" s="18" t="n">
        <v>0</v>
      </c>
      <c r="AJ41" s="20" t="n">
        <v>0</v>
      </c>
      <c r="AK41" s="18" t="n">
        <v>0</v>
      </c>
      <c r="AL41" s="20" t="n">
        <v>0</v>
      </c>
      <c r="AM41" s="18" t="n">
        <v>0</v>
      </c>
      <c r="AN41" s="20" t="n">
        <v>0</v>
      </c>
      <c r="AO41" s="18" t="s">
        <v>327</v>
      </c>
      <c r="AP41" s="20" t="s">
        <v>327</v>
      </c>
      <c r="AQ41" s="18" t="n">
        <v>100</v>
      </c>
      <c r="AR41" s="20" t="n">
        <v>0</v>
      </c>
      <c r="AS41" s="18" t="n">
        <v>0</v>
      </c>
      <c r="AT41" s="20" t="n">
        <v>0</v>
      </c>
      <c r="AU41" s="18" t="n">
        <v>0</v>
      </c>
      <c r="AV41" s="20" t="n">
        <v>0</v>
      </c>
    </row>
    <row r="42" spans="1:4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c r="AG42" s="18">
        <f>IF(COUNT(AG7:AG41) &gt; 0, AVERAGE(AG7:AG41), "—")</f>
        <v/>
      </c>
      <c r="AH42" s="20">
        <f>IF(COUNT(AH7:AH41) &gt; 0, SQRT(SUMSQ(AH7:AH41)/(COUNT(AH7:AH41)*COUNT(AH7:AH41)) ), "—")</f>
        <v/>
      </c>
      <c r="AI42" s="18">
        <f>IF(COUNT(AI7:AI41) &gt; 0, AVERAGE(AI7:AI41), "—")</f>
        <v/>
      </c>
      <c r="AJ42" s="20">
        <f>IF(COUNT(AJ7:AJ41) &gt; 0, SQRT(SUMSQ(AJ7:AJ41)/(COUNT(AJ7:AJ41)*COUNT(AJ7:AJ41)) ), "—")</f>
        <v/>
      </c>
      <c r="AK42" s="18">
        <f>IF(COUNT(AK7:AK41) &gt; 0, AVERAGE(AK7:AK41), "—")</f>
        <v/>
      </c>
      <c r="AL42" s="20">
        <f>IF(COUNT(AL7:AL41) &gt; 0, SQRT(SUMSQ(AL7:AL41)/(COUNT(AL7:AL41)*COUNT(AL7:AL41)) ), "—")</f>
        <v/>
      </c>
      <c r="AM42" s="18">
        <f>IF(COUNT(AM7:AM41) &gt; 0, AVERAGE(AM7:AM41), "—")</f>
        <v/>
      </c>
      <c r="AN42" s="20">
        <f>IF(COUNT(AN7:AN41) &gt; 0, SQRT(SUMSQ(AN7:AN41)/(COUNT(AN7:AN41)*COUNT(AN7:AN41)) ), "—")</f>
        <v/>
      </c>
      <c r="AO42" s="18">
        <f>IF(COUNT(AO7:AO41) &gt; 0, AVERAGE(AO7:AO41), "—")</f>
        <v/>
      </c>
      <c r="AP42" s="20">
        <f>IF(COUNT(AP7:AP41) &gt; 0, SQRT(SUMSQ(AP7:AP41)/(COUNT(AP7:AP41)*COUNT(AP7:AP41)) ), "—")</f>
        <v/>
      </c>
      <c r="AQ42" s="18">
        <f>IF(COUNT(AQ7:AQ41) &gt; 0, AVERAGE(AQ7:AQ41), "—")</f>
        <v/>
      </c>
      <c r="AR42" s="20">
        <f>IF(COUNT(AR7:AR41) &gt; 0, SQRT(SUMSQ(AR7:AR41)/(COUNT(AR7:AR41)*COUNT(AR7:AR41)) ), "—")</f>
        <v/>
      </c>
      <c r="AS42" s="18">
        <f>IF(COUNT(AS7:AS41) &gt; 0, AVERAGE(AS7:AS41), "—")</f>
        <v/>
      </c>
      <c r="AT42" s="20">
        <f>IF(COUNT(AT7:AT41) &gt; 0, SQRT(SUMSQ(AT7:AT41)/(COUNT(AT7:AT41)*COUNT(AT7:AT41)) ), "—")</f>
        <v/>
      </c>
      <c r="AU42" s="18">
        <f>IF(COUNT(AU7:AU41) &gt; 0, AVERAGE(AU7:AU41), "—")</f>
        <v/>
      </c>
      <c r="AV42" s="20">
        <f>IF(COUNT(AV7:AV41) &gt; 0, SQRT(SUMSQ(AV7:AV41)/(COUNT(AV7:AV41)*COUNT(AV7:AV41)) ), "—")</f>
        <v/>
      </c>
    </row>
    <row r="43" spans="1:48">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5" t="n"/>
      <c r="AG43" s="14" t="n"/>
      <c r="AH43" s="15" t="n"/>
      <c r="AI43" s="14" t="n"/>
      <c r="AJ43" s="15" t="n"/>
      <c r="AK43" s="14" t="n"/>
      <c r="AL43" s="15" t="n"/>
      <c r="AM43" s="14" t="n"/>
      <c r="AN43" s="15" t="n"/>
      <c r="AO43" s="14" t="n"/>
      <c r="AP43" s="15" t="n"/>
      <c r="AQ43" s="14" t="n"/>
      <c r="AR43" s="15" t="n"/>
      <c r="AS43" s="14" t="n"/>
      <c r="AT43" s="15" t="n"/>
      <c r="AU43" s="14" t="n"/>
      <c r="AV43" s="16" t="n"/>
    </row>
    <row r="44" spans="1:4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c r="U44" s="18" t="s">
        <v>327</v>
      </c>
      <c r="V44" s="20" t="s">
        <v>327</v>
      </c>
      <c r="W44" s="18" t="s">
        <v>327</v>
      </c>
      <c r="X44" s="20" t="s">
        <v>327</v>
      </c>
      <c r="Y44" s="18" t="s">
        <v>327</v>
      </c>
      <c r="Z44" s="20" t="s">
        <v>327</v>
      </c>
      <c r="AA44" s="18" t="s">
        <v>327</v>
      </c>
      <c r="AB44" s="20" t="s">
        <v>327</v>
      </c>
      <c r="AC44" s="18" t="s">
        <v>327</v>
      </c>
      <c r="AD44" s="20" t="s">
        <v>327</v>
      </c>
      <c r="AE44" s="18" t="s">
        <v>327</v>
      </c>
      <c r="AF44" s="20" t="s">
        <v>327</v>
      </c>
      <c r="AG44" s="18" t="s">
        <v>327</v>
      </c>
      <c r="AH44" s="20" t="s">
        <v>327</v>
      </c>
      <c r="AI44" s="18" t="s">
        <v>327</v>
      </c>
      <c r="AJ44" s="20" t="s">
        <v>327</v>
      </c>
      <c r="AK44" s="18" t="s">
        <v>327</v>
      </c>
      <c r="AL44" s="20" t="s">
        <v>327</v>
      </c>
      <c r="AM44" s="18" t="s">
        <v>327</v>
      </c>
      <c r="AN44" s="20" t="s">
        <v>327</v>
      </c>
      <c r="AO44" s="18" t="s">
        <v>327</v>
      </c>
      <c r="AP44" s="20" t="s">
        <v>327</v>
      </c>
      <c r="AQ44" s="18" t="s">
        <v>327</v>
      </c>
      <c r="AR44" s="20" t="s">
        <v>327</v>
      </c>
      <c r="AS44" s="18" t="s">
        <v>327</v>
      </c>
      <c r="AT44" s="20" t="s">
        <v>327</v>
      </c>
      <c r="AU44" s="18" t="s">
        <v>327</v>
      </c>
      <c r="AV44" s="20" t="s">
        <v>327</v>
      </c>
    </row>
    <row r="45" spans="1:48">
      <c r="A45" s="15" t="s">
        <v>365</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n">
        <v>0</v>
      </c>
      <c r="P45" s="20" t="n">
        <v>0</v>
      </c>
      <c r="Q45" s="18" t="n">
        <v>0</v>
      </c>
      <c r="R45" s="20" t="n">
        <v>0</v>
      </c>
      <c r="S45" s="18" t="n">
        <v>0</v>
      </c>
      <c r="T45" s="20" t="n">
        <v>0</v>
      </c>
      <c r="U45" s="18" t="n">
        <v>0</v>
      </c>
      <c r="V45" s="20" t="n">
        <v>0</v>
      </c>
      <c r="W45" s="18" t="n">
        <v>0</v>
      </c>
      <c r="X45" s="20" t="n">
        <v>0</v>
      </c>
      <c r="Y45" s="18" t="n">
        <v>0</v>
      </c>
      <c r="Z45" s="20" t="n">
        <v>0</v>
      </c>
      <c r="AA45" s="18" t="n">
        <v>0</v>
      </c>
      <c r="AB45" s="20" t="n">
        <v>0</v>
      </c>
      <c r="AC45" s="18" t="n">
        <v>0</v>
      </c>
      <c r="AD45" s="20" t="n">
        <v>0</v>
      </c>
      <c r="AE45" s="18" t="n">
        <v>0</v>
      </c>
      <c r="AF45" s="20" t="n">
        <v>0</v>
      </c>
      <c r="AG45" s="18" t="n">
        <v>0</v>
      </c>
      <c r="AH45" s="20" t="n">
        <v>0</v>
      </c>
      <c r="AI45" s="18" t="n">
        <v>0</v>
      </c>
      <c r="AJ45" s="20" t="n">
        <v>0</v>
      </c>
      <c r="AK45" s="18" t="n">
        <v>0</v>
      </c>
      <c r="AL45" s="20" t="n">
        <v>0</v>
      </c>
      <c r="AM45" s="18" t="n">
        <v>0</v>
      </c>
      <c r="AN45" s="20" t="n">
        <v>0</v>
      </c>
      <c r="AO45" s="18" t="s">
        <v>327</v>
      </c>
      <c r="AP45" s="20" t="s">
        <v>327</v>
      </c>
      <c r="AQ45" s="18" t="n">
        <v>100</v>
      </c>
      <c r="AR45" s="20" t="n">
        <v>0</v>
      </c>
      <c r="AS45" s="18" t="n">
        <v>0</v>
      </c>
      <c r="AT45" s="20" t="n">
        <v>0</v>
      </c>
      <c r="AU45" s="18" t="n">
        <v>0</v>
      </c>
      <c r="AV45" s="20" t="n">
        <v>0</v>
      </c>
    </row>
    <row r="46" spans="1:48">
      <c r="A46" s="15" t="s">
        <v>366</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n">
        <v>0</v>
      </c>
      <c r="P46" s="20" t="n">
        <v>0</v>
      </c>
      <c r="Q46" s="18" t="n">
        <v>0</v>
      </c>
      <c r="R46" s="20" t="n">
        <v>0</v>
      </c>
      <c r="S46" s="18" t="n">
        <v>0</v>
      </c>
      <c r="T46" s="20" t="n">
        <v>0</v>
      </c>
      <c r="U46" s="18" t="n">
        <v>0</v>
      </c>
      <c r="V46" s="20" t="n">
        <v>0</v>
      </c>
      <c r="W46" s="18" t="n">
        <v>0</v>
      </c>
      <c r="X46" s="20" t="n">
        <v>0</v>
      </c>
      <c r="Y46" s="18" t="n">
        <v>0</v>
      </c>
      <c r="Z46" s="20" t="n">
        <v>0</v>
      </c>
      <c r="AA46" s="18" t="n">
        <v>0</v>
      </c>
      <c r="AB46" s="20" t="n">
        <v>0</v>
      </c>
      <c r="AC46" s="18" t="n">
        <v>0</v>
      </c>
      <c r="AD46" s="20" t="n">
        <v>0</v>
      </c>
      <c r="AE46" s="18" t="n">
        <v>0</v>
      </c>
      <c r="AF46" s="20" t="n">
        <v>0</v>
      </c>
      <c r="AG46" s="18" t="n">
        <v>0</v>
      </c>
      <c r="AH46" s="20" t="n">
        <v>0</v>
      </c>
      <c r="AI46" s="18" t="n">
        <v>0</v>
      </c>
      <c r="AJ46" s="20" t="n">
        <v>0</v>
      </c>
      <c r="AK46" s="18" t="n">
        <v>0</v>
      </c>
      <c r="AL46" s="20" t="n">
        <v>0</v>
      </c>
      <c r="AM46" s="18" t="n">
        <v>0</v>
      </c>
      <c r="AN46" s="20" t="n">
        <v>0</v>
      </c>
      <c r="AO46" s="18" t="s">
        <v>327</v>
      </c>
      <c r="AP46" s="20" t="s">
        <v>327</v>
      </c>
      <c r="AQ46" s="18" t="n">
        <v>100</v>
      </c>
      <c r="AR46" s="20" t="n">
        <v>0</v>
      </c>
      <c r="AS46" s="18" t="n">
        <v>0</v>
      </c>
      <c r="AT46" s="20" t="n">
        <v>0</v>
      </c>
      <c r="AU46" s="18" t="n">
        <v>0</v>
      </c>
      <c r="AV46" s="20" t="n">
        <v>0</v>
      </c>
    </row>
    <row r="47" spans="1:48">
      <c r="A47" s="15" t="s">
        <v>367</v>
      </c>
      <c r="B47" s="17" t="n">
        <v>5928</v>
      </c>
      <c r="C47" s="18">
        <f>(381.0/B47*100)</f>
        <v/>
      </c>
      <c r="D47" s="19" t="n">
        <v>5547</v>
      </c>
      <c r="E47" s="18" t="n">
        <v>3.99003435</v>
      </c>
      <c r="F47" s="20" t="n">
        <v>0.30227483</v>
      </c>
      <c r="G47" s="18" t="n">
        <v>13.46558321</v>
      </c>
      <c r="H47" s="20" t="n">
        <v>0.60681716</v>
      </c>
      <c r="I47" s="18" t="n">
        <v>10.41300687</v>
      </c>
      <c r="J47" s="20" t="n">
        <v>0.46924524</v>
      </c>
      <c r="K47" s="18" t="n">
        <v>8.771404370000001</v>
      </c>
      <c r="L47" s="20" t="n">
        <v>0.47744041</v>
      </c>
      <c r="M47" s="18" t="n">
        <v>6.08305429</v>
      </c>
      <c r="N47" s="20" t="n">
        <v>0.36732566</v>
      </c>
      <c r="O47" s="18" t="n">
        <v>4.3381707</v>
      </c>
      <c r="P47" s="20" t="n">
        <v>0.31039212</v>
      </c>
      <c r="Q47" s="18" t="n">
        <v>2.18983111</v>
      </c>
      <c r="R47" s="20" t="n">
        <v>0.19588625</v>
      </c>
      <c r="S47" s="18" t="n">
        <v>2.33265023</v>
      </c>
      <c r="T47" s="20" t="n">
        <v>0.1884095</v>
      </c>
      <c r="U47" s="18" t="n">
        <v>2.38942393</v>
      </c>
      <c r="V47" s="20" t="n">
        <v>0.24930967</v>
      </c>
      <c r="W47" s="18" t="n">
        <v>3.08451529</v>
      </c>
      <c r="X47" s="20" t="n">
        <v>0.2688617</v>
      </c>
      <c r="Y47" s="18" t="n">
        <v>1.68939361</v>
      </c>
      <c r="Z47" s="20" t="n">
        <v>0.19412004</v>
      </c>
      <c r="AA47" s="18" t="n">
        <v>0.6490269400000001</v>
      </c>
      <c r="AB47" s="20" t="n">
        <v>0.09400405000000001</v>
      </c>
      <c r="AC47" s="18" t="n">
        <v>0.85223022</v>
      </c>
      <c r="AD47" s="20" t="n">
        <v>0.11896148</v>
      </c>
      <c r="AE47" s="18" t="n">
        <v>0.84263971</v>
      </c>
      <c r="AF47" s="20" t="n">
        <v>0.10948282</v>
      </c>
      <c r="AG47" s="18" t="n">
        <v>0.50356289</v>
      </c>
      <c r="AH47" s="20" t="n">
        <v>0.09350770999999999</v>
      </c>
      <c r="AI47" s="18" t="n">
        <v>1.40953591</v>
      </c>
      <c r="AJ47" s="20" t="n">
        <v>0.17025911</v>
      </c>
      <c r="AK47" s="18" t="n">
        <v>2.4215862</v>
      </c>
      <c r="AL47" s="20" t="n">
        <v>0.24501745</v>
      </c>
      <c r="AM47" s="18" t="n">
        <v>31.64184797</v>
      </c>
      <c r="AN47" s="20" t="n">
        <v>1.08747516</v>
      </c>
      <c r="AO47" s="18" t="s">
        <v>327</v>
      </c>
      <c r="AP47" s="20" t="s">
        <v>327</v>
      </c>
      <c r="AQ47" s="18" t="n">
        <v>0</v>
      </c>
      <c r="AR47" s="20" t="n">
        <v>0</v>
      </c>
      <c r="AS47" s="18" t="n">
        <v>0</v>
      </c>
      <c r="AT47" s="20" t="n">
        <v>0</v>
      </c>
      <c r="AU47" s="18" t="n">
        <v>2.93250219</v>
      </c>
      <c r="AV47" s="20" t="n">
        <v>0.28310551</v>
      </c>
    </row>
    <row r="48" spans="1:48">
      <c r="A48" s="15" t="s">
        <v>368</v>
      </c>
      <c r="B48" s="17" t="n">
        <v>9841</v>
      </c>
      <c r="C48" s="18">
        <f>(36.0/B48*100)</f>
        <v/>
      </c>
      <c r="D48" s="19" t="n">
        <v>9805</v>
      </c>
      <c r="E48" s="18" t="n">
        <v>4.35441206</v>
      </c>
      <c r="F48" s="20" t="n">
        <v>0.35391457</v>
      </c>
      <c r="G48" s="18" t="n">
        <v>19.14081057</v>
      </c>
      <c r="H48" s="20" t="n">
        <v>0.67095278</v>
      </c>
      <c r="I48" s="18" t="n">
        <v>13.6398684</v>
      </c>
      <c r="J48" s="20" t="n">
        <v>0.59946482</v>
      </c>
      <c r="K48" s="18" t="n">
        <v>11.37374835</v>
      </c>
      <c r="L48" s="20" t="n">
        <v>0.43244058</v>
      </c>
      <c r="M48" s="18" t="n">
        <v>6.55735736</v>
      </c>
      <c r="N48" s="20" t="n">
        <v>0.48922724</v>
      </c>
      <c r="O48" s="18" t="n">
        <v>4.75810496</v>
      </c>
      <c r="P48" s="20" t="n">
        <v>0.29570929</v>
      </c>
      <c r="Q48" s="18" t="n">
        <v>4.05424046</v>
      </c>
      <c r="R48" s="20" t="n">
        <v>0.29473671</v>
      </c>
      <c r="S48" s="18" t="n">
        <v>1.94803085</v>
      </c>
      <c r="T48" s="20" t="n">
        <v>0.22016885</v>
      </c>
      <c r="U48" s="18" t="n">
        <v>2.05404933</v>
      </c>
      <c r="V48" s="20" t="n">
        <v>0.20557754</v>
      </c>
      <c r="W48" s="18" t="n">
        <v>2.95171321</v>
      </c>
      <c r="X48" s="20" t="n">
        <v>0.2308818</v>
      </c>
      <c r="Y48" s="18" t="n">
        <v>1.50277056</v>
      </c>
      <c r="Z48" s="20" t="n">
        <v>0.14802415</v>
      </c>
      <c r="AA48" s="18" t="n">
        <v>0.40322168</v>
      </c>
      <c r="AB48" s="20" t="n">
        <v>0.09150846</v>
      </c>
      <c r="AC48" s="18" t="n">
        <v>0.70763645</v>
      </c>
      <c r="AD48" s="20" t="n">
        <v>0.14933285</v>
      </c>
      <c r="AE48" s="18" t="n">
        <v>0.3483053</v>
      </c>
      <c r="AF48" s="20" t="n">
        <v>0.07054422</v>
      </c>
      <c r="AG48" s="18" t="n">
        <v>0.25818446</v>
      </c>
      <c r="AH48" s="20" t="n">
        <v>0.0873953</v>
      </c>
      <c r="AI48" s="18" t="n">
        <v>0.88057741</v>
      </c>
      <c r="AJ48" s="20" t="n">
        <v>0.18144058</v>
      </c>
      <c r="AK48" s="18" t="n">
        <v>0.92219823</v>
      </c>
      <c r="AL48" s="20" t="n">
        <v>0.16595908</v>
      </c>
      <c r="AM48" s="18" t="n">
        <v>23.65508143</v>
      </c>
      <c r="AN48" s="20" t="n">
        <v>0.81906292</v>
      </c>
      <c r="AO48" s="18" t="s">
        <v>327</v>
      </c>
      <c r="AP48" s="20" t="s">
        <v>327</v>
      </c>
      <c r="AQ48" s="18" t="n">
        <v>0</v>
      </c>
      <c r="AR48" s="20" t="n">
        <v>0</v>
      </c>
      <c r="AS48" s="18" t="n">
        <v>0</v>
      </c>
      <c r="AT48" s="20" t="n">
        <v>0</v>
      </c>
      <c r="AU48" s="18" t="n">
        <v>0.48968893</v>
      </c>
      <c r="AV48" s="20" t="n">
        <v>0.09211551</v>
      </c>
    </row>
    <row r="49" spans="1:48">
      <c r="A49" s="15" t="s">
        <v>369</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n">
        <v>0</v>
      </c>
      <c r="P49" s="20" t="n">
        <v>0</v>
      </c>
      <c r="Q49" s="18" t="n">
        <v>0</v>
      </c>
      <c r="R49" s="20" t="n">
        <v>0</v>
      </c>
      <c r="S49" s="18" t="n">
        <v>0</v>
      </c>
      <c r="T49" s="20" t="n">
        <v>0</v>
      </c>
      <c r="U49" s="18" t="n">
        <v>0</v>
      </c>
      <c r="V49" s="20" t="n">
        <v>0</v>
      </c>
      <c r="W49" s="18" t="n">
        <v>0</v>
      </c>
      <c r="X49" s="20" t="n">
        <v>0</v>
      </c>
      <c r="Y49" s="18" t="n">
        <v>0</v>
      </c>
      <c r="Z49" s="20" t="n">
        <v>0</v>
      </c>
      <c r="AA49" s="18" t="n">
        <v>0</v>
      </c>
      <c r="AB49" s="20" t="n">
        <v>0</v>
      </c>
      <c r="AC49" s="18" t="n">
        <v>0</v>
      </c>
      <c r="AD49" s="20" t="n">
        <v>0</v>
      </c>
      <c r="AE49" s="18" t="n">
        <v>0</v>
      </c>
      <c r="AF49" s="20" t="n">
        <v>0</v>
      </c>
      <c r="AG49" s="18" t="n">
        <v>0</v>
      </c>
      <c r="AH49" s="20" t="n">
        <v>0</v>
      </c>
      <c r="AI49" s="18" t="n">
        <v>0</v>
      </c>
      <c r="AJ49" s="20" t="n">
        <v>0</v>
      </c>
      <c r="AK49" s="18" t="n">
        <v>0</v>
      </c>
      <c r="AL49" s="20" t="n">
        <v>0</v>
      </c>
      <c r="AM49" s="18" t="n">
        <v>0</v>
      </c>
      <c r="AN49" s="20" t="n">
        <v>0</v>
      </c>
      <c r="AO49" s="18" t="s">
        <v>327</v>
      </c>
      <c r="AP49" s="20" t="s">
        <v>327</v>
      </c>
      <c r="AQ49" s="18" t="n">
        <v>100</v>
      </c>
      <c r="AR49" s="20" t="n">
        <v>0</v>
      </c>
      <c r="AS49" s="18" t="n">
        <v>0</v>
      </c>
      <c r="AT49" s="20" t="n">
        <v>0</v>
      </c>
      <c r="AU49" s="18" t="n">
        <v>0</v>
      </c>
      <c r="AV49" s="20" t="n">
        <v>0</v>
      </c>
    </row>
    <row r="50" spans="1:48">
      <c r="A50" s="15" t="s">
        <v>370</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n">
        <v>0</v>
      </c>
      <c r="P50" s="20" t="n">
        <v>0</v>
      </c>
      <c r="Q50" s="18" t="n">
        <v>0</v>
      </c>
      <c r="R50" s="20" t="n">
        <v>0</v>
      </c>
      <c r="S50" s="18" t="n">
        <v>0</v>
      </c>
      <c r="T50" s="20" t="n">
        <v>0</v>
      </c>
      <c r="U50" s="18" t="n">
        <v>0</v>
      </c>
      <c r="V50" s="20" t="n">
        <v>0</v>
      </c>
      <c r="W50" s="18" t="n">
        <v>0</v>
      </c>
      <c r="X50" s="20" t="n">
        <v>0</v>
      </c>
      <c r="Y50" s="18" t="n">
        <v>0</v>
      </c>
      <c r="Z50" s="20" t="n">
        <v>0</v>
      </c>
      <c r="AA50" s="18" t="n">
        <v>0</v>
      </c>
      <c r="AB50" s="20" t="n">
        <v>0</v>
      </c>
      <c r="AC50" s="18" t="n">
        <v>0</v>
      </c>
      <c r="AD50" s="20" t="n">
        <v>0</v>
      </c>
      <c r="AE50" s="18" t="n">
        <v>0</v>
      </c>
      <c r="AF50" s="20" t="n">
        <v>0</v>
      </c>
      <c r="AG50" s="18" t="n">
        <v>0</v>
      </c>
      <c r="AH50" s="20" t="n">
        <v>0</v>
      </c>
      <c r="AI50" s="18" t="n">
        <v>0</v>
      </c>
      <c r="AJ50" s="20" t="n">
        <v>0</v>
      </c>
      <c r="AK50" s="18" t="n">
        <v>0</v>
      </c>
      <c r="AL50" s="20" t="n">
        <v>0</v>
      </c>
      <c r="AM50" s="18" t="n">
        <v>0</v>
      </c>
      <c r="AN50" s="20" t="n">
        <v>0</v>
      </c>
      <c r="AO50" s="18" t="s">
        <v>327</v>
      </c>
      <c r="AP50" s="20" t="s">
        <v>327</v>
      </c>
      <c r="AQ50" s="18" t="n">
        <v>100</v>
      </c>
      <c r="AR50" s="20" t="n">
        <v>0</v>
      </c>
      <c r="AS50" s="18" t="n">
        <v>0</v>
      </c>
      <c r="AT50" s="20" t="n">
        <v>0</v>
      </c>
      <c r="AU50" s="18" t="n">
        <v>0</v>
      </c>
      <c r="AV50" s="20" t="n">
        <v>0</v>
      </c>
    </row>
    <row r="51" spans="1:48">
      <c r="A51" s="15" t="s">
        <v>371</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n">
        <v>0</v>
      </c>
      <c r="P51" s="20" t="n">
        <v>0</v>
      </c>
      <c r="Q51" s="18" t="n">
        <v>0</v>
      </c>
      <c r="R51" s="20" t="n">
        <v>0</v>
      </c>
      <c r="S51" s="18" t="n">
        <v>0</v>
      </c>
      <c r="T51" s="20" t="n">
        <v>0</v>
      </c>
      <c r="U51" s="18" t="n">
        <v>0</v>
      </c>
      <c r="V51" s="20" t="n">
        <v>0</v>
      </c>
      <c r="W51" s="18" t="n">
        <v>0</v>
      </c>
      <c r="X51" s="20" t="n">
        <v>0</v>
      </c>
      <c r="Y51" s="18" t="n">
        <v>0</v>
      </c>
      <c r="Z51" s="20" t="n">
        <v>0</v>
      </c>
      <c r="AA51" s="18" t="n">
        <v>0</v>
      </c>
      <c r="AB51" s="20" t="n">
        <v>0</v>
      </c>
      <c r="AC51" s="18" t="n">
        <v>0</v>
      </c>
      <c r="AD51" s="20" t="n">
        <v>0</v>
      </c>
      <c r="AE51" s="18" t="n">
        <v>0</v>
      </c>
      <c r="AF51" s="20" t="n">
        <v>0</v>
      </c>
      <c r="AG51" s="18" t="n">
        <v>0</v>
      </c>
      <c r="AH51" s="20" t="n">
        <v>0</v>
      </c>
      <c r="AI51" s="18" t="n">
        <v>0</v>
      </c>
      <c r="AJ51" s="20" t="n">
        <v>0</v>
      </c>
      <c r="AK51" s="18" t="n">
        <v>0</v>
      </c>
      <c r="AL51" s="20" t="n">
        <v>0</v>
      </c>
      <c r="AM51" s="18" t="n">
        <v>0</v>
      </c>
      <c r="AN51" s="20" t="n">
        <v>0</v>
      </c>
      <c r="AO51" s="18" t="s">
        <v>327</v>
      </c>
      <c r="AP51" s="20" t="s">
        <v>327</v>
      </c>
      <c r="AQ51" s="18" t="n">
        <v>100</v>
      </c>
      <c r="AR51" s="20" t="n">
        <v>0</v>
      </c>
      <c r="AS51" s="18" t="n">
        <v>0</v>
      </c>
      <c r="AT51" s="20" t="n">
        <v>0</v>
      </c>
      <c r="AU51" s="18" t="n">
        <v>0</v>
      </c>
      <c r="AV51" s="20" t="n">
        <v>0</v>
      </c>
    </row>
    <row r="52" spans="1:48">
      <c r="A52" s="15" t="s">
        <v>372</v>
      </c>
      <c r="B52" s="17" t="n">
        <v>5809</v>
      </c>
      <c r="C52" s="18">
        <f>(178.0/B52*100)</f>
        <v/>
      </c>
      <c r="D52" s="19" t="n">
        <v>5631</v>
      </c>
      <c r="E52" s="18" t="n">
        <v>4.32063555</v>
      </c>
      <c r="F52" s="20" t="n">
        <v>0.29166498</v>
      </c>
      <c r="G52" s="18" t="n">
        <v>9.34713264</v>
      </c>
      <c r="H52" s="20" t="n">
        <v>0.43652697</v>
      </c>
      <c r="I52" s="18" t="n">
        <v>7.29767251</v>
      </c>
      <c r="J52" s="20" t="n">
        <v>0.34619895</v>
      </c>
      <c r="K52" s="18" t="n">
        <v>3.9407373</v>
      </c>
      <c r="L52" s="20" t="n">
        <v>0.27872201</v>
      </c>
      <c r="M52" s="18" t="n">
        <v>3.78451801</v>
      </c>
      <c r="N52" s="20" t="n">
        <v>0.23568433</v>
      </c>
      <c r="O52" s="18" t="n">
        <v>1.95433415</v>
      </c>
      <c r="P52" s="20" t="n">
        <v>0.15904733</v>
      </c>
      <c r="Q52" s="18" t="n">
        <v>1.02804519</v>
      </c>
      <c r="R52" s="20" t="n">
        <v>0.13607733</v>
      </c>
      <c r="S52" s="18" t="n">
        <v>0.89206514</v>
      </c>
      <c r="T52" s="20" t="n">
        <v>0.11810305</v>
      </c>
      <c r="U52" s="18" t="n">
        <v>1.92902552</v>
      </c>
      <c r="V52" s="20" t="n">
        <v>0.19497965</v>
      </c>
      <c r="W52" s="18" t="n">
        <v>0.96345348</v>
      </c>
      <c r="X52" s="20" t="n">
        <v>0.14071656</v>
      </c>
      <c r="Y52" s="18" t="n">
        <v>0.90218785</v>
      </c>
      <c r="Z52" s="20" t="n">
        <v>0.16684249</v>
      </c>
      <c r="AA52" s="18" t="n">
        <v>0.45206587</v>
      </c>
      <c r="AB52" s="20" t="n">
        <v>0.08855383999999999</v>
      </c>
      <c r="AC52" s="18" t="n">
        <v>0.45751591</v>
      </c>
      <c r="AD52" s="20" t="n">
        <v>0.09674429</v>
      </c>
      <c r="AE52" s="18" t="n">
        <v>0.73533635</v>
      </c>
      <c r="AF52" s="20" t="n">
        <v>0.12112292</v>
      </c>
      <c r="AG52" s="18" t="n">
        <v>0.47434625</v>
      </c>
      <c r="AH52" s="20" t="n">
        <v>0.07930135000000001</v>
      </c>
      <c r="AI52" s="18" t="n">
        <v>0.64350865</v>
      </c>
      <c r="AJ52" s="20" t="n">
        <v>0.10595274</v>
      </c>
      <c r="AK52" s="18" t="n">
        <v>0.51278934</v>
      </c>
      <c r="AL52" s="20" t="n">
        <v>0.09733648</v>
      </c>
      <c r="AM52" s="18" t="n">
        <v>58.76606518</v>
      </c>
      <c r="AN52" s="20" t="n">
        <v>0.73418799</v>
      </c>
      <c r="AO52" s="18" t="s">
        <v>327</v>
      </c>
      <c r="AP52" s="20" t="s">
        <v>327</v>
      </c>
      <c r="AQ52" s="18" t="n">
        <v>0</v>
      </c>
      <c r="AR52" s="20" t="n">
        <v>0</v>
      </c>
      <c r="AS52" s="18" t="n">
        <v>0</v>
      </c>
      <c r="AT52" s="20" t="n">
        <v>0</v>
      </c>
      <c r="AU52" s="18" t="n">
        <v>1.59856511</v>
      </c>
      <c r="AV52" s="20" t="n">
        <v>0.17151215</v>
      </c>
    </row>
    <row r="53" spans="1:48">
      <c r="A53" s="15" t="s">
        <v>373</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n">
        <v>0</v>
      </c>
      <c r="P53" s="20" t="n">
        <v>0</v>
      </c>
      <c r="Q53" s="18" t="n">
        <v>0</v>
      </c>
      <c r="R53" s="20" t="n">
        <v>0</v>
      </c>
      <c r="S53" s="18" t="n">
        <v>0</v>
      </c>
      <c r="T53" s="20" t="n">
        <v>0</v>
      </c>
      <c r="U53" s="18" t="n">
        <v>0</v>
      </c>
      <c r="V53" s="20" t="n">
        <v>0</v>
      </c>
      <c r="W53" s="18" t="n">
        <v>0</v>
      </c>
      <c r="X53" s="20" t="n">
        <v>0</v>
      </c>
      <c r="Y53" s="18" t="n">
        <v>0</v>
      </c>
      <c r="Z53" s="20" t="n">
        <v>0</v>
      </c>
      <c r="AA53" s="18" t="n">
        <v>0</v>
      </c>
      <c r="AB53" s="20" t="n">
        <v>0</v>
      </c>
      <c r="AC53" s="18" t="n">
        <v>0</v>
      </c>
      <c r="AD53" s="20" t="n">
        <v>0</v>
      </c>
      <c r="AE53" s="18" t="n">
        <v>0</v>
      </c>
      <c r="AF53" s="20" t="n">
        <v>0</v>
      </c>
      <c r="AG53" s="18" t="n">
        <v>0</v>
      </c>
      <c r="AH53" s="20" t="n">
        <v>0</v>
      </c>
      <c r="AI53" s="18" t="n">
        <v>0</v>
      </c>
      <c r="AJ53" s="20" t="n">
        <v>0</v>
      </c>
      <c r="AK53" s="18" t="n">
        <v>0</v>
      </c>
      <c r="AL53" s="20" t="n">
        <v>0</v>
      </c>
      <c r="AM53" s="18" t="n">
        <v>0</v>
      </c>
      <c r="AN53" s="20" t="n">
        <v>0</v>
      </c>
      <c r="AO53" s="18" t="s">
        <v>327</v>
      </c>
      <c r="AP53" s="20" t="s">
        <v>327</v>
      </c>
      <c r="AQ53" s="18" t="n">
        <v>100</v>
      </c>
      <c r="AR53" s="20" t="n">
        <v>0</v>
      </c>
      <c r="AS53" s="18" t="n">
        <v>0</v>
      </c>
      <c r="AT53" s="20" t="n">
        <v>0</v>
      </c>
      <c r="AU53" s="18" t="n">
        <v>0</v>
      </c>
      <c r="AV53" s="20" t="n">
        <v>0</v>
      </c>
    </row>
    <row r="54" spans="1:48">
      <c r="A54" s="15" t="s">
        <v>374</v>
      </c>
      <c r="B54" s="17" t="n">
        <v>4740</v>
      </c>
      <c r="C54" s="18">
        <f>(0.0/B54*100)</f>
        <v/>
      </c>
      <c r="D54" s="19" t="n">
        <v>4740</v>
      </c>
      <c r="E54" s="18" t="n">
        <v>0</v>
      </c>
      <c r="F54" s="20" t="n">
        <v>0</v>
      </c>
      <c r="G54" s="18" t="n">
        <v>0</v>
      </c>
      <c r="H54" s="20" t="n">
        <v>0</v>
      </c>
      <c r="I54" s="18" t="n">
        <v>0</v>
      </c>
      <c r="J54" s="20" t="n">
        <v>0</v>
      </c>
      <c r="K54" s="18" t="n">
        <v>0</v>
      </c>
      <c r="L54" s="20" t="n">
        <v>0</v>
      </c>
      <c r="M54" s="18" t="n">
        <v>0</v>
      </c>
      <c r="N54" s="20" t="n">
        <v>0</v>
      </c>
      <c r="O54" s="18" t="n">
        <v>0</v>
      </c>
      <c r="P54" s="20" t="n">
        <v>0</v>
      </c>
      <c r="Q54" s="18" t="n">
        <v>0</v>
      </c>
      <c r="R54" s="20" t="n">
        <v>0</v>
      </c>
      <c r="S54" s="18" t="n">
        <v>0</v>
      </c>
      <c r="T54" s="20" t="n">
        <v>0</v>
      </c>
      <c r="U54" s="18" t="n">
        <v>0</v>
      </c>
      <c r="V54" s="20" t="n">
        <v>0</v>
      </c>
      <c r="W54" s="18" t="n">
        <v>0</v>
      </c>
      <c r="X54" s="20" t="n">
        <v>0</v>
      </c>
      <c r="Y54" s="18" t="n">
        <v>0</v>
      </c>
      <c r="Z54" s="20" t="n">
        <v>0</v>
      </c>
      <c r="AA54" s="18" t="n">
        <v>0</v>
      </c>
      <c r="AB54" s="20" t="n">
        <v>0</v>
      </c>
      <c r="AC54" s="18" t="n">
        <v>0</v>
      </c>
      <c r="AD54" s="20" t="n">
        <v>0</v>
      </c>
      <c r="AE54" s="18" t="n">
        <v>0</v>
      </c>
      <c r="AF54" s="20" t="n">
        <v>0</v>
      </c>
      <c r="AG54" s="18" t="n">
        <v>0</v>
      </c>
      <c r="AH54" s="20" t="n">
        <v>0</v>
      </c>
      <c r="AI54" s="18" t="n">
        <v>0</v>
      </c>
      <c r="AJ54" s="20" t="n">
        <v>0</v>
      </c>
      <c r="AK54" s="18" t="n">
        <v>0</v>
      </c>
      <c r="AL54" s="20" t="n">
        <v>0</v>
      </c>
      <c r="AM54" s="18" t="n">
        <v>0</v>
      </c>
      <c r="AN54" s="20" t="n">
        <v>0</v>
      </c>
      <c r="AO54" s="18" t="s">
        <v>327</v>
      </c>
      <c r="AP54" s="20" t="s">
        <v>327</v>
      </c>
      <c r="AQ54" s="18" t="n">
        <v>100</v>
      </c>
      <c r="AR54" s="20" t="n">
        <v>0</v>
      </c>
      <c r="AS54" s="18" t="n">
        <v>0</v>
      </c>
      <c r="AT54" s="20" t="n">
        <v>0</v>
      </c>
      <c r="AU54" s="18" t="n">
        <v>0</v>
      </c>
      <c r="AV54" s="20" t="n">
        <v>0</v>
      </c>
    </row>
    <row r="55" spans="1:48">
      <c r="A55" s="15" t="s">
        <v>375</v>
      </c>
      <c r="B55" s="17" t="n">
        <v>5316</v>
      </c>
      <c r="C55" s="18">
        <f>(0.0/B55*100)</f>
        <v/>
      </c>
      <c r="D55" s="19" t="n">
        <v>5316</v>
      </c>
      <c r="E55" s="18" t="n">
        <v>0</v>
      </c>
      <c r="F55" s="20" t="n">
        <v>0</v>
      </c>
      <c r="G55" s="18" t="n">
        <v>0</v>
      </c>
      <c r="H55" s="20" t="n">
        <v>0</v>
      </c>
      <c r="I55" s="18" t="n">
        <v>0</v>
      </c>
      <c r="J55" s="20" t="n">
        <v>0</v>
      </c>
      <c r="K55" s="18" t="n">
        <v>0</v>
      </c>
      <c r="L55" s="20" t="n">
        <v>0</v>
      </c>
      <c r="M55" s="18" t="n">
        <v>0</v>
      </c>
      <c r="N55" s="20" t="n">
        <v>0</v>
      </c>
      <c r="O55" s="18" t="n">
        <v>0</v>
      </c>
      <c r="P55" s="20" t="n">
        <v>0</v>
      </c>
      <c r="Q55" s="18" t="n">
        <v>0</v>
      </c>
      <c r="R55" s="20" t="n">
        <v>0</v>
      </c>
      <c r="S55" s="18" t="n">
        <v>0</v>
      </c>
      <c r="T55" s="20" t="n">
        <v>0</v>
      </c>
      <c r="U55" s="18" t="n">
        <v>0</v>
      </c>
      <c r="V55" s="20" t="n">
        <v>0</v>
      </c>
      <c r="W55" s="18" t="n">
        <v>0</v>
      </c>
      <c r="X55" s="20" t="n">
        <v>0</v>
      </c>
      <c r="Y55" s="18" t="n">
        <v>0</v>
      </c>
      <c r="Z55" s="20" t="n">
        <v>0</v>
      </c>
      <c r="AA55" s="18" t="n">
        <v>0</v>
      </c>
      <c r="AB55" s="20" t="n">
        <v>0</v>
      </c>
      <c r="AC55" s="18" t="n">
        <v>0</v>
      </c>
      <c r="AD55" s="20" t="n">
        <v>0</v>
      </c>
      <c r="AE55" s="18" t="n">
        <v>0</v>
      </c>
      <c r="AF55" s="20" t="n">
        <v>0</v>
      </c>
      <c r="AG55" s="18" t="n">
        <v>0</v>
      </c>
      <c r="AH55" s="20" t="n">
        <v>0</v>
      </c>
      <c r="AI55" s="18" t="n">
        <v>0</v>
      </c>
      <c r="AJ55" s="20" t="n">
        <v>0</v>
      </c>
      <c r="AK55" s="18" t="n">
        <v>0</v>
      </c>
      <c r="AL55" s="20" t="n">
        <v>0</v>
      </c>
      <c r="AM55" s="18" t="n">
        <v>0</v>
      </c>
      <c r="AN55" s="20" t="n">
        <v>0</v>
      </c>
      <c r="AO55" s="18" t="s">
        <v>327</v>
      </c>
      <c r="AP55" s="20" t="s">
        <v>327</v>
      </c>
      <c r="AQ55" s="18" t="n">
        <v>100</v>
      </c>
      <c r="AR55" s="20" t="n">
        <v>0</v>
      </c>
      <c r="AS55" s="18" t="n">
        <v>0</v>
      </c>
      <c r="AT55" s="20" t="n">
        <v>0</v>
      </c>
      <c r="AU55" s="18" t="n">
        <v>0</v>
      </c>
      <c r="AV55" s="20" t="n">
        <v>0</v>
      </c>
    </row>
    <row r="56" spans="1:48">
      <c r="A56" s="15" t="s">
        <v>376</v>
      </c>
      <c r="B56" s="17" t="n">
        <v>5359</v>
      </c>
      <c r="C56" s="18">
        <f>(101.0/B56*100)</f>
        <v/>
      </c>
      <c r="D56" s="19" t="n">
        <v>5258</v>
      </c>
      <c r="E56" s="18" t="n">
        <v>3.17919404</v>
      </c>
      <c r="F56" s="20" t="n">
        <v>0.3146912</v>
      </c>
      <c r="G56" s="18" t="n">
        <v>10.61557946</v>
      </c>
      <c r="H56" s="20" t="n">
        <v>0.53309714</v>
      </c>
      <c r="I56" s="18" t="n">
        <v>10.63918418</v>
      </c>
      <c r="J56" s="20" t="n">
        <v>0.51159891</v>
      </c>
      <c r="K56" s="18" t="n">
        <v>10.21865841</v>
      </c>
      <c r="L56" s="20" t="n">
        <v>0.38533629</v>
      </c>
      <c r="M56" s="18" t="n">
        <v>7.24439633</v>
      </c>
      <c r="N56" s="20" t="n">
        <v>0.35409899</v>
      </c>
      <c r="O56" s="18" t="n">
        <v>6.74027007</v>
      </c>
      <c r="P56" s="20" t="n">
        <v>0.38318206</v>
      </c>
      <c r="Q56" s="18" t="n">
        <v>7.1202827</v>
      </c>
      <c r="R56" s="20" t="n">
        <v>0.35605734</v>
      </c>
      <c r="S56" s="18" t="n">
        <v>4.09558802</v>
      </c>
      <c r="T56" s="20" t="n">
        <v>0.25894705</v>
      </c>
      <c r="U56" s="18" t="n">
        <v>3.13345445</v>
      </c>
      <c r="V56" s="20" t="n">
        <v>0.25981644</v>
      </c>
      <c r="W56" s="18" t="n">
        <v>3.17243363</v>
      </c>
      <c r="X56" s="20" t="n">
        <v>0.24847183</v>
      </c>
      <c r="Y56" s="18" t="n">
        <v>3.41174097</v>
      </c>
      <c r="Z56" s="20" t="n">
        <v>0.29501033</v>
      </c>
      <c r="AA56" s="18" t="n">
        <v>0.74267774</v>
      </c>
      <c r="AB56" s="20" t="n">
        <v>0.13321768</v>
      </c>
      <c r="AC56" s="18" t="n">
        <v>1.94079629</v>
      </c>
      <c r="AD56" s="20" t="n">
        <v>0.2106666</v>
      </c>
      <c r="AE56" s="18" t="n">
        <v>1.93415329</v>
      </c>
      <c r="AF56" s="20" t="n">
        <v>0.2437273</v>
      </c>
      <c r="AG56" s="18" t="n">
        <v>0.66021972</v>
      </c>
      <c r="AH56" s="20" t="n">
        <v>0.10052875</v>
      </c>
      <c r="AI56" s="18" t="n">
        <v>0.88013368</v>
      </c>
      <c r="AJ56" s="20" t="n">
        <v>0.11680543</v>
      </c>
      <c r="AK56" s="18" t="n">
        <v>0.7345735</v>
      </c>
      <c r="AL56" s="20" t="n">
        <v>0.11856019</v>
      </c>
      <c r="AM56" s="18" t="n">
        <v>22.98579739</v>
      </c>
      <c r="AN56" s="20" t="n">
        <v>0.69733509</v>
      </c>
      <c r="AO56" s="18" t="s">
        <v>327</v>
      </c>
      <c r="AP56" s="20" t="s">
        <v>327</v>
      </c>
      <c r="AQ56" s="18" t="n">
        <v>0</v>
      </c>
      <c r="AR56" s="20" t="n">
        <v>0</v>
      </c>
      <c r="AS56" s="18" t="n">
        <v>0</v>
      </c>
      <c r="AT56" s="20" t="n">
        <v>0</v>
      </c>
      <c r="AU56" s="18" t="n">
        <v>0.55086614</v>
      </c>
      <c r="AV56" s="20" t="n">
        <v>0.11241586</v>
      </c>
    </row>
    <row r="57" spans="1:48">
      <c r="A57" s="15" t="s">
        <v>377</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n">
        <v>0</v>
      </c>
      <c r="P57" s="20" t="n">
        <v>0</v>
      </c>
      <c r="Q57" s="18" t="n">
        <v>0</v>
      </c>
      <c r="R57" s="20" t="n">
        <v>0</v>
      </c>
      <c r="S57" s="18" t="n">
        <v>0</v>
      </c>
      <c r="T57" s="20" t="n">
        <v>0</v>
      </c>
      <c r="U57" s="18" t="n">
        <v>0</v>
      </c>
      <c r="V57" s="20" t="n">
        <v>0</v>
      </c>
      <c r="W57" s="18" t="n">
        <v>0</v>
      </c>
      <c r="X57" s="20" t="n">
        <v>0</v>
      </c>
      <c r="Y57" s="18" t="n">
        <v>0</v>
      </c>
      <c r="Z57" s="20" t="n">
        <v>0</v>
      </c>
      <c r="AA57" s="18" t="n">
        <v>0</v>
      </c>
      <c r="AB57" s="20" t="n">
        <v>0</v>
      </c>
      <c r="AC57" s="18" t="n">
        <v>0</v>
      </c>
      <c r="AD57" s="20" t="n">
        <v>0</v>
      </c>
      <c r="AE57" s="18" t="n">
        <v>0</v>
      </c>
      <c r="AF57" s="20" t="n">
        <v>0</v>
      </c>
      <c r="AG57" s="18" t="n">
        <v>0</v>
      </c>
      <c r="AH57" s="20" t="n">
        <v>0</v>
      </c>
      <c r="AI57" s="18" t="n">
        <v>0</v>
      </c>
      <c r="AJ57" s="20" t="n">
        <v>0</v>
      </c>
      <c r="AK57" s="18" t="n">
        <v>0</v>
      </c>
      <c r="AL57" s="20" t="n">
        <v>0</v>
      </c>
      <c r="AM57" s="18" t="n">
        <v>0</v>
      </c>
      <c r="AN57" s="20" t="n">
        <v>0</v>
      </c>
      <c r="AO57" s="18" t="s">
        <v>327</v>
      </c>
      <c r="AP57" s="20" t="s">
        <v>327</v>
      </c>
      <c r="AQ57" s="18" t="n">
        <v>100</v>
      </c>
      <c r="AR57" s="20" t="n">
        <v>0</v>
      </c>
      <c r="AS57" s="18" t="n">
        <v>0</v>
      </c>
      <c r="AT57" s="20" t="n">
        <v>0</v>
      </c>
      <c r="AU57" s="18" t="n">
        <v>0</v>
      </c>
      <c r="AV57" s="20" t="n">
        <v>0</v>
      </c>
    </row>
    <row r="58" spans="1:48">
      <c r="A58" s="15" t="s">
        <v>378</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n">
        <v>0</v>
      </c>
      <c r="P58" s="20" t="n">
        <v>0</v>
      </c>
      <c r="Q58" s="18" t="n">
        <v>0</v>
      </c>
      <c r="R58" s="20" t="n">
        <v>0</v>
      </c>
      <c r="S58" s="18" t="n">
        <v>0</v>
      </c>
      <c r="T58" s="20" t="n">
        <v>0</v>
      </c>
      <c r="U58" s="18" t="n">
        <v>0</v>
      </c>
      <c r="V58" s="20" t="n">
        <v>0</v>
      </c>
      <c r="W58" s="18" t="n">
        <v>0</v>
      </c>
      <c r="X58" s="20" t="n">
        <v>0</v>
      </c>
      <c r="Y58" s="18" t="n">
        <v>0</v>
      </c>
      <c r="Z58" s="20" t="n">
        <v>0</v>
      </c>
      <c r="AA58" s="18" t="n">
        <v>0</v>
      </c>
      <c r="AB58" s="20" t="n">
        <v>0</v>
      </c>
      <c r="AC58" s="18" t="n">
        <v>0</v>
      </c>
      <c r="AD58" s="20" t="n">
        <v>0</v>
      </c>
      <c r="AE58" s="18" t="n">
        <v>0</v>
      </c>
      <c r="AF58" s="20" t="n">
        <v>0</v>
      </c>
      <c r="AG58" s="18" t="n">
        <v>0</v>
      </c>
      <c r="AH58" s="20" t="n">
        <v>0</v>
      </c>
      <c r="AI58" s="18" t="n">
        <v>0</v>
      </c>
      <c r="AJ58" s="20" t="n">
        <v>0</v>
      </c>
      <c r="AK58" s="18" t="n">
        <v>0</v>
      </c>
      <c r="AL58" s="20" t="n">
        <v>0</v>
      </c>
      <c r="AM58" s="18" t="n">
        <v>0</v>
      </c>
      <c r="AN58" s="20" t="n">
        <v>0</v>
      </c>
      <c r="AO58" s="18" t="s">
        <v>327</v>
      </c>
      <c r="AP58" s="20" t="s">
        <v>327</v>
      </c>
      <c r="AQ58" s="18" t="n">
        <v>100</v>
      </c>
      <c r="AR58" s="20" t="n">
        <v>0</v>
      </c>
      <c r="AS58" s="18" t="n">
        <v>0</v>
      </c>
      <c r="AT58" s="20" t="n">
        <v>0</v>
      </c>
      <c r="AU58" s="18" t="n">
        <v>0</v>
      </c>
      <c r="AV58" s="20" t="n">
        <v>0</v>
      </c>
    </row>
    <row r="59" spans="1:48">
      <c r="A59" s="15" t="s">
        <v>379</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n">
        <v>0</v>
      </c>
      <c r="P59" s="20" t="n">
        <v>0</v>
      </c>
      <c r="Q59" s="18" t="n">
        <v>0</v>
      </c>
      <c r="R59" s="20" t="n">
        <v>0</v>
      </c>
      <c r="S59" s="18" t="n">
        <v>0</v>
      </c>
      <c r="T59" s="20" t="n">
        <v>0</v>
      </c>
      <c r="U59" s="18" t="n">
        <v>0</v>
      </c>
      <c r="V59" s="20" t="n">
        <v>0</v>
      </c>
      <c r="W59" s="18" t="n">
        <v>0</v>
      </c>
      <c r="X59" s="20" t="n">
        <v>0</v>
      </c>
      <c r="Y59" s="18" t="n">
        <v>0</v>
      </c>
      <c r="Z59" s="20" t="n">
        <v>0</v>
      </c>
      <c r="AA59" s="18" t="n">
        <v>0</v>
      </c>
      <c r="AB59" s="20" t="n">
        <v>0</v>
      </c>
      <c r="AC59" s="18" t="n">
        <v>0</v>
      </c>
      <c r="AD59" s="20" t="n">
        <v>0</v>
      </c>
      <c r="AE59" s="18" t="n">
        <v>0</v>
      </c>
      <c r="AF59" s="20" t="n">
        <v>0</v>
      </c>
      <c r="AG59" s="18" t="n">
        <v>0</v>
      </c>
      <c r="AH59" s="20" t="n">
        <v>0</v>
      </c>
      <c r="AI59" s="18" t="n">
        <v>0</v>
      </c>
      <c r="AJ59" s="20" t="n">
        <v>0</v>
      </c>
      <c r="AK59" s="18" t="n">
        <v>0</v>
      </c>
      <c r="AL59" s="20" t="n">
        <v>0</v>
      </c>
      <c r="AM59" s="18" t="n">
        <v>0</v>
      </c>
      <c r="AN59" s="20" t="n">
        <v>0</v>
      </c>
      <c r="AO59" s="18" t="s">
        <v>327</v>
      </c>
      <c r="AP59" s="20" t="s">
        <v>327</v>
      </c>
      <c r="AQ59" s="18" t="n">
        <v>100</v>
      </c>
      <c r="AR59" s="20" t="n">
        <v>0</v>
      </c>
      <c r="AS59" s="18" t="n">
        <v>0</v>
      </c>
      <c r="AT59" s="20" t="n">
        <v>0</v>
      </c>
      <c r="AU59" s="18" t="n">
        <v>0</v>
      </c>
      <c r="AV59" s="20" t="n">
        <v>0</v>
      </c>
    </row>
    <row r="60" spans="1:48">
      <c r="A60" s="15" t="s">
        <v>380</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n">
        <v>0</v>
      </c>
      <c r="P60" s="20" t="n">
        <v>0</v>
      </c>
      <c r="Q60" s="18" t="n">
        <v>0</v>
      </c>
      <c r="R60" s="20" t="n">
        <v>0</v>
      </c>
      <c r="S60" s="18" t="n">
        <v>0</v>
      </c>
      <c r="T60" s="20" t="n">
        <v>0</v>
      </c>
      <c r="U60" s="18" t="n">
        <v>0</v>
      </c>
      <c r="V60" s="20" t="n">
        <v>0</v>
      </c>
      <c r="W60" s="18" t="n">
        <v>0</v>
      </c>
      <c r="X60" s="20" t="n">
        <v>0</v>
      </c>
      <c r="Y60" s="18" t="n">
        <v>0</v>
      </c>
      <c r="Z60" s="20" t="n">
        <v>0</v>
      </c>
      <c r="AA60" s="18" t="n">
        <v>0</v>
      </c>
      <c r="AB60" s="20" t="n">
        <v>0</v>
      </c>
      <c r="AC60" s="18" t="n">
        <v>0</v>
      </c>
      <c r="AD60" s="20" t="n">
        <v>0</v>
      </c>
      <c r="AE60" s="18" t="n">
        <v>0</v>
      </c>
      <c r="AF60" s="20" t="n">
        <v>0</v>
      </c>
      <c r="AG60" s="18" t="n">
        <v>0</v>
      </c>
      <c r="AH60" s="20" t="n">
        <v>0</v>
      </c>
      <c r="AI60" s="18" t="n">
        <v>0</v>
      </c>
      <c r="AJ60" s="20" t="n">
        <v>0</v>
      </c>
      <c r="AK60" s="18" t="n">
        <v>0</v>
      </c>
      <c r="AL60" s="20" t="n">
        <v>0</v>
      </c>
      <c r="AM60" s="18" t="n">
        <v>0</v>
      </c>
      <c r="AN60" s="20" t="n">
        <v>0</v>
      </c>
      <c r="AO60" s="18" t="s">
        <v>327</v>
      </c>
      <c r="AP60" s="20" t="s">
        <v>327</v>
      </c>
      <c r="AQ60" s="18" t="n">
        <v>100</v>
      </c>
      <c r="AR60" s="20" t="n">
        <v>0</v>
      </c>
      <c r="AS60" s="18" t="n">
        <v>0</v>
      </c>
      <c r="AT60" s="20" t="n">
        <v>0</v>
      </c>
      <c r="AU60" s="18" t="n">
        <v>0</v>
      </c>
      <c r="AV60" s="20" t="n">
        <v>0</v>
      </c>
    </row>
    <row r="61" spans="1:48">
      <c r="A61" s="15" t="s">
        <v>381</v>
      </c>
      <c r="B61" s="17" t="n">
        <v>6525</v>
      </c>
      <c r="C61" s="18">
        <f>(356.0/B61*100)</f>
        <v/>
      </c>
      <c r="D61" s="19" t="n">
        <v>6169</v>
      </c>
      <c r="E61" s="18" t="n">
        <v>5.457934</v>
      </c>
      <c r="F61" s="20" t="n">
        <v>0.3166202</v>
      </c>
      <c r="G61" s="18" t="n">
        <v>16.76390657</v>
      </c>
      <c r="H61" s="20" t="n">
        <v>0.5113962</v>
      </c>
      <c r="I61" s="18" t="n">
        <v>11.46322514</v>
      </c>
      <c r="J61" s="20" t="n">
        <v>0.50848584</v>
      </c>
      <c r="K61" s="18" t="n">
        <v>5.50205521</v>
      </c>
      <c r="L61" s="20" t="n">
        <v>0.30369815</v>
      </c>
      <c r="M61" s="18" t="n">
        <v>3.58295106</v>
      </c>
      <c r="N61" s="20" t="n">
        <v>0.25388258</v>
      </c>
      <c r="O61" s="18" t="n">
        <v>2.09790957</v>
      </c>
      <c r="P61" s="20" t="n">
        <v>0.21608349</v>
      </c>
      <c r="Q61" s="18" t="n">
        <v>1.13575887</v>
      </c>
      <c r="R61" s="20" t="n">
        <v>0.14390633</v>
      </c>
      <c r="S61" s="18" t="n">
        <v>0.84603092</v>
      </c>
      <c r="T61" s="20" t="n">
        <v>0.12283163</v>
      </c>
      <c r="U61" s="18" t="n">
        <v>1.06294359</v>
      </c>
      <c r="V61" s="20" t="n">
        <v>0.11358389</v>
      </c>
      <c r="W61" s="18" t="n">
        <v>1.10963579</v>
      </c>
      <c r="X61" s="20" t="n">
        <v>0.13956585</v>
      </c>
      <c r="Y61" s="18" t="n">
        <v>0.78290509</v>
      </c>
      <c r="Z61" s="20" t="n">
        <v>0.11680989</v>
      </c>
      <c r="AA61" s="18" t="n">
        <v>0.13745728</v>
      </c>
      <c r="AB61" s="20" t="n">
        <v>0.06513012</v>
      </c>
      <c r="AC61" s="18" t="n">
        <v>0.31100162</v>
      </c>
      <c r="AD61" s="20" t="n">
        <v>0.06383142</v>
      </c>
      <c r="AE61" s="18" t="n">
        <v>0.16194711</v>
      </c>
      <c r="AF61" s="20" t="n">
        <v>0.04841117</v>
      </c>
      <c r="AG61" s="18" t="n">
        <v>0.15432996</v>
      </c>
      <c r="AH61" s="20" t="n">
        <v>0.04036352</v>
      </c>
      <c r="AI61" s="18" t="n">
        <v>0.3157641</v>
      </c>
      <c r="AJ61" s="20" t="n">
        <v>0.07652602999999999</v>
      </c>
      <c r="AK61" s="18" t="n">
        <v>0.56895621</v>
      </c>
      <c r="AL61" s="20" t="n">
        <v>0.10841478</v>
      </c>
      <c r="AM61" s="18" t="n">
        <v>47.06727288</v>
      </c>
      <c r="AN61" s="20" t="n">
        <v>0.89335403</v>
      </c>
      <c r="AO61" s="18" t="s">
        <v>327</v>
      </c>
      <c r="AP61" s="20" t="s">
        <v>327</v>
      </c>
      <c r="AQ61" s="18" t="n">
        <v>0</v>
      </c>
      <c r="AR61" s="20" t="n">
        <v>0</v>
      </c>
      <c r="AS61" s="18" t="n">
        <v>0</v>
      </c>
      <c r="AT61" s="20" t="n">
        <v>0</v>
      </c>
      <c r="AU61" s="18" t="n">
        <v>1.47801502</v>
      </c>
      <c r="AV61" s="20" t="n">
        <v>0.15640089</v>
      </c>
    </row>
    <row r="62" spans="1:48">
      <c r="A62" s="15" t="s">
        <v>382</v>
      </c>
      <c r="B62" s="17" t="n">
        <v>4476</v>
      </c>
      <c r="C62" s="18">
        <f>(0.0/B62*100)</f>
        <v/>
      </c>
      <c r="D62" s="19" t="n">
        <v>4476</v>
      </c>
      <c r="E62" s="18" t="n">
        <v>0</v>
      </c>
      <c r="F62" s="20" t="n">
        <v>0</v>
      </c>
      <c r="G62" s="18" t="n">
        <v>0</v>
      </c>
      <c r="H62" s="20" t="n">
        <v>0</v>
      </c>
      <c r="I62" s="18" t="n">
        <v>0</v>
      </c>
      <c r="J62" s="20" t="n">
        <v>0</v>
      </c>
      <c r="K62" s="18" t="n">
        <v>0</v>
      </c>
      <c r="L62" s="20" t="n">
        <v>0</v>
      </c>
      <c r="M62" s="18" t="n">
        <v>0</v>
      </c>
      <c r="N62" s="20" t="n">
        <v>0</v>
      </c>
      <c r="O62" s="18" t="n">
        <v>0</v>
      </c>
      <c r="P62" s="20" t="n">
        <v>0</v>
      </c>
      <c r="Q62" s="18" t="n">
        <v>0</v>
      </c>
      <c r="R62" s="20" t="n">
        <v>0</v>
      </c>
      <c r="S62" s="18" t="n">
        <v>0</v>
      </c>
      <c r="T62" s="20" t="n">
        <v>0</v>
      </c>
      <c r="U62" s="18" t="n">
        <v>0</v>
      </c>
      <c r="V62" s="20" t="n">
        <v>0</v>
      </c>
      <c r="W62" s="18" t="n">
        <v>0</v>
      </c>
      <c r="X62" s="20" t="n">
        <v>0</v>
      </c>
      <c r="Y62" s="18" t="n">
        <v>0</v>
      </c>
      <c r="Z62" s="20" t="n">
        <v>0</v>
      </c>
      <c r="AA62" s="18" t="n">
        <v>0</v>
      </c>
      <c r="AB62" s="20" t="n">
        <v>0</v>
      </c>
      <c r="AC62" s="18" t="n">
        <v>0</v>
      </c>
      <c r="AD62" s="20" t="n">
        <v>0</v>
      </c>
      <c r="AE62" s="18" t="n">
        <v>0</v>
      </c>
      <c r="AF62" s="20" t="n">
        <v>0</v>
      </c>
      <c r="AG62" s="18" t="n">
        <v>0</v>
      </c>
      <c r="AH62" s="20" t="n">
        <v>0</v>
      </c>
      <c r="AI62" s="18" t="n">
        <v>0</v>
      </c>
      <c r="AJ62" s="20" t="n">
        <v>0</v>
      </c>
      <c r="AK62" s="18" t="n">
        <v>0</v>
      </c>
      <c r="AL62" s="20" t="n">
        <v>0</v>
      </c>
      <c r="AM62" s="18" t="n">
        <v>0</v>
      </c>
      <c r="AN62" s="20" t="n">
        <v>0</v>
      </c>
      <c r="AO62" s="18" t="s">
        <v>327</v>
      </c>
      <c r="AP62" s="20" t="s">
        <v>327</v>
      </c>
      <c r="AQ62" s="18" t="n">
        <v>100</v>
      </c>
      <c r="AR62" s="20" t="n">
        <v>0</v>
      </c>
      <c r="AS62" s="18" t="n">
        <v>0</v>
      </c>
      <c r="AT62" s="20" t="n">
        <v>0</v>
      </c>
      <c r="AU62" s="18" t="n">
        <v>0</v>
      </c>
      <c r="AV62" s="20" t="n">
        <v>0</v>
      </c>
    </row>
    <row r="63" spans="1:48">
      <c r="A63" s="15" t="s">
        <v>383</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n">
        <v>0</v>
      </c>
      <c r="P63" s="20" t="n">
        <v>0</v>
      </c>
      <c r="Q63" s="18" t="n">
        <v>0</v>
      </c>
      <c r="R63" s="20" t="n">
        <v>0</v>
      </c>
      <c r="S63" s="18" t="n">
        <v>0</v>
      </c>
      <c r="T63" s="20" t="n">
        <v>0</v>
      </c>
      <c r="U63" s="18" t="n">
        <v>0</v>
      </c>
      <c r="V63" s="20" t="n">
        <v>0</v>
      </c>
      <c r="W63" s="18" t="n">
        <v>0</v>
      </c>
      <c r="X63" s="20" t="n">
        <v>0</v>
      </c>
      <c r="Y63" s="18" t="n">
        <v>0</v>
      </c>
      <c r="Z63" s="20" t="n">
        <v>0</v>
      </c>
      <c r="AA63" s="18" t="n">
        <v>0</v>
      </c>
      <c r="AB63" s="20" t="n">
        <v>0</v>
      </c>
      <c r="AC63" s="18" t="n">
        <v>0</v>
      </c>
      <c r="AD63" s="20" t="n">
        <v>0</v>
      </c>
      <c r="AE63" s="18" t="n">
        <v>0</v>
      </c>
      <c r="AF63" s="20" t="n">
        <v>0</v>
      </c>
      <c r="AG63" s="18" t="n">
        <v>0</v>
      </c>
      <c r="AH63" s="20" t="n">
        <v>0</v>
      </c>
      <c r="AI63" s="18" t="n">
        <v>0</v>
      </c>
      <c r="AJ63" s="20" t="n">
        <v>0</v>
      </c>
      <c r="AK63" s="18" t="n">
        <v>0</v>
      </c>
      <c r="AL63" s="20" t="n">
        <v>0</v>
      </c>
      <c r="AM63" s="18" t="n">
        <v>0</v>
      </c>
      <c r="AN63" s="20" t="n">
        <v>0</v>
      </c>
      <c r="AO63" s="18" t="s">
        <v>327</v>
      </c>
      <c r="AP63" s="20" t="s">
        <v>327</v>
      </c>
      <c r="AQ63" s="18" t="n">
        <v>100</v>
      </c>
      <c r="AR63" s="20" t="n">
        <v>0</v>
      </c>
      <c r="AS63" s="18" t="n">
        <v>0</v>
      </c>
      <c r="AT63" s="20" t="n">
        <v>0</v>
      </c>
      <c r="AU63" s="18" t="n">
        <v>0</v>
      </c>
      <c r="AV63" s="20" t="n">
        <v>0</v>
      </c>
    </row>
    <row r="64" spans="1:48">
      <c r="A64" s="15" t="s">
        <v>384</v>
      </c>
      <c r="B64" s="17" t="n">
        <v>3634</v>
      </c>
      <c r="C64" s="18">
        <f>(0.0/B64*100)</f>
        <v/>
      </c>
      <c r="D64" s="19" t="n">
        <v>3634</v>
      </c>
      <c r="E64" s="18" t="n">
        <v>0</v>
      </c>
      <c r="F64" s="20" t="n">
        <v>0</v>
      </c>
      <c r="G64" s="18" t="n">
        <v>0</v>
      </c>
      <c r="H64" s="20" t="n">
        <v>0</v>
      </c>
      <c r="I64" s="18" t="n">
        <v>0</v>
      </c>
      <c r="J64" s="20" t="n">
        <v>0</v>
      </c>
      <c r="K64" s="18" t="n">
        <v>0</v>
      </c>
      <c r="L64" s="20" t="n">
        <v>0</v>
      </c>
      <c r="M64" s="18" t="n">
        <v>0</v>
      </c>
      <c r="N64" s="20" t="n">
        <v>0</v>
      </c>
      <c r="O64" s="18" t="n">
        <v>0</v>
      </c>
      <c r="P64" s="20" t="n">
        <v>0</v>
      </c>
      <c r="Q64" s="18" t="n">
        <v>0</v>
      </c>
      <c r="R64" s="20" t="n">
        <v>0</v>
      </c>
      <c r="S64" s="18" t="n">
        <v>0</v>
      </c>
      <c r="T64" s="20" t="n">
        <v>0</v>
      </c>
      <c r="U64" s="18" t="n">
        <v>0</v>
      </c>
      <c r="V64" s="20" t="n">
        <v>0</v>
      </c>
      <c r="W64" s="18" t="n">
        <v>0</v>
      </c>
      <c r="X64" s="20" t="n">
        <v>0</v>
      </c>
      <c r="Y64" s="18" t="n">
        <v>0</v>
      </c>
      <c r="Z64" s="20" t="n">
        <v>0</v>
      </c>
      <c r="AA64" s="18" t="n">
        <v>0</v>
      </c>
      <c r="AB64" s="20" t="n">
        <v>0</v>
      </c>
      <c r="AC64" s="18" t="n">
        <v>0</v>
      </c>
      <c r="AD64" s="20" t="n">
        <v>0</v>
      </c>
      <c r="AE64" s="18" t="n">
        <v>0</v>
      </c>
      <c r="AF64" s="20" t="n">
        <v>0</v>
      </c>
      <c r="AG64" s="18" t="n">
        <v>0</v>
      </c>
      <c r="AH64" s="20" t="n">
        <v>0</v>
      </c>
      <c r="AI64" s="18" t="n">
        <v>0</v>
      </c>
      <c r="AJ64" s="20" t="n">
        <v>0</v>
      </c>
      <c r="AK64" s="18" t="n">
        <v>0</v>
      </c>
      <c r="AL64" s="20" t="n">
        <v>0</v>
      </c>
      <c r="AM64" s="18" t="n">
        <v>0</v>
      </c>
      <c r="AN64" s="20" t="n">
        <v>0</v>
      </c>
      <c r="AO64" s="18" t="s">
        <v>327</v>
      </c>
      <c r="AP64" s="20" t="s">
        <v>327</v>
      </c>
      <c r="AQ64" s="18" t="n">
        <v>100</v>
      </c>
      <c r="AR64" s="20" t="n">
        <v>0</v>
      </c>
      <c r="AS64" s="18" t="n">
        <v>0</v>
      </c>
      <c r="AT64" s="20" t="n">
        <v>0</v>
      </c>
      <c r="AU64" s="18" t="n">
        <v>0</v>
      </c>
      <c r="AV64" s="20" t="n">
        <v>0</v>
      </c>
    </row>
    <row r="65" spans="1:48">
      <c r="A65" s="15" t="s">
        <v>385</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n">
        <v>0</v>
      </c>
      <c r="P65" s="20" t="n">
        <v>0</v>
      </c>
      <c r="Q65" s="18" t="n">
        <v>0</v>
      </c>
      <c r="R65" s="20" t="n">
        <v>0</v>
      </c>
      <c r="S65" s="18" t="n">
        <v>0</v>
      </c>
      <c r="T65" s="20" t="n">
        <v>0</v>
      </c>
      <c r="U65" s="18" t="n">
        <v>0</v>
      </c>
      <c r="V65" s="20" t="n">
        <v>0</v>
      </c>
      <c r="W65" s="18" t="n">
        <v>0</v>
      </c>
      <c r="X65" s="20" t="n">
        <v>0</v>
      </c>
      <c r="Y65" s="18" t="n">
        <v>0</v>
      </c>
      <c r="Z65" s="20" t="n">
        <v>0</v>
      </c>
      <c r="AA65" s="18" t="n">
        <v>0</v>
      </c>
      <c r="AB65" s="20" t="n">
        <v>0</v>
      </c>
      <c r="AC65" s="18" t="n">
        <v>0</v>
      </c>
      <c r="AD65" s="20" t="n">
        <v>0</v>
      </c>
      <c r="AE65" s="18" t="n">
        <v>0</v>
      </c>
      <c r="AF65" s="20" t="n">
        <v>0</v>
      </c>
      <c r="AG65" s="18" t="n">
        <v>0</v>
      </c>
      <c r="AH65" s="20" t="n">
        <v>0</v>
      </c>
      <c r="AI65" s="18" t="n">
        <v>0</v>
      </c>
      <c r="AJ65" s="20" t="n">
        <v>0</v>
      </c>
      <c r="AK65" s="18" t="n">
        <v>0</v>
      </c>
      <c r="AL65" s="20" t="n">
        <v>0</v>
      </c>
      <c r="AM65" s="18" t="n">
        <v>0</v>
      </c>
      <c r="AN65" s="20" t="n">
        <v>0</v>
      </c>
      <c r="AO65" s="18" t="s">
        <v>327</v>
      </c>
      <c r="AP65" s="20" t="s">
        <v>327</v>
      </c>
      <c r="AQ65" s="18" t="n">
        <v>100</v>
      </c>
      <c r="AR65" s="20" t="n">
        <v>0</v>
      </c>
      <c r="AS65" s="18" t="n">
        <v>0</v>
      </c>
      <c r="AT65" s="20" t="n">
        <v>0</v>
      </c>
      <c r="AU65" s="18" t="n">
        <v>0</v>
      </c>
      <c r="AV65" s="20" t="n">
        <v>0</v>
      </c>
    </row>
    <row r="66" spans="1:48">
      <c r="A66" s="15" t="s">
        <v>386</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n">
        <v>0</v>
      </c>
      <c r="P66" s="20" t="n">
        <v>0</v>
      </c>
      <c r="Q66" s="18" t="n">
        <v>0</v>
      </c>
      <c r="R66" s="20" t="n">
        <v>0</v>
      </c>
      <c r="S66" s="18" t="n">
        <v>0</v>
      </c>
      <c r="T66" s="20" t="n">
        <v>0</v>
      </c>
      <c r="U66" s="18" t="n">
        <v>0</v>
      </c>
      <c r="V66" s="20" t="n">
        <v>0</v>
      </c>
      <c r="W66" s="18" t="n">
        <v>0</v>
      </c>
      <c r="X66" s="20" t="n">
        <v>0</v>
      </c>
      <c r="Y66" s="18" t="n">
        <v>0</v>
      </c>
      <c r="Z66" s="20" t="n">
        <v>0</v>
      </c>
      <c r="AA66" s="18" t="n">
        <v>0</v>
      </c>
      <c r="AB66" s="20" t="n">
        <v>0</v>
      </c>
      <c r="AC66" s="18" t="n">
        <v>0</v>
      </c>
      <c r="AD66" s="20" t="n">
        <v>0</v>
      </c>
      <c r="AE66" s="18" t="n">
        <v>0</v>
      </c>
      <c r="AF66" s="20" t="n">
        <v>0</v>
      </c>
      <c r="AG66" s="18" t="n">
        <v>0</v>
      </c>
      <c r="AH66" s="20" t="n">
        <v>0</v>
      </c>
      <c r="AI66" s="18" t="n">
        <v>0</v>
      </c>
      <c r="AJ66" s="20" t="n">
        <v>0</v>
      </c>
      <c r="AK66" s="18" t="n">
        <v>0</v>
      </c>
      <c r="AL66" s="20" t="n">
        <v>0</v>
      </c>
      <c r="AM66" s="18" t="n">
        <v>0</v>
      </c>
      <c r="AN66" s="20" t="n">
        <v>0</v>
      </c>
      <c r="AO66" s="18" t="s">
        <v>327</v>
      </c>
      <c r="AP66" s="20" t="s">
        <v>327</v>
      </c>
      <c r="AQ66" s="18" t="n">
        <v>100</v>
      </c>
      <c r="AR66" s="20" t="n">
        <v>0</v>
      </c>
      <c r="AS66" s="18" t="n">
        <v>0</v>
      </c>
      <c r="AT66" s="20" t="n">
        <v>0</v>
      </c>
      <c r="AU66" s="18" t="n">
        <v>0</v>
      </c>
      <c r="AV66" s="20" t="n">
        <v>0</v>
      </c>
    </row>
    <row r="67" spans="1:48">
      <c r="A67" s="15" t="s">
        <v>387</v>
      </c>
      <c r="B67" s="17" t="n">
        <v>6971</v>
      </c>
      <c r="C67" s="18">
        <f>(740.0/B67*100)</f>
        <v/>
      </c>
      <c r="D67" s="19" t="n">
        <v>6231</v>
      </c>
      <c r="E67" s="18" t="n">
        <v>5.6738558</v>
      </c>
      <c r="F67" s="20" t="n">
        <v>0.32645523</v>
      </c>
      <c r="G67" s="18" t="n">
        <v>19.3272945</v>
      </c>
      <c r="H67" s="20" t="n">
        <v>0.60972283</v>
      </c>
      <c r="I67" s="18" t="n">
        <v>13.61159884</v>
      </c>
      <c r="J67" s="20" t="n">
        <v>0.44936284</v>
      </c>
      <c r="K67" s="18" t="n">
        <v>10.01548501</v>
      </c>
      <c r="L67" s="20" t="n">
        <v>0.36802125</v>
      </c>
      <c r="M67" s="18" t="n">
        <v>5.19251796</v>
      </c>
      <c r="N67" s="20" t="n">
        <v>0.32913743</v>
      </c>
      <c r="O67" s="18" t="n">
        <v>4.56209309</v>
      </c>
      <c r="P67" s="20" t="n">
        <v>0.31482498</v>
      </c>
      <c r="Q67" s="18" t="n">
        <v>2.70167276</v>
      </c>
      <c r="R67" s="20" t="n">
        <v>0.22986215</v>
      </c>
      <c r="S67" s="18" t="n">
        <v>1.46283359</v>
      </c>
      <c r="T67" s="20" t="n">
        <v>0.17453523</v>
      </c>
      <c r="U67" s="18" t="n">
        <v>1.38552804</v>
      </c>
      <c r="V67" s="20" t="n">
        <v>0.14863005</v>
      </c>
      <c r="W67" s="18" t="n">
        <v>1.57588937</v>
      </c>
      <c r="X67" s="20" t="n">
        <v>0.17144258</v>
      </c>
      <c r="Y67" s="18" t="n">
        <v>1.88480655</v>
      </c>
      <c r="Z67" s="20" t="n">
        <v>0.18397172</v>
      </c>
      <c r="AA67" s="18" t="n">
        <v>1.1015904</v>
      </c>
      <c r="AB67" s="20" t="n">
        <v>0.17921507</v>
      </c>
      <c r="AC67" s="18" t="n">
        <v>1.50405415</v>
      </c>
      <c r="AD67" s="20" t="n">
        <v>0.19305099</v>
      </c>
      <c r="AE67" s="18" t="n">
        <v>1.11572061</v>
      </c>
      <c r="AF67" s="20" t="n">
        <v>0.14436244</v>
      </c>
      <c r="AG67" s="18" t="n">
        <v>0.83117042</v>
      </c>
      <c r="AH67" s="20" t="n">
        <v>0.13275342</v>
      </c>
      <c r="AI67" s="18" t="n">
        <v>2.21364072</v>
      </c>
      <c r="AJ67" s="20" t="n">
        <v>0.24245755</v>
      </c>
      <c r="AK67" s="18" t="n">
        <v>1.1253334</v>
      </c>
      <c r="AL67" s="20" t="n">
        <v>0.15008205</v>
      </c>
      <c r="AM67" s="18" t="n">
        <v>23.06244018</v>
      </c>
      <c r="AN67" s="20" t="n">
        <v>0.64875041</v>
      </c>
      <c r="AO67" s="18" t="s">
        <v>327</v>
      </c>
      <c r="AP67" s="20" t="s">
        <v>327</v>
      </c>
      <c r="AQ67" s="18" t="n">
        <v>0</v>
      </c>
      <c r="AR67" s="20" t="n">
        <v>0</v>
      </c>
      <c r="AS67" s="18" t="n">
        <v>0</v>
      </c>
      <c r="AT67" s="20" t="n">
        <v>0</v>
      </c>
      <c r="AU67" s="18" t="n">
        <v>1.65247461</v>
      </c>
      <c r="AV67" s="20" t="n">
        <v>0.18190808</v>
      </c>
    </row>
    <row r="68" spans="1:48">
      <c r="A68" s="15" t="s">
        <v>388</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n">
        <v>0</v>
      </c>
      <c r="P68" s="20" t="n">
        <v>0</v>
      </c>
      <c r="Q68" s="18" t="n">
        <v>0</v>
      </c>
      <c r="R68" s="20" t="n">
        <v>0</v>
      </c>
      <c r="S68" s="18" t="n">
        <v>0</v>
      </c>
      <c r="T68" s="20" t="n">
        <v>0</v>
      </c>
      <c r="U68" s="18" t="n">
        <v>0</v>
      </c>
      <c r="V68" s="20" t="n">
        <v>0</v>
      </c>
      <c r="W68" s="18" t="n">
        <v>0</v>
      </c>
      <c r="X68" s="20" t="n">
        <v>0</v>
      </c>
      <c r="Y68" s="18" t="n">
        <v>0</v>
      </c>
      <c r="Z68" s="20" t="n">
        <v>0</v>
      </c>
      <c r="AA68" s="18" t="n">
        <v>0</v>
      </c>
      <c r="AB68" s="20" t="n">
        <v>0</v>
      </c>
      <c r="AC68" s="18" t="n">
        <v>0</v>
      </c>
      <c r="AD68" s="20" t="n">
        <v>0</v>
      </c>
      <c r="AE68" s="18" t="n">
        <v>0</v>
      </c>
      <c r="AF68" s="20" t="n">
        <v>0</v>
      </c>
      <c r="AG68" s="18" t="n">
        <v>0</v>
      </c>
      <c r="AH68" s="20" t="n">
        <v>0</v>
      </c>
      <c r="AI68" s="18" t="n">
        <v>0</v>
      </c>
      <c r="AJ68" s="20" t="n">
        <v>0</v>
      </c>
      <c r="AK68" s="18" t="n">
        <v>0</v>
      </c>
      <c r="AL68" s="20" t="n">
        <v>0</v>
      </c>
      <c r="AM68" s="18" t="n">
        <v>0</v>
      </c>
      <c r="AN68" s="20" t="n">
        <v>0</v>
      </c>
      <c r="AO68" s="18" t="s">
        <v>327</v>
      </c>
      <c r="AP68" s="20" t="s">
        <v>327</v>
      </c>
      <c r="AQ68" s="18" t="n">
        <v>100</v>
      </c>
      <c r="AR68" s="20" t="n">
        <v>0</v>
      </c>
      <c r="AS68" s="18" t="n">
        <v>0</v>
      </c>
      <c r="AT68" s="20" t="n">
        <v>0</v>
      </c>
      <c r="AU68" s="18" t="n">
        <v>0</v>
      </c>
      <c r="AV68" s="20" t="n">
        <v>0</v>
      </c>
    </row>
    <row r="69" spans="1:48">
      <c r="A69" s="15" t="s">
        <v>389</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n">
        <v>0</v>
      </c>
      <c r="P69" s="20" t="n">
        <v>0</v>
      </c>
      <c r="Q69" s="18" t="n">
        <v>0</v>
      </c>
      <c r="R69" s="20" t="n">
        <v>0</v>
      </c>
      <c r="S69" s="18" t="n">
        <v>0</v>
      </c>
      <c r="T69" s="20" t="n">
        <v>0</v>
      </c>
      <c r="U69" s="18" t="n">
        <v>0</v>
      </c>
      <c r="V69" s="20" t="n">
        <v>0</v>
      </c>
      <c r="W69" s="18" t="n">
        <v>0</v>
      </c>
      <c r="X69" s="20" t="n">
        <v>0</v>
      </c>
      <c r="Y69" s="18" t="n">
        <v>0</v>
      </c>
      <c r="Z69" s="20" t="n">
        <v>0</v>
      </c>
      <c r="AA69" s="18" t="n">
        <v>0</v>
      </c>
      <c r="AB69" s="20" t="n">
        <v>0</v>
      </c>
      <c r="AC69" s="18" t="n">
        <v>0</v>
      </c>
      <c r="AD69" s="20" t="n">
        <v>0</v>
      </c>
      <c r="AE69" s="18" t="n">
        <v>0</v>
      </c>
      <c r="AF69" s="20" t="n">
        <v>0</v>
      </c>
      <c r="AG69" s="18" t="n">
        <v>0</v>
      </c>
      <c r="AH69" s="20" t="n">
        <v>0</v>
      </c>
      <c r="AI69" s="18" t="n">
        <v>0</v>
      </c>
      <c r="AJ69" s="20" t="n">
        <v>0</v>
      </c>
      <c r="AK69" s="18" t="n">
        <v>0</v>
      </c>
      <c r="AL69" s="20" t="n">
        <v>0</v>
      </c>
      <c r="AM69" s="18" t="n">
        <v>0</v>
      </c>
      <c r="AN69" s="20" t="n">
        <v>0</v>
      </c>
      <c r="AO69" s="18" t="s">
        <v>327</v>
      </c>
      <c r="AP69" s="20" t="s">
        <v>327</v>
      </c>
      <c r="AQ69" s="18" t="n">
        <v>100</v>
      </c>
      <c r="AR69" s="20" t="n">
        <v>0</v>
      </c>
      <c r="AS69" s="18" t="n">
        <v>0</v>
      </c>
      <c r="AT69" s="20" t="n">
        <v>0</v>
      </c>
      <c r="AU69" s="18" t="n">
        <v>0</v>
      </c>
      <c r="AV69" s="20" t="n">
        <v>0</v>
      </c>
    </row>
    <row r="70" spans="1:48">
      <c r="A70" s="15" t="s">
        <v>390</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n">
        <v>0</v>
      </c>
      <c r="P70" s="20" t="n">
        <v>0</v>
      </c>
      <c r="Q70" s="18" t="n">
        <v>0</v>
      </c>
      <c r="R70" s="20" t="n">
        <v>0</v>
      </c>
      <c r="S70" s="18" t="n">
        <v>0</v>
      </c>
      <c r="T70" s="20" t="n">
        <v>0</v>
      </c>
      <c r="U70" s="18" t="n">
        <v>0</v>
      </c>
      <c r="V70" s="20" t="n">
        <v>0</v>
      </c>
      <c r="W70" s="18" t="n">
        <v>0</v>
      </c>
      <c r="X70" s="20" t="n">
        <v>0</v>
      </c>
      <c r="Y70" s="18" t="n">
        <v>0</v>
      </c>
      <c r="Z70" s="20" t="n">
        <v>0</v>
      </c>
      <c r="AA70" s="18" t="n">
        <v>0</v>
      </c>
      <c r="AB70" s="20" t="n">
        <v>0</v>
      </c>
      <c r="AC70" s="18" t="n">
        <v>0</v>
      </c>
      <c r="AD70" s="20" t="n">
        <v>0</v>
      </c>
      <c r="AE70" s="18" t="n">
        <v>0</v>
      </c>
      <c r="AF70" s="20" t="n">
        <v>0</v>
      </c>
      <c r="AG70" s="18" t="n">
        <v>0</v>
      </c>
      <c r="AH70" s="20" t="n">
        <v>0</v>
      </c>
      <c r="AI70" s="18" t="n">
        <v>0</v>
      </c>
      <c r="AJ70" s="20" t="n">
        <v>0</v>
      </c>
      <c r="AK70" s="18" t="n">
        <v>0</v>
      </c>
      <c r="AL70" s="20" t="n">
        <v>0</v>
      </c>
      <c r="AM70" s="18" t="n">
        <v>0</v>
      </c>
      <c r="AN70" s="20" t="n">
        <v>0</v>
      </c>
      <c r="AO70" s="18" t="s">
        <v>327</v>
      </c>
      <c r="AP70" s="20" t="s">
        <v>327</v>
      </c>
      <c r="AQ70" s="18" t="n">
        <v>100</v>
      </c>
      <c r="AR70" s="20" t="n">
        <v>0</v>
      </c>
      <c r="AS70" s="18" t="n">
        <v>0</v>
      </c>
      <c r="AT70" s="20" t="n">
        <v>0</v>
      </c>
      <c r="AU70" s="18" t="n">
        <v>0</v>
      </c>
      <c r="AV70" s="20" t="n">
        <v>0</v>
      </c>
    </row>
    <row r="71" spans="1:48">
      <c r="A71" s="15" t="s">
        <v>391</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n">
        <v>0</v>
      </c>
      <c r="P71" s="20" t="n">
        <v>0</v>
      </c>
      <c r="Q71" s="18" t="n">
        <v>0</v>
      </c>
      <c r="R71" s="20" t="n">
        <v>0</v>
      </c>
      <c r="S71" s="18" t="n">
        <v>0</v>
      </c>
      <c r="T71" s="20" t="n">
        <v>0</v>
      </c>
      <c r="U71" s="18" t="n">
        <v>0</v>
      </c>
      <c r="V71" s="20" t="n">
        <v>0</v>
      </c>
      <c r="W71" s="18" t="n">
        <v>0</v>
      </c>
      <c r="X71" s="20" t="n">
        <v>0</v>
      </c>
      <c r="Y71" s="18" t="n">
        <v>0</v>
      </c>
      <c r="Z71" s="20" t="n">
        <v>0</v>
      </c>
      <c r="AA71" s="18" t="n">
        <v>0</v>
      </c>
      <c r="AB71" s="20" t="n">
        <v>0</v>
      </c>
      <c r="AC71" s="18" t="n">
        <v>0</v>
      </c>
      <c r="AD71" s="20" t="n">
        <v>0</v>
      </c>
      <c r="AE71" s="18" t="n">
        <v>0</v>
      </c>
      <c r="AF71" s="20" t="n">
        <v>0</v>
      </c>
      <c r="AG71" s="18" t="n">
        <v>0</v>
      </c>
      <c r="AH71" s="20" t="n">
        <v>0</v>
      </c>
      <c r="AI71" s="18" t="n">
        <v>0</v>
      </c>
      <c r="AJ71" s="20" t="n">
        <v>0</v>
      </c>
      <c r="AK71" s="18" t="n">
        <v>0</v>
      </c>
      <c r="AL71" s="20" t="n">
        <v>0</v>
      </c>
      <c r="AM71" s="18" t="n">
        <v>0</v>
      </c>
      <c r="AN71" s="20" t="n">
        <v>0</v>
      </c>
      <c r="AO71" s="18" t="s">
        <v>327</v>
      </c>
      <c r="AP71" s="20" t="s">
        <v>327</v>
      </c>
      <c r="AQ71" s="18" t="n">
        <v>100</v>
      </c>
      <c r="AR71" s="20" t="n">
        <v>0</v>
      </c>
      <c r="AS71" s="18" t="n">
        <v>0</v>
      </c>
      <c r="AT71" s="20" t="n">
        <v>0</v>
      </c>
      <c r="AU71" s="18" t="n">
        <v>0</v>
      </c>
      <c r="AV71" s="20" t="n">
        <v>0</v>
      </c>
    </row>
    <row r="72" spans="1:48">
      <c r="A72" s="15" t="s">
        <v>392</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n">
        <v>0</v>
      </c>
      <c r="P72" s="20" t="n">
        <v>0</v>
      </c>
      <c r="Q72" s="18" t="n">
        <v>0</v>
      </c>
      <c r="R72" s="20" t="n">
        <v>0</v>
      </c>
      <c r="S72" s="18" t="n">
        <v>0</v>
      </c>
      <c r="T72" s="20" t="n">
        <v>0</v>
      </c>
      <c r="U72" s="18" t="n">
        <v>0</v>
      </c>
      <c r="V72" s="20" t="n">
        <v>0</v>
      </c>
      <c r="W72" s="18" t="n">
        <v>0</v>
      </c>
      <c r="X72" s="20" t="n">
        <v>0</v>
      </c>
      <c r="Y72" s="18" t="n">
        <v>0</v>
      </c>
      <c r="Z72" s="20" t="n">
        <v>0</v>
      </c>
      <c r="AA72" s="18" t="n">
        <v>0</v>
      </c>
      <c r="AB72" s="20" t="n">
        <v>0</v>
      </c>
      <c r="AC72" s="18" t="n">
        <v>0</v>
      </c>
      <c r="AD72" s="20" t="n">
        <v>0</v>
      </c>
      <c r="AE72" s="18" t="n">
        <v>0</v>
      </c>
      <c r="AF72" s="20" t="n">
        <v>0</v>
      </c>
      <c r="AG72" s="18" t="n">
        <v>0</v>
      </c>
      <c r="AH72" s="20" t="n">
        <v>0</v>
      </c>
      <c r="AI72" s="18" t="n">
        <v>0</v>
      </c>
      <c r="AJ72" s="20" t="n">
        <v>0</v>
      </c>
      <c r="AK72" s="18" t="n">
        <v>0</v>
      </c>
      <c r="AL72" s="20" t="n">
        <v>0</v>
      </c>
      <c r="AM72" s="18" t="n">
        <v>0</v>
      </c>
      <c r="AN72" s="20" t="n">
        <v>0</v>
      </c>
      <c r="AO72" s="18" t="s">
        <v>327</v>
      </c>
      <c r="AP72" s="20" t="s">
        <v>327</v>
      </c>
      <c r="AQ72" s="18" t="n">
        <v>100</v>
      </c>
      <c r="AR72" s="20" t="n">
        <v>0</v>
      </c>
      <c r="AS72" s="18" t="n">
        <v>0</v>
      </c>
      <c r="AT72" s="20" t="n">
        <v>0</v>
      </c>
      <c r="AU72" s="18" t="n">
        <v>0</v>
      </c>
      <c r="AV72" s="20" t="n">
        <v>0</v>
      </c>
    </row>
    <row r="73" spans="1:48">
      <c r="A73" s="15" t="s">
        <v>393</v>
      </c>
      <c r="B73" s="17" t="n">
        <v>8249</v>
      </c>
      <c r="C73" s="18">
        <f>(463.0/B73*100)</f>
        <v/>
      </c>
      <c r="D73" s="19" t="n">
        <v>7786</v>
      </c>
      <c r="E73" s="18" t="n">
        <v>4.7386389</v>
      </c>
      <c r="F73" s="20" t="n">
        <v>0.32582498</v>
      </c>
      <c r="G73" s="18" t="n">
        <v>11.30020761</v>
      </c>
      <c r="H73" s="20" t="n">
        <v>0.53830142</v>
      </c>
      <c r="I73" s="18" t="n">
        <v>9.93776677</v>
      </c>
      <c r="J73" s="20" t="n">
        <v>0.44133261</v>
      </c>
      <c r="K73" s="18" t="n">
        <v>12.59177207</v>
      </c>
      <c r="L73" s="20" t="n">
        <v>0.45759811</v>
      </c>
      <c r="M73" s="18" t="n">
        <v>7.1692759</v>
      </c>
      <c r="N73" s="20" t="n">
        <v>0.37975358</v>
      </c>
      <c r="O73" s="18" t="n">
        <v>5.4252806</v>
      </c>
      <c r="P73" s="20" t="n">
        <v>0.40294167</v>
      </c>
      <c r="Q73" s="18" t="n">
        <v>4.05293764</v>
      </c>
      <c r="R73" s="20" t="n">
        <v>0.32026336</v>
      </c>
      <c r="S73" s="18" t="n">
        <v>2.8881183</v>
      </c>
      <c r="T73" s="20" t="n">
        <v>0.23991066</v>
      </c>
      <c r="U73" s="18" t="n">
        <v>1.693856</v>
      </c>
      <c r="V73" s="20" t="n">
        <v>0.20902934</v>
      </c>
      <c r="W73" s="18" t="n">
        <v>2.23167491</v>
      </c>
      <c r="X73" s="20" t="n">
        <v>0.21146257</v>
      </c>
      <c r="Y73" s="18" t="n">
        <v>3.80216354</v>
      </c>
      <c r="Z73" s="20" t="n">
        <v>0.24962437</v>
      </c>
      <c r="AA73" s="18" t="n">
        <v>1.38647125</v>
      </c>
      <c r="AB73" s="20" t="n">
        <v>0.1785597</v>
      </c>
      <c r="AC73" s="18" t="n">
        <v>3.4605134</v>
      </c>
      <c r="AD73" s="20" t="n">
        <v>0.29310072</v>
      </c>
      <c r="AE73" s="18" t="n">
        <v>2.34272328</v>
      </c>
      <c r="AF73" s="20" t="n">
        <v>0.23218857</v>
      </c>
      <c r="AG73" s="18" t="n">
        <v>1.4189432</v>
      </c>
      <c r="AH73" s="20" t="n">
        <v>0.14141918</v>
      </c>
      <c r="AI73" s="18" t="n">
        <v>5.9667049</v>
      </c>
      <c r="AJ73" s="20" t="n">
        <v>0.41843241</v>
      </c>
      <c r="AK73" s="18" t="n">
        <v>3.54582452</v>
      </c>
      <c r="AL73" s="20" t="n">
        <v>0.28507975</v>
      </c>
      <c r="AM73" s="18" t="n">
        <v>14.31043079</v>
      </c>
      <c r="AN73" s="20" t="n">
        <v>0.652745</v>
      </c>
      <c r="AO73" s="18" t="s">
        <v>327</v>
      </c>
      <c r="AP73" s="20" t="s">
        <v>327</v>
      </c>
      <c r="AQ73" s="18" t="n">
        <v>0</v>
      </c>
      <c r="AR73" s="20" t="n">
        <v>0</v>
      </c>
      <c r="AS73" s="18" t="n">
        <v>0</v>
      </c>
      <c r="AT73" s="20" t="n">
        <v>0</v>
      </c>
      <c r="AU73" s="18" t="n">
        <v>1.73669643</v>
      </c>
      <c r="AV73" s="20" t="n">
        <v>0.18667858</v>
      </c>
    </row>
    <row r="74" spans="1:48">
      <c r="A74" s="15" t="s">
        <v>394</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n">
        <v>0</v>
      </c>
      <c r="P74" s="20" t="n">
        <v>0</v>
      </c>
      <c r="Q74" s="18" t="n">
        <v>0</v>
      </c>
      <c r="R74" s="20" t="n">
        <v>0</v>
      </c>
      <c r="S74" s="18" t="n">
        <v>0</v>
      </c>
      <c r="T74" s="20" t="n">
        <v>0</v>
      </c>
      <c r="U74" s="18" t="n">
        <v>0</v>
      </c>
      <c r="V74" s="20" t="n">
        <v>0</v>
      </c>
      <c r="W74" s="18" t="n">
        <v>0</v>
      </c>
      <c r="X74" s="20" t="n">
        <v>0</v>
      </c>
      <c r="Y74" s="18" t="n">
        <v>0</v>
      </c>
      <c r="Z74" s="20" t="n">
        <v>0</v>
      </c>
      <c r="AA74" s="18" t="n">
        <v>0</v>
      </c>
      <c r="AB74" s="20" t="n">
        <v>0</v>
      </c>
      <c r="AC74" s="18" t="n">
        <v>0</v>
      </c>
      <c r="AD74" s="20" t="n">
        <v>0</v>
      </c>
      <c r="AE74" s="18" t="n">
        <v>0</v>
      </c>
      <c r="AF74" s="20" t="n">
        <v>0</v>
      </c>
      <c r="AG74" s="18" t="n">
        <v>0</v>
      </c>
      <c r="AH74" s="20" t="n">
        <v>0</v>
      </c>
      <c r="AI74" s="18" t="n">
        <v>0</v>
      </c>
      <c r="AJ74" s="20" t="n">
        <v>0</v>
      </c>
      <c r="AK74" s="18" t="n">
        <v>0</v>
      </c>
      <c r="AL74" s="20" t="n">
        <v>0</v>
      </c>
      <c r="AM74" s="18" t="n">
        <v>0</v>
      </c>
      <c r="AN74" s="20" t="n">
        <v>0</v>
      </c>
      <c r="AO74" s="18" t="s">
        <v>327</v>
      </c>
      <c r="AP74" s="20" t="s">
        <v>327</v>
      </c>
      <c r="AQ74" s="18" t="n">
        <v>100</v>
      </c>
      <c r="AR74" s="20" t="n">
        <v>0</v>
      </c>
      <c r="AS74" s="18" t="n">
        <v>0</v>
      </c>
      <c r="AT74" s="20" t="n">
        <v>0</v>
      </c>
      <c r="AU74" s="18" t="n">
        <v>0</v>
      </c>
      <c r="AV74" s="20" t="n">
        <v>0</v>
      </c>
    </row>
    <row r="75" spans="1:48">
      <c r="A75" s="15" t="s">
        <v>395</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n">
        <v>0</v>
      </c>
      <c r="P75" s="20" t="n">
        <v>0</v>
      </c>
      <c r="Q75" s="18" t="n">
        <v>0</v>
      </c>
      <c r="R75" s="20" t="n">
        <v>0</v>
      </c>
      <c r="S75" s="18" t="n">
        <v>0</v>
      </c>
      <c r="T75" s="20" t="n">
        <v>0</v>
      </c>
      <c r="U75" s="18" t="n">
        <v>0</v>
      </c>
      <c r="V75" s="20" t="n">
        <v>0</v>
      </c>
      <c r="W75" s="18" t="n">
        <v>0</v>
      </c>
      <c r="X75" s="20" t="n">
        <v>0</v>
      </c>
      <c r="Y75" s="18" t="n">
        <v>0</v>
      </c>
      <c r="Z75" s="20" t="n">
        <v>0</v>
      </c>
      <c r="AA75" s="18" t="n">
        <v>0</v>
      </c>
      <c r="AB75" s="20" t="n">
        <v>0</v>
      </c>
      <c r="AC75" s="18" t="n">
        <v>0</v>
      </c>
      <c r="AD75" s="20" t="n">
        <v>0</v>
      </c>
      <c r="AE75" s="18" t="n">
        <v>0</v>
      </c>
      <c r="AF75" s="20" t="n">
        <v>0</v>
      </c>
      <c r="AG75" s="18" t="n">
        <v>0</v>
      </c>
      <c r="AH75" s="20" t="n">
        <v>0</v>
      </c>
      <c r="AI75" s="18" t="n">
        <v>0</v>
      </c>
      <c r="AJ75" s="20" t="n">
        <v>0</v>
      </c>
      <c r="AK75" s="18" t="n">
        <v>0</v>
      </c>
      <c r="AL75" s="20" t="n">
        <v>0</v>
      </c>
      <c r="AM75" s="18" t="n">
        <v>0</v>
      </c>
      <c r="AN75" s="20" t="n">
        <v>0</v>
      </c>
      <c r="AO75" s="18" t="s">
        <v>327</v>
      </c>
      <c r="AP75" s="20" t="s">
        <v>327</v>
      </c>
      <c r="AQ75" s="18" t="n">
        <v>100</v>
      </c>
      <c r="AR75" s="20" t="n">
        <v>0</v>
      </c>
      <c r="AS75" s="18" t="n">
        <v>0</v>
      </c>
      <c r="AT75" s="20" t="n">
        <v>0</v>
      </c>
      <c r="AU75" s="18" t="n">
        <v>0</v>
      </c>
      <c r="AV75" s="20" t="n">
        <v>0</v>
      </c>
    </row>
    <row r="76" spans="1:48">
      <c r="A76" s="15" t="s">
        <v>396</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n">
        <v>0</v>
      </c>
      <c r="P76" s="20" t="n">
        <v>0</v>
      </c>
      <c r="Q76" s="18" t="n">
        <v>0</v>
      </c>
      <c r="R76" s="20" t="n">
        <v>0</v>
      </c>
      <c r="S76" s="18" t="n">
        <v>0</v>
      </c>
      <c r="T76" s="20" t="n">
        <v>0</v>
      </c>
      <c r="U76" s="18" t="n">
        <v>0</v>
      </c>
      <c r="V76" s="20" t="n">
        <v>0</v>
      </c>
      <c r="W76" s="18" t="n">
        <v>0</v>
      </c>
      <c r="X76" s="20" t="n">
        <v>0</v>
      </c>
      <c r="Y76" s="18" t="n">
        <v>0</v>
      </c>
      <c r="Z76" s="20" t="n">
        <v>0</v>
      </c>
      <c r="AA76" s="18" t="n">
        <v>0</v>
      </c>
      <c r="AB76" s="20" t="n">
        <v>0</v>
      </c>
      <c r="AC76" s="18" t="n">
        <v>0</v>
      </c>
      <c r="AD76" s="20" t="n">
        <v>0</v>
      </c>
      <c r="AE76" s="18" t="n">
        <v>0</v>
      </c>
      <c r="AF76" s="20" t="n">
        <v>0</v>
      </c>
      <c r="AG76" s="18" t="n">
        <v>0</v>
      </c>
      <c r="AH76" s="20" t="n">
        <v>0</v>
      </c>
      <c r="AI76" s="18" t="n">
        <v>0</v>
      </c>
      <c r="AJ76" s="20" t="n">
        <v>0</v>
      </c>
      <c r="AK76" s="18" t="n">
        <v>0</v>
      </c>
      <c r="AL76" s="20" t="n">
        <v>0</v>
      </c>
      <c r="AM76" s="18" t="n">
        <v>0</v>
      </c>
      <c r="AN76" s="20" t="n">
        <v>0</v>
      </c>
      <c r="AO76" s="18" t="s">
        <v>327</v>
      </c>
      <c r="AP76" s="20" t="s">
        <v>327</v>
      </c>
      <c r="AQ76" s="18" t="n">
        <v>100</v>
      </c>
      <c r="AR76" s="20" t="n">
        <v>0</v>
      </c>
      <c r="AS76" s="18" t="n">
        <v>0</v>
      </c>
      <c r="AT76" s="20" t="n">
        <v>0</v>
      </c>
      <c r="AU76" s="18" t="n">
        <v>0</v>
      </c>
      <c r="AV76" s="20" t="n">
        <v>0</v>
      </c>
    </row>
    <row r="77" spans="1:48">
      <c r="A77" s="15" t="s">
        <v>397</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n">
        <v>0</v>
      </c>
      <c r="P77" s="20" t="n">
        <v>0</v>
      </c>
      <c r="Q77" s="18" t="n">
        <v>0</v>
      </c>
      <c r="R77" s="20" t="n">
        <v>0</v>
      </c>
      <c r="S77" s="18" t="n">
        <v>0</v>
      </c>
      <c r="T77" s="20" t="n">
        <v>0</v>
      </c>
      <c r="U77" s="18" t="n">
        <v>0</v>
      </c>
      <c r="V77" s="20" t="n">
        <v>0</v>
      </c>
      <c r="W77" s="18" t="n">
        <v>0</v>
      </c>
      <c r="X77" s="20" t="n">
        <v>0</v>
      </c>
      <c r="Y77" s="18" t="n">
        <v>0</v>
      </c>
      <c r="Z77" s="20" t="n">
        <v>0</v>
      </c>
      <c r="AA77" s="18" t="n">
        <v>0</v>
      </c>
      <c r="AB77" s="20" t="n">
        <v>0</v>
      </c>
      <c r="AC77" s="18" t="n">
        <v>0</v>
      </c>
      <c r="AD77" s="20" t="n">
        <v>0</v>
      </c>
      <c r="AE77" s="18" t="n">
        <v>0</v>
      </c>
      <c r="AF77" s="20" t="n">
        <v>0</v>
      </c>
      <c r="AG77" s="18" t="n">
        <v>0</v>
      </c>
      <c r="AH77" s="20" t="n">
        <v>0</v>
      </c>
      <c r="AI77" s="18" t="n">
        <v>0</v>
      </c>
      <c r="AJ77" s="20" t="n">
        <v>0</v>
      </c>
      <c r="AK77" s="18" t="n">
        <v>0</v>
      </c>
      <c r="AL77" s="20" t="n">
        <v>0</v>
      </c>
      <c r="AM77" s="18" t="n">
        <v>0</v>
      </c>
      <c r="AN77" s="20" t="n">
        <v>0</v>
      </c>
      <c r="AO77" s="18" t="s">
        <v>327</v>
      </c>
      <c r="AP77" s="20" t="s">
        <v>327</v>
      </c>
      <c r="AQ77" s="18" t="n">
        <v>100</v>
      </c>
      <c r="AR77" s="20" t="n">
        <v>0</v>
      </c>
      <c r="AS77" s="18" t="n">
        <v>0</v>
      </c>
      <c r="AT77" s="20" t="n">
        <v>0</v>
      </c>
      <c r="AU77" s="18" t="n">
        <v>0</v>
      </c>
      <c r="AV77" s="20" t="n">
        <v>0</v>
      </c>
    </row>
    <row r="78" spans="1:48">
      <c r="A78" s="15" t="s">
        <v>398</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n">
        <v>0</v>
      </c>
      <c r="P78" s="20" t="n">
        <v>0</v>
      </c>
      <c r="Q78" s="18" t="n">
        <v>0</v>
      </c>
      <c r="R78" s="20" t="n">
        <v>0</v>
      </c>
      <c r="S78" s="18" t="n">
        <v>0</v>
      </c>
      <c r="T78" s="20" t="n">
        <v>0</v>
      </c>
      <c r="U78" s="18" t="n">
        <v>0</v>
      </c>
      <c r="V78" s="20" t="n">
        <v>0</v>
      </c>
      <c r="W78" s="18" t="n">
        <v>0</v>
      </c>
      <c r="X78" s="20" t="n">
        <v>0</v>
      </c>
      <c r="Y78" s="18" t="n">
        <v>0</v>
      </c>
      <c r="Z78" s="20" t="n">
        <v>0</v>
      </c>
      <c r="AA78" s="18" t="n">
        <v>0</v>
      </c>
      <c r="AB78" s="20" t="n">
        <v>0</v>
      </c>
      <c r="AC78" s="18" t="n">
        <v>0</v>
      </c>
      <c r="AD78" s="20" t="n">
        <v>0</v>
      </c>
      <c r="AE78" s="18" t="n">
        <v>0</v>
      </c>
      <c r="AF78" s="20" t="n">
        <v>0</v>
      </c>
      <c r="AG78" s="18" t="n">
        <v>0</v>
      </c>
      <c r="AH78" s="20" t="n">
        <v>0</v>
      </c>
      <c r="AI78" s="18" t="n">
        <v>0</v>
      </c>
      <c r="AJ78" s="20" t="n">
        <v>0</v>
      </c>
      <c r="AK78" s="18" t="n">
        <v>0</v>
      </c>
      <c r="AL78" s="20" t="n">
        <v>0</v>
      </c>
      <c r="AM78" s="18" t="n">
        <v>0</v>
      </c>
      <c r="AN78" s="20" t="n">
        <v>0</v>
      </c>
      <c r="AO78" s="18" t="s">
        <v>327</v>
      </c>
      <c r="AP78" s="20" t="s">
        <v>327</v>
      </c>
      <c r="AQ78" s="18" t="n">
        <v>100</v>
      </c>
      <c r="AR78" s="20" t="n">
        <v>0</v>
      </c>
      <c r="AS78" s="18" t="n">
        <v>0</v>
      </c>
      <c r="AT78" s="20" t="n">
        <v>0</v>
      </c>
      <c r="AU78" s="18" t="n">
        <v>0</v>
      </c>
      <c r="AV78" s="20" t="n">
        <v>0</v>
      </c>
    </row>
    <row customHeight="1" ht="25" r="79" spans="1:48">
      <c r="A79" s="15" t="s">
        <v>399</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n">
        <v>0</v>
      </c>
      <c r="P79" s="20" t="n">
        <v>0</v>
      </c>
      <c r="Q79" s="18" t="n">
        <v>0</v>
      </c>
      <c r="R79" s="20" t="n">
        <v>0</v>
      </c>
      <c r="S79" s="18" t="n">
        <v>0</v>
      </c>
      <c r="T79" s="20" t="n">
        <v>0</v>
      </c>
      <c r="U79" s="18" t="n">
        <v>0</v>
      </c>
      <c r="V79" s="20" t="n">
        <v>0</v>
      </c>
      <c r="W79" s="18" t="n">
        <v>0</v>
      </c>
      <c r="X79" s="20" t="n">
        <v>0</v>
      </c>
      <c r="Y79" s="18" t="n">
        <v>0</v>
      </c>
      <c r="Z79" s="20" t="n">
        <v>0</v>
      </c>
      <c r="AA79" s="18" t="n">
        <v>0</v>
      </c>
      <c r="AB79" s="20" t="n">
        <v>0</v>
      </c>
      <c r="AC79" s="18" t="n">
        <v>0</v>
      </c>
      <c r="AD79" s="20" t="n">
        <v>0</v>
      </c>
      <c r="AE79" s="18" t="n">
        <v>0</v>
      </c>
      <c r="AF79" s="20" t="n">
        <v>0</v>
      </c>
      <c r="AG79" s="18" t="n">
        <v>0</v>
      </c>
      <c r="AH79" s="20" t="n">
        <v>0</v>
      </c>
      <c r="AI79" s="18" t="n">
        <v>0</v>
      </c>
      <c r="AJ79" s="20" t="n">
        <v>0</v>
      </c>
      <c r="AK79" s="18" t="n">
        <v>0</v>
      </c>
      <c r="AL79" s="20" t="n">
        <v>0</v>
      </c>
      <c r="AM79" s="18" t="n">
        <v>0</v>
      </c>
      <c r="AN79" s="20" t="n">
        <v>0</v>
      </c>
      <c r="AO79" s="18" t="s">
        <v>327</v>
      </c>
      <c r="AP79" s="20" t="s">
        <v>327</v>
      </c>
      <c r="AQ79" s="18" t="n">
        <v>100</v>
      </c>
      <c r="AR79" s="20" t="n">
        <v>0</v>
      </c>
      <c r="AS79" s="18" t="n">
        <v>0</v>
      </c>
      <c r="AT79" s="20" t="n">
        <v>0</v>
      </c>
      <c r="AU79" s="18" t="n">
        <v>0</v>
      </c>
      <c r="AV79" s="20" t="n">
        <v>0</v>
      </c>
    </row>
    <row r="80" spans="1:48">
      <c r="A80" s="15" t="s">
        <v>400</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n">
        <v>0</v>
      </c>
      <c r="P80" s="20" t="n">
        <v>0</v>
      </c>
      <c r="Q80" s="18" t="n">
        <v>0</v>
      </c>
      <c r="R80" s="20" t="n">
        <v>0</v>
      </c>
      <c r="S80" s="18" t="n">
        <v>0</v>
      </c>
      <c r="T80" s="20" t="n">
        <v>0</v>
      </c>
      <c r="U80" s="18" t="n">
        <v>0</v>
      </c>
      <c r="V80" s="20" t="n">
        <v>0</v>
      </c>
      <c r="W80" s="18" t="n">
        <v>0</v>
      </c>
      <c r="X80" s="20" t="n">
        <v>0</v>
      </c>
      <c r="Y80" s="18" t="n">
        <v>0</v>
      </c>
      <c r="Z80" s="20" t="n">
        <v>0</v>
      </c>
      <c r="AA80" s="18" t="n">
        <v>0</v>
      </c>
      <c r="AB80" s="20" t="n">
        <v>0</v>
      </c>
      <c r="AC80" s="18" t="n">
        <v>0</v>
      </c>
      <c r="AD80" s="20" t="n">
        <v>0</v>
      </c>
      <c r="AE80" s="18" t="n">
        <v>0</v>
      </c>
      <c r="AF80" s="20" t="n">
        <v>0</v>
      </c>
      <c r="AG80" s="18" t="n">
        <v>0</v>
      </c>
      <c r="AH80" s="20" t="n">
        <v>0</v>
      </c>
      <c r="AI80" s="18" t="n">
        <v>0</v>
      </c>
      <c r="AJ80" s="20" t="n">
        <v>0</v>
      </c>
      <c r="AK80" s="18" t="n">
        <v>0</v>
      </c>
      <c r="AL80" s="20" t="n">
        <v>0</v>
      </c>
      <c r="AM80" s="18" t="n">
        <v>0</v>
      </c>
      <c r="AN80" s="20" t="n">
        <v>0</v>
      </c>
      <c r="AO80" s="18" t="s">
        <v>327</v>
      </c>
      <c r="AP80" s="20" t="s">
        <v>327</v>
      </c>
      <c r="AQ80" s="18" t="n">
        <v>100</v>
      </c>
      <c r="AR80" s="20" t="n">
        <v>0</v>
      </c>
      <c r="AS80" s="18" t="n">
        <v>0</v>
      </c>
      <c r="AT80" s="20" t="n">
        <v>0</v>
      </c>
      <c r="AU80" s="18" t="n">
        <v>0</v>
      </c>
      <c r="AV80" s="20" t="n">
        <v>0</v>
      </c>
    </row>
    <row r="81" spans="1:48">
      <c r="A81" s="21" t="s">
        <v>401</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n">
        <v>0</v>
      </c>
      <c r="P81" s="20" t="n">
        <v>0</v>
      </c>
      <c r="Q81" s="18" t="n">
        <v>0</v>
      </c>
      <c r="R81" s="20" t="n">
        <v>0</v>
      </c>
      <c r="S81" s="18" t="n">
        <v>0</v>
      </c>
      <c r="T81" s="20" t="n">
        <v>0</v>
      </c>
      <c r="U81" s="18" t="n">
        <v>0</v>
      </c>
      <c r="V81" s="20" t="n">
        <v>0</v>
      </c>
      <c r="W81" s="18" t="n">
        <v>0</v>
      </c>
      <c r="X81" s="20" t="n">
        <v>0</v>
      </c>
      <c r="Y81" s="18" t="n">
        <v>0</v>
      </c>
      <c r="Z81" s="20" t="n">
        <v>0</v>
      </c>
      <c r="AA81" s="18" t="n">
        <v>0</v>
      </c>
      <c r="AB81" s="20" t="n">
        <v>0</v>
      </c>
      <c r="AC81" s="18" t="n">
        <v>0</v>
      </c>
      <c r="AD81" s="20" t="n">
        <v>0</v>
      </c>
      <c r="AE81" s="18" t="n">
        <v>0</v>
      </c>
      <c r="AF81" s="20" t="n">
        <v>0</v>
      </c>
      <c r="AG81" s="18" t="n">
        <v>0</v>
      </c>
      <c r="AH81" s="20" t="n">
        <v>0</v>
      </c>
      <c r="AI81" s="18" t="n">
        <v>0</v>
      </c>
      <c r="AJ81" s="20" t="n">
        <v>0</v>
      </c>
      <c r="AK81" s="18" t="n">
        <v>0</v>
      </c>
      <c r="AL81" s="20" t="n">
        <v>0</v>
      </c>
      <c r="AM81" s="18" t="n">
        <v>0</v>
      </c>
      <c r="AN81" s="20" t="n">
        <v>0</v>
      </c>
      <c r="AO81" s="18" t="s">
        <v>327</v>
      </c>
      <c r="AP81" s="20" t="s">
        <v>327</v>
      </c>
      <c r="AQ81" s="18" t="n">
        <v>100</v>
      </c>
      <c r="AR81" s="20" t="n">
        <v>0</v>
      </c>
      <c r="AS81" s="18" t="n">
        <v>0</v>
      </c>
      <c r="AT81" s="20" t="n">
        <v>0</v>
      </c>
      <c r="AU81" s="18" t="n">
        <v>0</v>
      </c>
      <c r="AV81" s="20" t="n">
        <v>0</v>
      </c>
    </row>
    <row r="82" spans="1:4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c r="U82" s="22" t="s">
        <v>402</v>
      </c>
      <c r="V82" s="22" t="s">
        <v>402</v>
      </c>
      <c r="W82" s="22" t="s">
        <v>402</v>
      </c>
      <c r="X82" s="22" t="s">
        <v>402</v>
      </c>
      <c r="Y82" s="22" t="s">
        <v>402</v>
      </c>
      <c r="Z82" s="22" t="s">
        <v>402</v>
      </c>
      <c r="AA82" s="22" t="s">
        <v>402</v>
      </c>
      <c r="AB82" s="22" t="s">
        <v>402</v>
      </c>
      <c r="AC82" s="22" t="s">
        <v>402</v>
      </c>
      <c r="AD82" s="22" t="s">
        <v>402</v>
      </c>
      <c r="AE82" s="22" t="s">
        <v>402</v>
      </c>
      <c r="AF82" s="22" t="s">
        <v>402</v>
      </c>
      <c r="AG82" s="22" t="s">
        <v>402</v>
      </c>
      <c r="AH82" s="22" t="s">
        <v>402</v>
      </c>
      <c r="AI82" s="22" t="s">
        <v>402</v>
      </c>
      <c r="AJ82" s="22" t="s">
        <v>402</v>
      </c>
      <c r="AK82" s="22" t="s">
        <v>402</v>
      </c>
      <c r="AL82" s="22" t="s">
        <v>402</v>
      </c>
      <c r="AM82" s="22" t="s">
        <v>402</v>
      </c>
      <c r="AN82" s="22" t="s">
        <v>402</v>
      </c>
      <c r="AO82" s="22" t="s">
        <v>402</v>
      </c>
      <c r="AP82" s="22" t="s">
        <v>402</v>
      </c>
      <c r="AQ82" s="22" t="s">
        <v>402</v>
      </c>
      <c r="AR82" s="22" t="s">
        <v>402</v>
      </c>
      <c r="AS82" s="22" t="s">
        <v>402</v>
      </c>
      <c r="AT82" s="22" t="s">
        <v>402</v>
      </c>
      <c r="AU82" s="22" t="s">
        <v>402</v>
      </c>
      <c r="AV82" s="22" t="s">
        <v>402</v>
      </c>
    </row>
    <row r="83" spans="1:48">
      <c r="A83" s="3" t="s">
        <v>403</v>
      </c>
    </row>
    <row r="84" spans="1:48">
      <c r="A84" s="23" t="s">
        <v>404</v>
      </c>
    </row>
    <row r="85" spans="1:48">
      <c r="A85" s="23" t="s">
        <v>405</v>
      </c>
    </row>
    <row customHeight="1" ht="30" r="86" spans="1:48">
      <c r="A86" s="23" t="s">
        <v>406</v>
      </c>
    </row>
    <row customHeight="1" ht="30" r="87" spans="1:48">
      <c r="A87" s="23" t="s">
        <v>402</v>
      </c>
    </row>
    <row customHeight="1" ht="30" r="88" spans="1:48">
      <c r="A88" s="23" t="s">
        <v>407</v>
      </c>
    </row>
    <row customHeight="1" ht="30" r="89" spans="1:48">
      <c r="A89" s="23" t="s">
        <v>408</v>
      </c>
    </row>
    <row customHeight="1" ht="30" r="90" spans="1:48">
      <c r="A90" s="23" t="s">
        <v>409</v>
      </c>
    </row>
    <row customHeight="1" ht="30" r="91" spans="1:48">
      <c r="A91" s="23" t="s">
        <v>410</v>
      </c>
    </row>
    <row customHeight="1" ht="30" r="92" spans="1:48">
      <c r="A92" s="23" t="s">
        <v>411</v>
      </c>
    </row>
    <row customHeight="1" ht="30" r="93" spans="1:48">
      <c r="A93" s="23" t="s">
        <v>412</v>
      </c>
    </row>
    <row customHeight="1" ht="30" r="94" spans="1:48">
      <c r="A94" s="23" t="s">
        <v>413</v>
      </c>
    </row>
    <row customHeight="1" ht="30" r="95" spans="1:48">
      <c r="A95" s="23" t="s">
        <v>414</v>
      </c>
    </row>
    <row customHeight="1" ht="30" r="96" spans="1:48">
      <c r="A96" s="23" t="s">
        <v>415</v>
      </c>
    </row>
  </sheetData>
  <mergeCells count="37">
    <mergeCell ref="E4:F4"/>
    <mergeCell ref="G4:H4"/>
    <mergeCell ref="I4:J4"/>
    <mergeCell ref="K4:L4"/>
    <mergeCell ref="M4:N4"/>
    <mergeCell ref="O4:P4"/>
    <mergeCell ref="Q4:R4"/>
    <mergeCell ref="S4:T4"/>
    <mergeCell ref="U4:V4"/>
    <mergeCell ref="W4:X4"/>
    <mergeCell ref="Y4:Z4"/>
    <mergeCell ref="AA4:AB4"/>
    <mergeCell ref="AC4:AD4"/>
    <mergeCell ref="AE4:AF4"/>
    <mergeCell ref="AG4:AH4"/>
    <mergeCell ref="AI4:AJ4"/>
    <mergeCell ref="AK4:AL4"/>
    <mergeCell ref="AM4:AN4"/>
    <mergeCell ref="AO4:AP4"/>
    <mergeCell ref="AQ4:AR4"/>
    <mergeCell ref="AS4:AT4"/>
    <mergeCell ref="AU4:AV4"/>
    <mergeCell ref="A1:AV1"/>
    <mergeCell ref="A2:AV2"/>
    <mergeCell ref="A84:AV84"/>
    <mergeCell ref="A85:AV85"/>
    <mergeCell ref="A86:AV86"/>
    <mergeCell ref="A87:AV87"/>
    <mergeCell ref="A88:AV88"/>
    <mergeCell ref="A89:AV89"/>
    <mergeCell ref="A90:AV90"/>
    <mergeCell ref="A91:AV91"/>
    <mergeCell ref="A92:AV92"/>
    <mergeCell ref="A93:AV93"/>
    <mergeCell ref="A94:AV94"/>
    <mergeCell ref="A95:AV95"/>
    <mergeCell ref="A96:AV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581</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47.80989126</v>
      </c>
      <c r="F7" s="20" t="n">
        <v>0.75233427</v>
      </c>
      <c r="G7" s="18" t="n">
        <v>29.24968369</v>
      </c>
      <c r="H7" s="20" t="n">
        <v>0.6565401199999999</v>
      </c>
      <c r="I7" s="18" t="n">
        <v>0</v>
      </c>
      <c r="J7" s="20" t="n">
        <v>0</v>
      </c>
      <c r="K7" s="18" t="s">
        <v>327</v>
      </c>
      <c r="L7" s="20" t="s">
        <v>327</v>
      </c>
      <c r="M7" s="18" t="n">
        <v>0</v>
      </c>
      <c r="N7" s="20" t="n">
        <v>0</v>
      </c>
      <c r="O7" s="18" t="n">
        <v>0</v>
      </c>
      <c r="P7" s="20" t="n">
        <v>0</v>
      </c>
      <c r="Q7" s="18" t="n">
        <v>22.94042505</v>
      </c>
      <c r="R7" s="20" t="n">
        <v>0.87255281</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(6257.0/B9*100)</f>
        <v/>
      </c>
      <c r="D9" s="19" t="n">
        <v>3394</v>
      </c>
      <c r="E9" s="18" t="n">
        <v>46.90226808</v>
      </c>
      <c r="F9" s="20" t="n">
        <v>1.15502039</v>
      </c>
      <c r="G9" s="18" t="n">
        <v>33.77774771</v>
      </c>
      <c r="H9" s="20" t="n">
        <v>1.01992318</v>
      </c>
      <c r="I9" s="18" t="n">
        <v>0</v>
      </c>
      <c r="J9" s="20" t="n">
        <v>0</v>
      </c>
      <c r="K9" s="18" t="s">
        <v>327</v>
      </c>
      <c r="L9" s="20" t="s">
        <v>327</v>
      </c>
      <c r="M9" s="18" t="n">
        <v>7.1032248</v>
      </c>
      <c r="N9" s="20" t="n">
        <v>1.26008756</v>
      </c>
      <c r="O9" s="18" t="n">
        <v>0</v>
      </c>
      <c r="P9" s="20" t="n">
        <v>0</v>
      </c>
      <c r="Q9" s="18" t="n">
        <v>12.21675941</v>
      </c>
      <c r="R9" s="20" t="n">
        <v>0.88320518</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(222.0/B13*100)</f>
        <v/>
      </c>
      <c r="D13" s="19" t="n">
        <v>6939</v>
      </c>
      <c r="E13" s="18" t="n">
        <v>66.89561854999999</v>
      </c>
      <c r="F13" s="20" t="n">
        <v>0.74086693</v>
      </c>
      <c r="G13" s="18" t="n">
        <v>22.94195091</v>
      </c>
      <c r="H13" s="20" t="n">
        <v>0.72964921</v>
      </c>
      <c r="I13" s="18" t="n">
        <v>0</v>
      </c>
      <c r="J13" s="20" t="n">
        <v>0</v>
      </c>
      <c r="K13" s="18" t="s">
        <v>327</v>
      </c>
      <c r="L13" s="20" t="s">
        <v>327</v>
      </c>
      <c r="M13" s="18" t="n">
        <v>4.1312667</v>
      </c>
      <c r="N13" s="20" t="n">
        <v>0.47447266</v>
      </c>
      <c r="O13" s="18" t="n">
        <v>0</v>
      </c>
      <c r="P13" s="20" t="n">
        <v>0</v>
      </c>
      <c r="Q13" s="18" t="n">
        <v>6.03116384</v>
      </c>
      <c r="R13" s="20" t="n">
        <v>0.46426723</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(1055.0/B17*100)</f>
        <v/>
      </c>
      <c r="D17" s="19" t="n">
        <v>5449</v>
      </c>
      <c r="E17" s="18" t="n">
        <v>63.2815934</v>
      </c>
      <c r="F17" s="20" t="n">
        <v>0.8635921600000001</v>
      </c>
      <c r="G17" s="18" t="n">
        <v>27.96254034</v>
      </c>
      <c r="H17" s="20" t="n">
        <v>0.71148342</v>
      </c>
      <c r="I17" s="18" t="n">
        <v>0</v>
      </c>
      <c r="J17" s="20" t="n">
        <v>0</v>
      </c>
      <c r="K17" s="18" t="s">
        <v>327</v>
      </c>
      <c r="L17" s="20" t="s">
        <v>327</v>
      </c>
      <c r="M17" s="18" t="n">
        <v>2.71910722</v>
      </c>
      <c r="N17" s="20" t="n">
        <v>0.36242645</v>
      </c>
      <c r="O17" s="18" t="n">
        <v>0</v>
      </c>
      <c r="P17" s="20" t="n">
        <v>0</v>
      </c>
      <c r="Q17" s="18" t="n">
        <v>6.03675904</v>
      </c>
      <c r="R17" s="20" t="n">
        <v>0.58734084</v>
      </c>
    </row>
    <row r="18" spans="1:18">
      <c r="A18" s="15" t="s">
        <v>338</v>
      </c>
      <c r="B18" s="17" t="n">
        <v>5532</v>
      </c>
      <c r="C18" s="18">
        <f>(68.0/B18*100)</f>
        <v/>
      </c>
      <c r="D18" s="19" t="n">
        <v>5464</v>
      </c>
      <c r="E18" s="18" t="n">
        <v>38.70301214</v>
      </c>
      <c r="F18" s="20" t="n">
        <v>0.77019966</v>
      </c>
      <c r="G18" s="18" t="n">
        <v>43.6459754</v>
      </c>
      <c r="H18" s="20" t="n">
        <v>1.09447006</v>
      </c>
      <c r="I18" s="18" t="n">
        <v>0</v>
      </c>
      <c r="J18" s="20" t="n">
        <v>0</v>
      </c>
      <c r="K18" s="18" t="s">
        <v>327</v>
      </c>
      <c r="L18" s="20" t="s">
        <v>327</v>
      </c>
      <c r="M18" s="18" t="n">
        <v>0</v>
      </c>
      <c r="N18" s="20" t="n">
        <v>0</v>
      </c>
      <c r="O18" s="18" t="n">
        <v>0</v>
      </c>
      <c r="P18" s="20" t="n">
        <v>0</v>
      </c>
      <c r="Q18" s="18" t="n">
        <v>17.65101246</v>
      </c>
      <c r="R18" s="20" t="n">
        <v>0.74386953</v>
      </c>
    </row>
    <row r="19" spans="1:18">
      <c r="A19" s="15" t="s">
        <v>339</v>
      </c>
      <c r="B19" s="17" t="n">
        <v>5658</v>
      </c>
      <c r="C19" s="18">
        <f>(382.0/B19*100)</f>
        <v/>
      </c>
      <c r="D19" s="19" t="n">
        <v>5276</v>
      </c>
      <c r="E19" s="18" t="n">
        <v>54.06644881</v>
      </c>
      <c r="F19" s="20" t="n">
        <v>0.79114993</v>
      </c>
      <c r="G19" s="18" t="n">
        <v>34.78285278</v>
      </c>
      <c r="H19" s="20" t="n">
        <v>0.71838951</v>
      </c>
      <c r="I19" s="18" t="n">
        <v>0</v>
      </c>
      <c r="J19" s="20" t="n">
        <v>0</v>
      </c>
      <c r="K19" s="18" t="s">
        <v>327</v>
      </c>
      <c r="L19" s="20" t="s">
        <v>327</v>
      </c>
      <c r="M19" s="18" t="n">
        <v>0</v>
      </c>
      <c r="N19" s="20" t="n">
        <v>0</v>
      </c>
      <c r="O19" s="18" t="n">
        <v>0</v>
      </c>
      <c r="P19" s="20" t="n">
        <v>0</v>
      </c>
      <c r="Q19" s="18" t="n">
        <v>11.15069841</v>
      </c>
      <c r="R19" s="20" t="n">
        <v>0.70010604</v>
      </c>
    </row>
    <row r="20" spans="1:18">
      <c r="A20" s="15" t="s">
        <v>340</v>
      </c>
      <c r="B20" s="17" t="n">
        <v>3371</v>
      </c>
      <c r="C20" s="18">
        <f>(83.0/B20*100)</f>
        <v/>
      </c>
      <c r="D20" s="19" t="n">
        <v>3288</v>
      </c>
      <c r="E20" s="18" t="n">
        <v>64.36218116000001</v>
      </c>
      <c r="F20" s="20" t="n">
        <v>0.9112064</v>
      </c>
      <c r="G20" s="18" t="n">
        <v>23.94414203</v>
      </c>
      <c r="H20" s="20" t="n">
        <v>0.801218</v>
      </c>
      <c r="I20" s="18" t="n">
        <v>0</v>
      </c>
      <c r="J20" s="20" t="n">
        <v>0</v>
      </c>
      <c r="K20" s="18" t="s">
        <v>327</v>
      </c>
      <c r="L20" s="20" t="s">
        <v>327</v>
      </c>
      <c r="M20" s="18" t="n">
        <v>0</v>
      </c>
      <c r="N20" s="20" t="n">
        <v>0</v>
      </c>
      <c r="O20" s="18" t="n">
        <v>0</v>
      </c>
      <c r="P20" s="20" t="n">
        <v>0</v>
      </c>
      <c r="Q20" s="18" t="n">
        <v>11.69367681</v>
      </c>
      <c r="R20" s="20" t="n">
        <v>0.57558663</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(747.0/B23*100)</f>
        <v/>
      </c>
      <c r="D23" s="19" t="n">
        <v>10836</v>
      </c>
      <c r="E23" s="18" t="n">
        <v>32.48961511</v>
      </c>
      <c r="F23" s="20" t="n">
        <v>0.79356385</v>
      </c>
      <c r="G23" s="18" t="n">
        <v>50.56432396</v>
      </c>
      <c r="H23" s="20" t="n">
        <v>0.87727233</v>
      </c>
      <c r="I23" s="18" t="n">
        <v>0</v>
      </c>
      <c r="J23" s="20" t="n">
        <v>0</v>
      </c>
      <c r="K23" s="18" t="s">
        <v>327</v>
      </c>
      <c r="L23" s="20" t="s">
        <v>327</v>
      </c>
      <c r="M23" s="18" t="n">
        <v>0</v>
      </c>
      <c r="N23" s="20" t="n">
        <v>0</v>
      </c>
      <c r="O23" s="18" t="n">
        <v>0</v>
      </c>
      <c r="P23" s="20" t="n">
        <v>0</v>
      </c>
      <c r="Q23" s="18" t="n">
        <v>16.94606092</v>
      </c>
      <c r="R23" s="20" t="n">
        <v>0.74143411</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(40.0/B25*100)</f>
        <v/>
      </c>
      <c r="D25" s="19" t="n">
        <v>5541</v>
      </c>
      <c r="E25" s="18" t="n">
        <v>33.07917261</v>
      </c>
      <c r="F25" s="20" t="n">
        <v>0.63949356</v>
      </c>
      <c r="G25" s="18" t="n">
        <v>53.95674414</v>
      </c>
      <c r="H25" s="20" t="n">
        <v>0.67174702</v>
      </c>
      <c r="I25" s="18" t="n">
        <v>0</v>
      </c>
      <c r="J25" s="20" t="n">
        <v>0</v>
      </c>
      <c r="K25" s="18" t="s">
        <v>327</v>
      </c>
      <c r="L25" s="20" t="s">
        <v>327</v>
      </c>
      <c r="M25" s="18" t="n">
        <v>0</v>
      </c>
      <c r="N25" s="20" t="n">
        <v>0</v>
      </c>
      <c r="O25" s="18" t="n">
        <v>0</v>
      </c>
      <c r="P25" s="20" t="n">
        <v>0</v>
      </c>
      <c r="Q25" s="18" t="n">
        <v>12.96408324</v>
      </c>
      <c r="R25" s="20" t="n">
        <v>0.50998195</v>
      </c>
    </row>
    <row r="26" spans="1:18">
      <c r="A26" s="15" t="s">
        <v>346</v>
      </c>
      <c r="B26" s="17" t="n">
        <v>4869</v>
      </c>
      <c r="C26" s="18">
        <f>(216.0/B26*100)</f>
        <v/>
      </c>
      <c r="D26" s="19" t="n">
        <v>4653</v>
      </c>
      <c r="E26" s="18" t="n">
        <v>60.35897393</v>
      </c>
      <c r="F26" s="20" t="n">
        <v>0.92017016</v>
      </c>
      <c r="G26" s="18" t="n">
        <v>29.7416012</v>
      </c>
      <c r="H26" s="20" t="n">
        <v>0.85913918</v>
      </c>
      <c r="I26" s="18" t="n">
        <v>0</v>
      </c>
      <c r="J26" s="20" t="n">
        <v>0</v>
      </c>
      <c r="K26" s="18" t="s">
        <v>327</v>
      </c>
      <c r="L26" s="20" t="s">
        <v>327</v>
      </c>
      <c r="M26" s="18" t="n">
        <v>0</v>
      </c>
      <c r="N26" s="20" t="n">
        <v>0</v>
      </c>
      <c r="O26" s="18" t="n">
        <v>0</v>
      </c>
      <c r="P26" s="20" t="n">
        <v>0</v>
      </c>
      <c r="Q26" s="18" t="n">
        <v>9.89942486</v>
      </c>
      <c r="R26" s="20" t="n">
        <v>0.48800165</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(52.0/B32*100)</f>
        <v/>
      </c>
      <c r="D32" s="19" t="n">
        <v>4426</v>
      </c>
      <c r="E32" s="18" t="n">
        <v>54.94951946</v>
      </c>
      <c r="F32" s="20" t="n">
        <v>0.86647146</v>
      </c>
      <c r="G32" s="18" t="n">
        <v>36.14871833</v>
      </c>
      <c r="H32" s="20" t="n">
        <v>0.8123024</v>
      </c>
      <c r="I32" s="18" t="n">
        <v>0</v>
      </c>
      <c r="J32" s="20" t="n">
        <v>0</v>
      </c>
      <c r="K32" s="18" t="s">
        <v>327</v>
      </c>
      <c r="L32" s="20" t="s">
        <v>327</v>
      </c>
      <c r="M32" s="18" t="n">
        <v>0</v>
      </c>
      <c r="N32" s="20" t="n">
        <v>0</v>
      </c>
      <c r="O32" s="18" t="n">
        <v>0</v>
      </c>
      <c r="P32" s="20" t="n">
        <v>0</v>
      </c>
      <c r="Q32" s="18" t="n">
        <v>8.901762209999999</v>
      </c>
      <c r="R32" s="20" t="n">
        <v>0.474401</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(180.0/B34*100)</f>
        <v/>
      </c>
      <c r="D34" s="19" t="n">
        <v>6170</v>
      </c>
      <c r="E34" s="18" t="n">
        <v>43.74405516</v>
      </c>
      <c r="F34" s="20" t="n">
        <v>0.78345426</v>
      </c>
      <c r="G34" s="18" t="n">
        <v>38.00442602</v>
      </c>
      <c r="H34" s="20" t="n">
        <v>0.68697739</v>
      </c>
      <c r="I34" s="18" t="n">
        <v>0</v>
      </c>
      <c r="J34" s="20" t="n">
        <v>0</v>
      </c>
      <c r="K34" s="18" t="s">
        <v>327</v>
      </c>
      <c r="L34" s="20" t="s">
        <v>327</v>
      </c>
      <c r="M34" s="18" t="n">
        <v>2.62279027</v>
      </c>
      <c r="N34" s="20" t="n">
        <v>0.54393057</v>
      </c>
      <c r="O34" s="18" t="n">
        <v>0</v>
      </c>
      <c r="P34" s="20" t="n">
        <v>0</v>
      </c>
      <c r="Q34" s="18" t="n">
        <v>15.62872855</v>
      </c>
      <c r="R34" s="20" t="n">
        <v>0.67239179</v>
      </c>
    </row>
    <row r="35" spans="1:18">
      <c r="A35" s="15" t="s">
        <v>355</v>
      </c>
      <c r="B35" s="17" t="n">
        <v>6406</v>
      </c>
      <c r="C35" s="18">
        <f>(165.0/B35*100)</f>
        <v/>
      </c>
      <c r="D35" s="19" t="n">
        <v>6241</v>
      </c>
      <c r="E35" s="18" t="n">
        <v>42.17908879</v>
      </c>
      <c r="F35" s="20" t="n">
        <v>0.78514211</v>
      </c>
      <c r="G35" s="18" t="n">
        <v>44.01908801</v>
      </c>
      <c r="H35" s="20" t="n">
        <v>0.77860861</v>
      </c>
      <c r="I35" s="18" t="n">
        <v>0</v>
      </c>
      <c r="J35" s="20" t="n">
        <v>0</v>
      </c>
      <c r="K35" s="18" t="s">
        <v>327</v>
      </c>
      <c r="L35" s="20" t="s">
        <v>327</v>
      </c>
      <c r="M35" s="18" t="n">
        <v>1.05903353</v>
      </c>
      <c r="N35" s="20" t="n">
        <v>0.05804587</v>
      </c>
      <c r="O35" s="18" t="n">
        <v>0</v>
      </c>
      <c r="P35" s="20" t="n">
        <v>0</v>
      </c>
      <c r="Q35" s="18" t="n">
        <v>12.74278967</v>
      </c>
      <c r="R35" s="20" t="n">
        <v>0.55854932</v>
      </c>
    </row>
    <row r="36" spans="1:18">
      <c r="A36" s="15" t="s">
        <v>356</v>
      </c>
      <c r="B36" s="17" t="n">
        <v>6736</v>
      </c>
      <c r="C36" s="18">
        <f>(187.0/B36*100)</f>
        <v/>
      </c>
      <c r="D36" s="19" t="n">
        <v>6549</v>
      </c>
      <c r="E36" s="18" t="n">
        <v>41.87747501</v>
      </c>
      <c r="F36" s="20" t="n">
        <v>0.63473216</v>
      </c>
      <c r="G36" s="18" t="n">
        <v>42.08828649</v>
      </c>
      <c r="H36" s="20" t="n">
        <v>0.69367322</v>
      </c>
      <c r="I36" s="18" t="n">
        <v>0</v>
      </c>
      <c r="J36" s="20" t="n">
        <v>0</v>
      </c>
      <c r="K36" s="18" t="s">
        <v>327</v>
      </c>
      <c r="L36" s="20" t="s">
        <v>327</v>
      </c>
      <c r="M36" s="18" t="n">
        <v>0</v>
      </c>
      <c r="N36" s="20" t="n">
        <v>0</v>
      </c>
      <c r="O36" s="18" t="n">
        <v>0</v>
      </c>
      <c r="P36" s="20" t="n">
        <v>0</v>
      </c>
      <c r="Q36" s="18" t="n">
        <v>16.0342385</v>
      </c>
      <c r="R36" s="20" t="n">
        <v>0.56561537</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(5855.0/B40*100)</f>
        <v/>
      </c>
      <c r="D40" s="19" t="n">
        <v>8302</v>
      </c>
      <c r="E40" s="18" t="n">
        <v>46.07009591</v>
      </c>
      <c r="F40" s="20" t="n">
        <v>0.92958778</v>
      </c>
      <c r="G40" s="18" t="n">
        <v>28.98657528</v>
      </c>
      <c r="H40" s="20" t="n">
        <v>0.90159016</v>
      </c>
      <c r="I40" s="18" t="n">
        <v>0</v>
      </c>
      <c r="J40" s="20" t="n">
        <v>0</v>
      </c>
      <c r="K40" s="18" t="s">
        <v>327</v>
      </c>
      <c r="L40" s="20" t="s">
        <v>327</v>
      </c>
      <c r="M40" s="18" t="n">
        <v>9.30619439</v>
      </c>
      <c r="N40" s="20" t="n">
        <v>0.21272892</v>
      </c>
      <c r="O40" s="18" t="n">
        <v>0</v>
      </c>
      <c r="P40" s="20" t="n">
        <v>0</v>
      </c>
      <c r="Q40" s="18" t="n">
        <v>15.63713442</v>
      </c>
      <c r="R40" s="20" t="n">
        <v>0.97776097</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(389.0/B47*100)</f>
        <v/>
      </c>
      <c r="D47" s="19" t="n">
        <v>5539</v>
      </c>
      <c r="E47" s="18" t="n">
        <v>49.41757613</v>
      </c>
      <c r="F47" s="20" t="n">
        <v>0.89748026</v>
      </c>
      <c r="G47" s="18" t="n">
        <v>26.15803725</v>
      </c>
      <c r="H47" s="20" t="n">
        <v>0.88080901</v>
      </c>
      <c r="I47" s="18" t="n">
        <v>0</v>
      </c>
      <c r="J47" s="20" t="n">
        <v>0</v>
      </c>
      <c r="K47" s="18" t="s">
        <v>327</v>
      </c>
      <c r="L47" s="20" t="s">
        <v>327</v>
      </c>
      <c r="M47" s="18" t="n">
        <v>0</v>
      </c>
      <c r="N47" s="20" t="n">
        <v>0</v>
      </c>
      <c r="O47" s="18" t="n">
        <v>0</v>
      </c>
      <c r="P47" s="20" t="n">
        <v>0</v>
      </c>
      <c r="Q47" s="18" t="n">
        <v>24.42438662</v>
      </c>
      <c r="R47" s="20" t="n">
        <v>1.18868051</v>
      </c>
    </row>
    <row r="48" spans="1:18">
      <c r="A48" s="15" t="s">
        <v>368</v>
      </c>
      <c r="B48" s="17" t="n">
        <v>9841</v>
      </c>
      <c r="C48" s="18">
        <f>(36.0/B48*100)</f>
        <v/>
      </c>
      <c r="D48" s="19" t="n">
        <v>9805</v>
      </c>
      <c r="E48" s="18" t="n">
        <v>36.21016329</v>
      </c>
      <c r="F48" s="20" t="n">
        <v>1.10600146</v>
      </c>
      <c r="G48" s="18" t="n">
        <v>54.99364107</v>
      </c>
      <c r="H48" s="20" t="n">
        <v>1.12956338</v>
      </c>
      <c r="I48" s="18" t="n">
        <v>0</v>
      </c>
      <c r="J48" s="20" t="n">
        <v>0</v>
      </c>
      <c r="K48" s="18" t="s">
        <v>327</v>
      </c>
      <c r="L48" s="20" t="s">
        <v>327</v>
      </c>
      <c r="M48" s="18" t="n">
        <v>0</v>
      </c>
      <c r="N48" s="20" t="n">
        <v>0</v>
      </c>
      <c r="O48" s="18" t="n">
        <v>0</v>
      </c>
      <c r="P48" s="20" t="n">
        <v>0</v>
      </c>
      <c r="Q48" s="18" t="n">
        <v>8.796195640000001</v>
      </c>
      <c r="R48" s="20" t="n">
        <v>0.58942887</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(182.0/B52*100)</f>
        <v/>
      </c>
      <c r="D52" s="19" t="n">
        <v>5627</v>
      </c>
      <c r="E52" s="18" t="n">
        <v>43.34722675</v>
      </c>
      <c r="F52" s="20" t="n">
        <v>0.77648613</v>
      </c>
      <c r="G52" s="18" t="n">
        <v>41.87295694</v>
      </c>
      <c r="H52" s="20" t="n">
        <v>0.77677458</v>
      </c>
      <c r="I52" s="18" t="n">
        <v>0</v>
      </c>
      <c r="J52" s="20" t="n">
        <v>0</v>
      </c>
      <c r="K52" s="18" t="s">
        <v>327</v>
      </c>
      <c r="L52" s="20" t="s">
        <v>327</v>
      </c>
      <c r="M52" s="18" t="n">
        <v>0</v>
      </c>
      <c r="N52" s="20" t="n">
        <v>0</v>
      </c>
      <c r="O52" s="18" t="n">
        <v>0</v>
      </c>
      <c r="P52" s="20" t="n">
        <v>0</v>
      </c>
      <c r="Q52" s="18" t="n">
        <v>14.77981631</v>
      </c>
      <c r="R52" s="20" t="n">
        <v>0.767978</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(101.0/B56*100)</f>
        <v/>
      </c>
      <c r="D56" s="19" t="n">
        <v>5258</v>
      </c>
      <c r="E56" s="18" t="n">
        <v>27.22456098</v>
      </c>
      <c r="F56" s="20" t="n">
        <v>0.8269888</v>
      </c>
      <c r="G56" s="18" t="n">
        <v>67.27828335</v>
      </c>
      <c r="H56" s="20" t="n">
        <v>0.92213369</v>
      </c>
      <c r="I56" s="18" t="n">
        <v>0</v>
      </c>
      <c r="J56" s="20" t="n">
        <v>0</v>
      </c>
      <c r="K56" s="18" t="s">
        <v>327</v>
      </c>
      <c r="L56" s="20" t="s">
        <v>327</v>
      </c>
      <c r="M56" s="18" t="n">
        <v>0</v>
      </c>
      <c r="N56" s="20" t="n">
        <v>0</v>
      </c>
      <c r="O56" s="18" t="n">
        <v>0</v>
      </c>
      <c r="P56" s="20" t="n">
        <v>0</v>
      </c>
      <c r="Q56" s="18" t="n">
        <v>5.49715567</v>
      </c>
      <c r="R56" s="20" t="n">
        <v>0.47421087</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(361.0/B61*100)</f>
        <v/>
      </c>
      <c r="D61" s="19" t="n">
        <v>6164</v>
      </c>
      <c r="E61" s="18" t="n">
        <v>66.27595125000001</v>
      </c>
      <c r="F61" s="20" t="n">
        <v>0.82776493</v>
      </c>
      <c r="G61" s="18" t="n">
        <v>21.73980381</v>
      </c>
      <c r="H61" s="20" t="n">
        <v>0.72889758</v>
      </c>
      <c r="I61" s="18" t="n">
        <v>0</v>
      </c>
      <c r="J61" s="20" t="n">
        <v>0</v>
      </c>
      <c r="K61" s="18" t="s">
        <v>327</v>
      </c>
      <c r="L61" s="20" t="s">
        <v>327</v>
      </c>
      <c r="M61" s="18" t="n">
        <v>0</v>
      </c>
      <c r="N61" s="20" t="n">
        <v>0</v>
      </c>
      <c r="O61" s="18" t="n">
        <v>0</v>
      </c>
      <c r="P61" s="20" t="n">
        <v>0</v>
      </c>
      <c r="Q61" s="18" t="n">
        <v>11.98424494</v>
      </c>
      <c r="R61" s="20" t="n">
        <v>0.76890476</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(783.0/B67*100)</f>
        <v/>
      </c>
      <c r="D67" s="19" t="n">
        <v>6188</v>
      </c>
      <c r="E67" s="18" t="n">
        <v>42.0023229</v>
      </c>
      <c r="F67" s="20" t="n">
        <v>0.74064724</v>
      </c>
      <c r="G67" s="18" t="n">
        <v>49.84481586</v>
      </c>
      <c r="H67" s="20" t="n">
        <v>0.81491392</v>
      </c>
      <c r="I67" s="18" t="n">
        <v>0</v>
      </c>
      <c r="J67" s="20" t="n">
        <v>0</v>
      </c>
      <c r="K67" s="18" t="s">
        <v>327</v>
      </c>
      <c r="L67" s="20" t="s">
        <v>327</v>
      </c>
      <c r="M67" s="18" t="n">
        <v>0</v>
      </c>
      <c r="N67" s="20" t="n">
        <v>0</v>
      </c>
      <c r="O67" s="18" t="n">
        <v>0</v>
      </c>
      <c r="P67" s="20" t="n">
        <v>0</v>
      </c>
      <c r="Q67" s="18" t="n">
        <v>8.152861229999999</v>
      </c>
      <c r="R67" s="20" t="n">
        <v>0.43871769</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(470.0/B73*100)</f>
        <v/>
      </c>
      <c r="D73" s="19" t="n">
        <v>7779</v>
      </c>
      <c r="E73" s="18" t="n">
        <v>76.69170114000001</v>
      </c>
      <c r="F73" s="20" t="n">
        <v>0.77022035</v>
      </c>
      <c r="G73" s="18" t="n">
        <v>18.22141181</v>
      </c>
      <c r="H73" s="20" t="n">
        <v>0.690559</v>
      </c>
      <c r="I73" s="18" t="n">
        <v>0</v>
      </c>
      <c r="J73" s="20" t="n">
        <v>0</v>
      </c>
      <c r="K73" s="18" t="s">
        <v>327</v>
      </c>
      <c r="L73" s="20" t="s">
        <v>327</v>
      </c>
      <c r="M73" s="18" t="n">
        <v>0</v>
      </c>
      <c r="N73" s="20" t="n">
        <v>0</v>
      </c>
      <c r="O73" s="18" t="n">
        <v>0</v>
      </c>
      <c r="P73" s="20" t="n">
        <v>0</v>
      </c>
      <c r="Q73" s="18" t="n">
        <v>5.08688705</v>
      </c>
      <c r="R73" s="20" t="n">
        <v>0.29438095</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582</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40.32393638</v>
      </c>
      <c r="F7" s="20" t="n">
        <v>0.7160666</v>
      </c>
      <c r="G7" s="18" t="n">
        <v>34.39215117</v>
      </c>
      <c r="H7" s="20" t="n">
        <v>0.72553105</v>
      </c>
      <c r="I7" s="18" t="n">
        <v>0</v>
      </c>
      <c r="J7" s="20" t="n">
        <v>0</v>
      </c>
      <c r="K7" s="18" t="s">
        <v>327</v>
      </c>
      <c r="L7" s="20" t="s">
        <v>327</v>
      </c>
      <c r="M7" s="18" t="n">
        <v>0</v>
      </c>
      <c r="N7" s="20" t="n">
        <v>0</v>
      </c>
      <c r="O7" s="18" t="n">
        <v>0</v>
      </c>
      <c r="P7" s="20" t="n">
        <v>0</v>
      </c>
      <c r="Q7" s="18" t="n">
        <v>25.28391245</v>
      </c>
      <c r="R7" s="20" t="n">
        <v>0.87466467</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(6257.0/B9*100)</f>
        <v/>
      </c>
      <c r="D9" s="19" t="n">
        <v>3394</v>
      </c>
      <c r="E9" s="18" t="n">
        <v>36.07959805</v>
      </c>
      <c r="F9" s="20" t="n">
        <v>1.09782542</v>
      </c>
      <c r="G9" s="18" t="n">
        <v>43.14089069</v>
      </c>
      <c r="H9" s="20" t="n">
        <v>1.17747043</v>
      </c>
      <c r="I9" s="18" t="n">
        <v>0</v>
      </c>
      <c r="J9" s="20" t="n">
        <v>0</v>
      </c>
      <c r="K9" s="18" t="s">
        <v>327</v>
      </c>
      <c r="L9" s="20" t="s">
        <v>327</v>
      </c>
      <c r="M9" s="18" t="n">
        <v>7.1032248</v>
      </c>
      <c r="N9" s="20" t="n">
        <v>1.26008756</v>
      </c>
      <c r="O9" s="18" t="n">
        <v>0</v>
      </c>
      <c r="P9" s="20" t="n">
        <v>0</v>
      </c>
      <c r="Q9" s="18" t="n">
        <v>13.67628646</v>
      </c>
      <c r="R9" s="20" t="n">
        <v>0.93799325</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(222.0/B13*100)</f>
        <v/>
      </c>
      <c r="D13" s="19" t="n">
        <v>6939</v>
      </c>
      <c r="E13" s="18" t="n">
        <v>64.97278783</v>
      </c>
      <c r="F13" s="20" t="n">
        <v>0.74731875</v>
      </c>
      <c r="G13" s="18" t="n">
        <v>23.97585963</v>
      </c>
      <c r="H13" s="20" t="n">
        <v>0.64409707</v>
      </c>
      <c r="I13" s="18" t="n">
        <v>0</v>
      </c>
      <c r="J13" s="20" t="n">
        <v>0</v>
      </c>
      <c r="K13" s="18" t="s">
        <v>327</v>
      </c>
      <c r="L13" s="20" t="s">
        <v>327</v>
      </c>
      <c r="M13" s="18" t="n">
        <v>4.1312667</v>
      </c>
      <c r="N13" s="20" t="n">
        <v>0.47447266</v>
      </c>
      <c r="O13" s="18" t="n">
        <v>0</v>
      </c>
      <c r="P13" s="20" t="n">
        <v>0</v>
      </c>
      <c r="Q13" s="18" t="n">
        <v>6.92008583</v>
      </c>
      <c r="R13" s="20" t="n">
        <v>0.44751161</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(1055.0/B17*100)</f>
        <v/>
      </c>
      <c r="D17" s="19" t="n">
        <v>5449</v>
      </c>
      <c r="E17" s="18" t="n">
        <v>56.32747277</v>
      </c>
      <c r="F17" s="20" t="n">
        <v>0.80310456</v>
      </c>
      <c r="G17" s="18" t="n">
        <v>33.20861008</v>
      </c>
      <c r="H17" s="20" t="n">
        <v>0.71149745</v>
      </c>
      <c r="I17" s="18" t="n">
        <v>0</v>
      </c>
      <c r="J17" s="20" t="n">
        <v>0</v>
      </c>
      <c r="K17" s="18" t="s">
        <v>327</v>
      </c>
      <c r="L17" s="20" t="s">
        <v>327</v>
      </c>
      <c r="M17" s="18" t="n">
        <v>2.71910722</v>
      </c>
      <c r="N17" s="20" t="n">
        <v>0.36242645</v>
      </c>
      <c r="O17" s="18" t="n">
        <v>0</v>
      </c>
      <c r="P17" s="20" t="n">
        <v>0</v>
      </c>
      <c r="Q17" s="18" t="n">
        <v>7.74480993</v>
      </c>
      <c r="R17" s="20" t="n">
        <v>0.60348579</v>
      </c>
    </row>
    <row r="18" spans="1:18">
      <c r="A18" s="15" t="s">
        <v>338</v>
      </c>
      <c r="B18" s="17" t="n">
        <v>5532</v>
      </c>
      <c r="C18" s="18">
        <f>(68.0/B18*100)</f>
        <v/>
      </c>
      <c r="D18" s="19" t="n">
        <v>5464</v>
      </c>
      <c r="E18" s="18" t="n">
        <v>25.08524316</v>
      </c>
      <c r="F18" s="20" t="n">
        <v>0.61612578</v>
      </c>
      <c r="G18" s="18" t="n">
        <v>53.35833784</v>
      </c>
      <c r="H18" s="20" t="n">
        <v>1.13320937</v>
      </c>
      <c r="I18" s="18" t="n">
        <v>0</v>
      </c>
      <c r="J18" s="20" t="n">
        <v>0</v>
      </c>
      <c r="K18" s="18" t="s">
        <v>327</v>
      </c>
      <c r="L18" s="20" t="s">
        <v>327</v>
      </c>
      <c r="M18" s="18" t="n">
        <v>0</v>
      </c>
      <c r="N18" s="20" t="n">
        <v>0</v>
      </c>
      <c r="O18" s="18" t="n">
        <v>0</v>
      </c>
      <c r="P18" s="20" t="n">
        <v>0</v>
      </c>
      <c r="Q18" s="18" t="n">
        <v>21.556419</v>
      </c>
      <c r="R18" s="20" t="n">
        <v>0.81542564</v>
      </c>
    </row>
    <row r="19" spans="1:18">
      <c r="A19" s="15" t="s">
        <v>339</v>
      </c>
      <c r="B19" s="17" t="n">
        <v>5658</v>
      </c>
      <c r="C19" s="18">
        <f>(382.0/B19*100)</f>
        <v/>
      </c>
      <c r="D19" s="19" t="n">
        <v>5276</v>
      </c>
      <c r="E19" s="18" t="n">
        <v>39.34247694</v>
      </c>
      <c r="F19" s="20" t="n">
        <v>0.74287302</v>
      </c>
      <c r="G19" s="18" t="n">
        <v>45.98615717</v>
      </c>
      <c r="H19" s="20" t="n">
        <v>0.91231696</v>
      </c>
      <c r="I19" s="18" t="n">
        <v>0</v>
      </c>
      <c r="J19" s="20" t="n">
        <v>0</v>
      </c>
      <c r="K19" s="18" t="s">
        <v>327</v>
      </c>
      <c r="L19" s="20" t="s">
        <v>327</v>
      </c>
      <c r="M19" s="18" t="n">
        <v>0</v>
      </c>
      <c r="N19" s="20" t="n">
        <v>0</v>
      </c>
      <c r="O19" s="18" t="n">
        <v>0</v>
      </c>
      <c r="P19" s="20" t="n">
        <v>0</v>
      </c>
      <c r="Q19" s="18" t="n">
        <v>14.67136589</v>
      </c>
      <c r="R19" s="20" t="n">
        <v>0.7701628</v>
      </c>
    </row>
    <row r="20" spans="1:18">
      <c r="A20" s="15" t="s">
        <v>340</v>
      </c>
      <c r="B20" s="17" t="n">
        <v>3371</v>
      </c>
      <c r="C20" s="18">
        <f>(83.0/B20*100)</f>
        <v/>
      </c>
      <c r="D20" s="19" t="n">
        <v>3288</v>
      </c>
      <c r="E20" s="18" t="n">
        <v>58.62157064</v>
      </c>
      <c r="F20" s="20" t="n">
        <v>1.00362237</v>
      </c>
      <c r="G20" s="18" t="n">
        <v>28.30597851</v>
      </c>
      <c r="H20" s="20" t="n">
        <v>0.95224379</v>
      </c>
      <c r="I20" s="18" t="n">
        <v>0</v>
      </c>
      <c r="J20" s="20" t="n">
        <v>0</v>
      </c>
      <c r="K20" s="18" t="s">
        <v>327</v>
      </c>
      <c r="L20" s="20" t="s">
        <v>327</v>
      </c>
      <c r="M20" s="18" t="n">
        <v>0</v>
      </c>
      <c r="N20" s="20" t="n">
        <v>0</v>
      </c>
      <c r="O20" s="18" t="n">
        <v>0</v>
      </c>
      <c r="P20" s="20" t="n">
        <v>0</v>
      </c>
      <c r="Q20" s="18" t="n">
        <v>13.07245085</v>
      </c>
      <c r="R20" s="20" t="n">
        <v>0.62239339</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(747.0/B23*100)</f>
        <v/>
      </c>
      <c r="D23" s="19" t="n">
        <v>10836</v>
      </c>
      <c r="E23" s="18" t="n">
        <v>20.21084689</v>
      </c>
      <c r="F23" s="20" t="n">
        <v>0.64468401</v>
      </c>
      <c r="G23" s="18" t="n">
        <v>59.78571028</v>
      </c>
      <c r="H23" s="20" t="n">
        <v>0.88981124</v>
      </c>
      <c r="I23" s="18" t="n">
        <v>0</v>
      </c>
      <c r="J23" s="20" t="n">
        <v>0</v>
      </c>
      <c r="K23" s="18" t="s">
        <v>327</v>
      </c>
      <c r="L23" s="20" t="s">
        <v>327</v>
      </c>
      <c r="M23" s="18" t="n">
        <v>0</v>
      </c>
      <c r="N23" s="20" t="n">
        <v>0</v>
      </c>
      <c r="O23" s="18" t="n">
        <v>0</v>
      </c>
      <c r="P23" s="20" t="n">
        <v>0</v>
      </c>
      <c r="Q23" s="18" t="n">
        <v>20.00344282</v>
      </c>
      <c r="R23" s="20" t="n">
        <v>0.77634324</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(40.0/B25*100)</f>
        <v/>
      </c>
      <c r="D25" s="19" t="n">
        <v>5541</v>
      </c>
      <c r="E25" s="18" t="n">
        <v>22.42383939</v>
      </c>
      <c r="F25" s="20" t="n">
        <v>0.64432843</v>
      </c>
      <c r="G25" s="18" t="n">
        <v>61.64553298</v>
      </c>
      <c r="H25" s="20" t="n">
        <v>0.71705407</v>
      </c>
      <c r="I25" s="18" t="n">
        <v>0</v>
      </c>
      <c r="J25" s="20" t="n">
        <v>0</v>
      </c>
      <c r="K25" s="18" t="s">
        <v>327</v>
      </c>
      <c r="L25" s="20" t="s">
        <v>327</v>
      </c>
      <c r="M25" s="18" t="n">
        <v>0</v>
      </c>
      <c r="N25" s="20" t="n">
        <v>0</v>
      </c>
      <c r="O25" s="18" t="n">
        <v>0</v>
      </c>
      <c r="P25" s="20" t="n">
        <v>0</v>
      </c>
      <c r="Q25" s="18" t="n">
        <v>15.93062763</v>
      </c>
      <c r="R25" s="20" t="n">
        <v>0.58099804</v>
      </c>
    </row>
    <row r="26" spans="1:18">
      <c r="A26" s="15" t="s">
        <v>346</v>
      </c>
      <c r="B26" s="17" t="n">
        <v>4869</v>
      </c>
      <c r="C26" s="18">
        <f>(216.0/B26*100)</f>
        <v/>
      </c>
      <c r="D26" s="19" t="n">
        <v>4653</v>
      </c>
      <c r="E26" s="18" t="n">
        <v>41.07822514</v>
      </c>
      <c r="F26" s="20" t="n">
        <v>0.89786688</v>
      </c>
      <c r="G26" s="18" t="n">
        <v>42.6216831</v>
      </c>
      <c r="H26" s="20" t="n">
        <v>0.9716151200000001</v>
      </c>
      <c r="I26" s="18" t="n">
        <v>0</v>
      </c>
      <c r="J26" s="20" t="n">
        <v>0</v>
      </c>
      <c r="K26" s="18" t="s">
        <v>327</v>
      </c>
      <c r="L26" s="20" t="s">
        <v>327</v>
      </c>
      <c r="M26" s="18" t="n">
        <v>0</v>
      </c>
      <c r="N26" s="20" t="n">
        <v>0</v>
      </c>
      <c r="O26" s="18" t="n">
        <v>0</v>
      </c>
      <c r="P26" s="20" t="n">
        <v>0</v>
      </c>
      <c r="Q26" s="18" t="n">
        <v>16.30009175</v>
      </c>
      <c r="R26" s="20" t="n">
        <v>0.62487499</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(52.0/B32*100)</f>
        <v/>
      </c>
      <c r="D32" s="19" t="n">
        <v>4426</v>
      </c>
      <c r="E32" s="18" t="n">
        <v>37.1654408</v>
      </c>
      <c r="F32" s="20" t="n">
        <v>0.7716639</v>
      </c>
      <c r="G32" s="18" t="n">
        <v>49.15796364</v>
      </c>
      <c r="H32" s="20" t="n">
        <v>0.74746759</v>
      </c>
      <c r="I32" s="18" t="n">
        <v>0</v>
      </c>
      <c r="J32" s="20" t="n">
        <v>0</v>
      </c>
      <c r="K32" s="18" t="s">
        <v>327</v>
      </c>
      <c r="L32" s="20" t="s">
        <v>327</v>
      </c>
      <c r="M32" s="18" t="n">
        <v>0</v>
      </c>
      <c r="N32" s="20" t="n">
        <v>0</v>
      </c>
      <c r="O32" s="18" t="n">
        <v>0</v>
      </c>
      <c r="P32" s="20" t="n">
        <v>0</v>
      </c>
      <c r="Q32" s="18" t="n">
        <v>13.67659556</v>
      </c>
      <c r="R32" s="20" t="n">
        <v>0.51678462</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(180.0/B34*100)</f>
        <v/>
      </c>
      <c r="D34" s="19" t="n">
        <v>6170</v>
      </c>
      <c r="E34" s="18" t="n">
        <v>28.87939514</v>
      </c>
      <c r="F34" s="20" t="n">
        <v>0.71351062</v>
      </c>
      <c r="G34" s="18" t="n">
        <v>47.83029947</v>
      </c>
      <c r="H34" s="20" t="n">
        <v>0.93625313</v>
      </c>
      <c r="I34" s="18" t="n">
        <v>0</v>
      </c>
      <c r="J34" s="20" t="n">
        <v>0</v>
      </c>
      <c r="K34" s="18" t="s">
        <v>327</v>
      </c>
      <c r="L34" s="20" t="s">
        <v>327</v>
      </c>
      <c r="M34" s="18" t="n">
        <v>2.62279027</v>
      </c>
      <c r="N34" s="20" t="n">
        <v>0.54393057</v>
      </c>
      <c r="O34" s="18" t="n">
        <v>0</v>
      </c>
      <c r="P34" s="20" t="n">
        <v>0</v>
      </c>
      <c r="Q34" s="18" t="n">
        <v>20.66751513</v>
      </c>
      <c r="R34" s="20" t="n">
        <v>0.74259791</v>
      </c>
    </row>
    <row r="35" spans="1:18">
      <c r="A35" s="15" t="s">
        <v>355</v>
      </c>
      <c r="B35" s="17" t="n">
        <v>6406</v>
      </c>
      <c r="C35" s="18">
        <f>(165.0/B35*100)</f>
        <v/>
      </c>
      <c r="D35" s="19" t="n">
        <v>6241</v>
      </c>
      <c r="E35" s="18" t="n">
        <v>33.36992966</v>
      </c>
      <c r="F35" s="20" t="n">
        <v>0.83318047</v>
      </c>
      <c r="G35" s="18" t="n">
        <v>50.29899351</v>
      </c>
      <c r="H35" s="20" t="n">
        <v>0.7857744800000001</v>
      </c>
      <c r="I35" s="18" t="n">
        <v>0</v>
      </c>
      <c r="J35" s="20" t="n">
        <v>0</v>
      </c>
      <c r="K35" s="18" t="s">
        <v>327</v>
      </c>
      <c r="L35" s="20" t="s">
        <v>327</v>
      </c>
      <c r="M35" s="18" t="n">
        <v>1.05903353</v>
      </c>
      <c r="N35" s="20" t="n">
        <v>0.05804587</v>
      </c>
      <c r="O35" s="18" t="n">
        <v>0</v>
      </c>
      <c r="P35" s="20" t="n">
        <v>0</v>
      </c>
      <c r="Q35" s="18" t="n">
        <v>15.2720433</v>
      </c>
      <c r="R35" s="20" t="n">
        <v>0.55307458</v>
      </c>
    </row>
    <row r="36" spans="1:18">
      <c r="A36" s="15" t="s">
        <v>356</v>
      </c>
      <c r="B36" s="17" t="n">
        <v>6736</v>
      </c>
      <c r="C36" s="18">
        <f>(187.0/B36*100)</f>
        <v/>
      </c>
      <c r="D36" s="19" t="n">
        <v>6549</v>
      </c>
      <c r="E36" s="18" t="n">
        <v>32.10997704</v>
      </c>
      <c r="F36" s="20" t="n">
        <v>0.63075083</v>
      </c>
      <c r="G36" s="18" t="n">
        <v>47.94922163</v>
      </c>
      <c r="H36" s="20" t="n">
        <v>0.65866096</v>
      </c>
      <c r="I36" s="18" t="n">
        <v>0</v>
      </c>
      <c r="J36" s="20" t="n">
        <v>0</v>
      </c>
      <c r="K36" s="18" t="s">
        <v>327</v>
      </c>
      <c r="L36" s="20" t="s">
        <v>327</v>
      </c>
      <c r="M36" s="18" t="n">
        <v>0</v>
      </c>
      <c r="N36" s="20" t="n">
        <v>0</v>
      </c>
      <c r="O36" s="18" t="n">
        <v>0</v>
      </c>
      <c r="P36" s="20" t="n">
        <v>0</v>
      </c>
      <c r="Q36" s="18" t="n">
        <v>19.94080133</v>
      </c>
      <c r="R36" s="20" t="n">
        <v>0.64307892</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(5855.0/B40*100)</f>
        <v/>
      </c>
      <c r="D40" s="19" t="n">
        <v>8302</v>
      </c>
      <c r="E40" s="18" t="n">
        <v>36.28780598</v>
      </c>
      <c r="F40" s="20" t="n">
        <v>0.87814726</v>
      </c>
      <c r="G40" s="18" t="n">
        <v>34.88128261</v>
      </c>
      <c r="H40" s="20" t="n">
        <v>0.80386037</v>
      </c>
      <c r="I40" s="18" t="n">
        <v>0</v>
      </c>
      <c r="J40" s="20" t="n">
        <v>0</v>
      </c>
      <c r="K40" s="18" t="s">
        <v>327</v>
      </c>
      <c r="L40" s="20" t="s">
        <v>327</v>
      </c>
      <c r="M40" s="18" t="n">
        <v>9.30619439</v>
      </c>
      <c r="N40" s="20" t="n">
        <v>0.21272892</v>
      </c>
      <c r="O40" s="18" t="n">
        <v>0</v>
      </c>
      <c r="P40" s="20" t="n">
        <v>0</v>
      </c>
      <c r="Q40" s="18" t="n">
        <v>19.52471702</v>
      </c>
      <c r="R40" s="20" t="n">
        <v>1.08248836</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(389.0/B47*100)</f>
        <v/>
      </c>
      <c r="D47" s="19" t="n">
        <v>5539</v>
      </c>
      <c r="E47" s="18" t="n">
        <v>32.85378144</v>
      </c>
      <c r="F47" s="20" t="n">
        <v>0.7718988</v>
      </c>
      <c r="G47" s="18" t="n">
        <v>35.38131811</v>
      </c>
      <c r="H47" s="20" t="n">
        <v>1.11771643</v>
      </c>
      <c r="I47" s="18" t="n">
        <v>0</v>
      </c>
      <c r="J47" s="20" t="n">
        <v>0</v>
      </c>
      <c r="K47" s="18" t="s">
        <v>327</v>
      </c>
      <c r="L47" s="20" t="s">
        <v>327</v>
      </c>
      <c r="M47" s="18" t="n">
        <v>0</v>
      </c>
      <c r="N47" s="20" t="n">
        <v>0</v>
      </c>
      <c r="O47" s="18" t="n">
        <v>0</v>
      </c>
      <c r="P47" s="20" t="n">
        <v>0</v>
      </c>
      <c r="Q47" s="18" t="n">
        <v>31.76490045</v>
      </c>
      <c r="R47" s="20" t="n">
        <v>1.17883509</v>
      </c>
    </row>
    <row r="48" spans="1:18">
      <c r="A48" s="15" t="s">
        <v>368</v>
      </c>
      <c r="B48" s="17" t="n">
        <v>9841</v>
      </c>
      <c r="C48" s="18">
        <f>(36.0/B48*100)</f>
        <v/>
      </c>
      <c r="D48" s="19" t="n">
        <v>9805</v>
      </c>
      <c r="E48" s="18" t="n">
        <v>30.41301439</v>
      </c>
      <c r="F48" s="20" t="n">
        <v>0.88869053</v>
      </c>
      <c r="G48" s="18" t="n">
        <v>59.25419043</v>
      </c>
      <c r="H48" s="20" t="n">
        <v>0.98988669</v>
      </c>
      <c r="I48" s="18" t="n">
        <v>0</v>
      </c>
      <c r="J48" s="20" t="n">
        <v>0</v>
      </c>
      <c r="K48" s="18" t="s">
        <v>327</v>
      </c>
      <c r="L48" s="20" t="s">
        <v>327</v>
      </c>
      <c r="M48" s="18" t="n">
        <v>0</v>
      </c>
      <c r="N48" s="20" t="n">
        <v>0</v>
      </c>
      <c r="O48" s="18" t="n">
        <v>0</v>
      </c>
      <c r="P48" s="20" t="n">
        <v>0</v>
      </c>
      <c r="Q48" s="18" t="n">
        <v>10.33279518</v>
      </c>
      <c r="R48" s="20" t="n">
        <v>0.60818762</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(182.0/B52*100)</f>
        <v/>
      </c>
      <c r="D52" s="19" t="n">
        <v>5627</v>
      </c>
      <c r="E52" s="18" t="n">
        <v>31.67104209</v>
      </c>
      <c r="F52" s="20" t="n">
        <v>0.63515215</v>
      </c>
      <c r="G52" s="18" t="n">
        <v>49.19201171</v>
      </c>
      <c r="H52" s="20" t="n">
        <v>0.83556092</v>
      </c>
      <c r="I52" s="18" t="n">
        <v>0</v>
      </c>
      <c r="J52" s="20" t="n">
        <v>0</v>
      </c>
      <c r="K52" s="18" t="s">
        <v>327</v>
      </c>
      <c r="L52" s="20" t="s">
        <v>327</v>
      </c>
      <c r="M52" s="18" t="n">
        <v>0</v>
      </c>
      <c r="N52" s="20" t="n">
        <v>0</v>
      </c>
      <c r="O52" s="18" t="n">
        <v>0</v>
      </c>
      <c r="P52" s="20" t="n">
        <v>0</v>
      </c>
      <c r="Q52" s="18" t="n">
        <v>19.1369462</v>
      </c>
      <c r="R52" s="20" t="n">
        <v>0.80662502</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(101.0/B56*100)</f>
        <v/>
      </c>
      <c r="D56" s="19" t="n">
        <v>5258</v>
      </c>
      <c r="E56" s="18" t="n">
        <v>19.39799749</v>
      </c>
      <c r="F56" s="20" t="n">
        <v>0.64296351</v>
      </c>
      <c r="G56" s="18" t="n">
        <v>73.77345661</v>
      </c>
      <c r="H56" s="20" t="n">
        <v>0.78938358</v>
      </c>
      <c r="I56" s="18" t="n">
        <v>0</v>
      </c>
      <c r="J56" s="20" t="n">
        <v>0</v>
      </c>
      <c r="K56" s="18" t="s">
        <v>327</v>
      </c>
      <c r="L56" s="20" t="s">
        <v>327</v>
      </c>
      <c r="M56" s="18" t="n">
        <v>0</v>
      </c>
      <c r="N56" s="20" t="n">
        <v>0</v>
      </c>
      <c r="O56" s="18" t="n">
        <v>0</v>
      </c>
      <c r="P56" s="20" t="n">
        <v>0</v>
      </c>
      <c r="Q56" s="18" t="n">
        <v>6.8285459</v>
      </c>
      <c r="R56" s="20" t="n">
        <v>0.52993968</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(361.0/B61*100)</f>
        <v/>
      </c>
      <c r="D61" s="19" t="n">
        <v>6164</v>
      </c>
      <c r="E61" s="18" t="n">
        <v>46.23841192</v>
      </c>
      <c r="F61" s="20" t="n">
        <v>0.76109639</v>
      </c>
      <c r="G61" s="18" t="n">
        <v>36.27152749</v>
      </c>
      <c r="H61" s="20" t="n">
        <v>0.76616326</v>
      </c>
      <c r="I61" s="18" t="n">
        <v>0</v>
      </c>
      <c r="J61" s="20" t="n">
        <v>0</v>
      </c>
      <c r="K61" s="18" t="s">
        <v>327</v>
      </c>
      <c r="L61" s="20" t="s">
        <v>327</v>
      </c>
      <c r="M61" s="18" t="n">
        <v>0</v>
      </c>
      <c r="N61" s="20" t="n">
        <v>0</v>
      </c>
      <c r="O61" s="18" t="n">
        <v>0</v>
      </c>
      <c r="P61" s="20" t="n">
        <v>0</v>
      </c>
      <c r="Q61" s="18" t="n">
        <v>17.49006059</v>
      </c>
      <c r="R61" s="20" t="n">
        <v>0.81198006</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(783.0/B67*100)</f>
        <v/>
      </c>
      <c r="D67" s="19" t="n">
        <v>6188</v>
      </c>
      <c r="E67" s="18" t="n">
        <v>31.09957294</v>
      </c>
      <c r="F67" s="20" t="n">
        <v>0.62494293</v>
      </c>
      <c r="G67" s="18" t="n">
        <v>58.62595299</v>
      </c>
      <c r="H67" s="20" t="n">
        <v>0.78948162</v>
      </c>
      <c r="I67" s="18" t="n">
        <v>0</v>
      </c>
      <c r="J67" s="20" t="n">
        <v>0</v>
      </c>
      <c r="K67" s="18" t="s">
        <v>327</v>
      </c>
      <c r="L67" s="20" t="s">
        <v>327</v>
      </c>
      <c r="M67" s="18" t="n">
        <v>0</v>
      </c>
      <c r="N67" s="20" t="n">
        <v>0</v>
      </c>
      <c r="O67" s="18" t="n">
        <v>0</v>
      </c>
      <c r="P67" s="20" t="n">
        <v>0</v>
      </c>
      <c r="Q67" s="18" t="n">
        <v>10.27447407</v>
      </c>
      <c r="R67" s="20" t="n">
        <v>0.49145457</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(470.0/B73*100)</f>
        <v/>
      </c>
      <c r="D73" s="19" t="n">
        <v>7779</v>
      </c>
      <c r="E73" s="18" t="n">
        <v>69.07755606000001</v>
      </c>
      <c r="F73" s="20" t="n">
        <v>0.7410967899999999</v>
      </c>
      <c r="G73" s="18" t="n">
        <v>23.26051844</v>
      </c>
      <c r="H73" s="20" t="n">
        <v>0.66452989</v>
      </c>
      <c r="I73" s="18" t="n">
        <v>0</v>
      </c>
      <c r="J73" s="20" t="n">
        <v>0</v>
      </c>
      <c r="K73" s="18" t="s">
        <v>327</v>
      </c>
      <c r="L73" s="20" t="s">
        <v>327</v>
      </c>
      <c r="M73" s="18" t="n">
        <v>0</v>
      </c>
      <c r="N73" s="20" t="n">
        <v>0</v>
      </c>
      <c r="O73" s="18" t="n">
        <v>0</v>
      </c>
      <c r="P73" s="20" t="n">
        <v>0</v>
      </c>
      <c r="Q73" s="18" t="n">
        <v>7.6619255</v>
      </c>
      <c r="R73" s="20" t="n">
        <v>0.39263279</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583</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28.92841786</v>
      </c>
      <c r="F7" s="20" t="n">
        <v>0.52972151</v>
      </c>
      <c r="G7" s="18" t="n">
        <v>43.47338258</v>
      </c>
      <c r="H7" s="20" t="n">
        <v>0.6766209</v>
      </c>
      <c r="I7" s="18" t="n">
        <v>0</v>
      </c>
      <c r="J7" s="20" t="n">
        <v>0</v>
      </c>
      <c r="K7" s="18" t="s">
        <v>327</v>
      </c>
      <c r="L7" s="20" t="s">
        <v>327</v>
      </c>
      <c r="M7" s="18" t="n">
        <v>0</v>
      </c>
      <c r="N7" s="20" t="n">
        <v>0</v>
      </c>
      <c r="O7" s="18" t="n">
        <v>0</v>
      </c>
      <c r="P7" s="20" t="n">
        <v>0</v>
      </c>
      <c r="Q7" s="18" t="n">
        <v>27.59819956</v>
      </c>
      <c r="R7" s="20" t="n">
        <v>0.84798126</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(6257.0/B9*100)</f>
        <v/>
      </c>
      <c r="D9" s="19" t="n">
        <v>3394</v>
      </c>
      <c r="E9" s="18" t="n">
        <v>29.0399803</v>
      </c>
      <c r="F9" s="20" t="n">
        <v>0.95969627</v>
      </c>
      <c r="G9" s="18" t="n">
        <v>49.23653659</v>
      </c>
      <c r="H9" s="20" t="n">
        <v>1.21494293</v>
      </c>
      <c r="I9" s="18" t="n">
        <v>0</v>
      </c>
      <c r="J9" s="20" t="n">
        <v>0</v>
      </c>
      <c r="K9" s="18" t="s">
        <v>327</v>
      </c>
      <c r="L9" s="20" t="s">
        <v>327</v>
      </c>
      <c r="M9" s="18" t="n">
        <v>7.1032248</v>
      </c>
      <c r="N9" s="20" t="n">
        <v>1.26008756</v>
      </c>
      <c r="O9" s="18" t="n">
        <v>0</v>
      </c>
      <c r="P9" s="20" t="n">
        <v>0</v>
      </c>
      <c r="Q9" s="18" t="n">
        <v>14.6202583</v>
      </c>
      <c r="R9" s="20" t="n">
        <v>1.04687481</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(222.0/B13*100)</f>
        <v/>
      </c>
      <c r="D13" s="19" t="n">
        <v>6939</v>
      </c>
      <c r="E13" s="18" t="n">
        <v>38.97721217</v>
      </c>
      <c r="F13" s="20" t="n">
        <v>0.76147974</v>
      </c>
      <c r="G13" s="18" t="n">
        <v>46.91466929</v>
      </c>
      <c r="H13" s="20" t="n">
        <v>0.85583561</v>
      </c>
      <c r="I13" s="18" t="n">
        <v>0</v>
      </c>
      <c r="J13" s="20" t="n">
        <v>0</v>
      </c>
      <c r="K13" s="18" t="s">
        <v>327</v>
      </c>
      <c r="L13" s="20" t="s">
        <v>327</v>
      </c>
      <c r="M13" s="18" t="n">
        <v>4.1312667</v>
      </c>
      <c r="N13" s="20" t="n">
        <v>0.47447266</v>
      </c>
      <c r="O13" s="18" t="n">
        <v>0</v>
      </c>
      <c r="P13" s="20" t="n">
        <v>0</v>
      </c>
      <c r="Q13" s="18" t="n">
        <v>9.976851829999999</v>
      </c>
      <c r="R13" s="20" t="n">
        <v>0.50632348</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(1055.0/B17*100)</f>
        <v/>
      </c>
      <c r="D17" s="19" t="n">
        <v>5449</v>
      </c>
      <c r="E17" s="18" t="n">
        <v>42.90748466</v>
      </c>
      <c r="F17" s="20" t="n">
        <v>0.76319325</v>
      </c>
      <c r="G17" s="18" t="n">
        <v>46.31753812</v>
      </c>
      <c r="H17" s="20" t="n">
        <v>0.83333295</v>
      </c>
      <c r="I17" s="18" t="n">
        <v>0</v>
      </c>
      <c r="J17" s="20" t="n">
        <v>0</v>
      </c>
      <c r="K17" s="18" t="s">
        <v>327</v>
      </c>
      <c r="L17" s="20" t="s">
        <v>327</v>
      </c>
      <c r="M17" s="18" t="n">
        <v>2.71910722</v>
      </c>
      <c r="N17" s="20" t="n">
        <v>0.36242645</v>
      </c>
      <c r="O17" s="18" t="n">
        <v>0</v>
      </c>
      <c r="P17" s="20" t="n">
        <v>0</v>
      </c>
      <c r="Q17" s="18" t="n">
        <v>8.055870000000001</v>
      </c>
      <c r="R17" s="20" t="n">
        <v>0.5637337100000001</v>
      </c>
    </row>
    <row r="18" spans="1:18">
      <c r="A18" s="15" t="s">
        <v>338</v>
      </c>
      <c r="B18" s="17" t="n">
        <v>5532</v>
      </c>
      <c r="C18" s="18">
        <f>(68.0/B18*100)</f>
        <v/>
      </c>
      <c r="D18" s="19" t="n">
        <v>5464</v>
      </c>
      <c r="E18" s="18" t="n">
        <v>24.806646</v>
      </c>
      <c r="F18" s="20" t="n">
        <v>0.62170503</v>
      </c>
      <c r="G18" s="18" t="n">
        <v>52.82463029</v>
      </c>
      <c r="H18" s="20" t="n">
        <v>1.05005065</v>
      </c>
      <c r="I18" s="18" t="n">
        <v>0</v>
      </c>
      <c r="J18" s="20" t="n">
        <v>0</v>
      </c>
      <c r="K18" s="18" t="s">
        <v>327</v>
      </c>
      <c r="L18" s="20" t="s">
        <v>327</v>
      </c>
      <c r="M18" s="18" t="n">
        <v>0</v>
      </c>
      <c r="N18" s="20" t="n">
        <v>0</v>
      </c>
      <c r="O18" s="18" t="n">
        <v>0</v>
      </c>
      <c r="P18" s="20" t="n">
        <v>0</v>
      </c>
      <c r="Q18" s="18" t="n">
        <v>22.36872372</v>
      </c>
      <c r="R18" s="20" t="n">
        <v>0.90152731</v>
      </c>
    </row>
    <row r="19" spans="1:18">
      <c r="A19" s="15" t="s">
        <v>339</v>
      </c>
      <c r="B19" s="17" t="n">
        <v>5658</v>
      </c>
      <c r="C19" s="18">
        <f>(382.0/B19*100)</f>
        <v/>
      </c>
      <c r="D19" s="19" t="n">
        <v>5276</v>
      </c>
      <c r="E19" s="18" t="n">
        <v>32.99925823</v>
      </c>
      <c r="F19" s="20" t="n">
        <v>0.75477069</v>
      </c>
      <c r="G19" s="18" t="n">
        <v>51.42728383</v>
      </c>
      <c r="H19" s="20" t="n">
        <v>0.89114701</v>
      </c>
      <c r="I19" s="18" t="n">
        <v>0</v>
      </c>
      <c r="J19" s="20" t="n">
        <v>0</v>
      </c>
      <c r="K19" s="18" t="s">
        <v>327</v>
      </c>
      <c r="L19" s="20" t="s">
        <v>327</v>
      </c>
      <c r="M19" s="18" t="n">
        <v>0</v>
      </c>
      <c r="N19" s="20" t="n">
        <v>0</v>
      </c>
      <c r="O19" s="18" t="n">
        <v>0</v>
      </c>
      <c r="P19" s="20" t="n">
        <v>0</v>
      </c>
      <c r="Q19" s="18" t="n">
        <v>15.57345794</v>
      </c>
      <c r="R19" s="20" t="n">
        <v>0.74145456</v>
      </c>
    </row>
    <row r="20" spans="1:18">
      <c r="A20" s="15" t="s">
        <v>340</v>
      </c>
      <c r="B20" s="17" t="n">
        <v>3371</v>
      </c>
      <c r="C20" s="18">
        <f>(83.0/B20*100)</f>
        <v/>
      </c>
      <c r="D20" s="19" t="n">
        <v>3288</v>
      </c>
      <c r="E20" s="18" t="n">
        <v>34.58507659</v>
      </c>
      <c r="F20" s="20" t="n">
        <v>0.7510974</v>
      </c>
      <c r="G20" s="18" t="n">
        <v>46.72945988</v>
      </c>
      <c r="H20" s="20" t="n">
        <v>0.81758005</v>
      </c>
      <c r="I20" s="18" t="n">
        <v>0</v>
      </c>
      <c r="J20" s="20" t="n">
        <v>0</v>
      </c>
      <c r="K20" s="18" t="s">
        <v>327</v>
      </c>
      <c r="L20" s="20" t="s">
        <v>327</v>
      </c>
      <c r="M20" s="18" t="n">
        <v>0</v>
      </c>
      <c r="N20" s="20" t="n">
        <v>0</v>
      </c>
      <c r="O20" s="18" t="n">
        <v>0</v>
      </c>
      <c r="P20" s="20" t="n">
        <v>0</v>
      </c>
      <c r="Q20" s="18" t="n">
        <v>18.68546353</v>
      </c>
      <c r="R20" s="20" t="n">
        <v>0.63450409</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(747.0/B23*100)</f>
        <v/>
      </c>
      <c r="D23" s="19" t="n">
        <v>10836</v>
      </c>
      <c r="E23" s="18" t="n">
        <v>21.08954986</v>
      </c>
      <c r="F23" s="20" t="n">
        <v>0.52285574</v>
      </c>
      <c r="G23" s="18" t="n">
        <v>58.56647444</v>
      </c>
      <c r="H23" s="20" t="n">
        <v>0.8512849</v>
      </c>
      <c r="I23" s="18" t="n">
        <v>0</v>
      </c>
      <c r="J23" s="20" t="n">
        <v>0</v>
      </c>
      <c r="K23" s="18" t="s">
        <v>327</v>
      </c>
      <c r="L23" s="20" t="s">
        <v>327</v>
      </c>
      <c r="M23" s="18" t="n">
        <v>0</v>
      </c>
      <c r="N23" s="20" t="n">
        <v>0</v>
      </c>
      <c r="O23" s="18" t="n">
        <v>0</v>
      </c>
      <c r="P23" s="20" t="n">
        <v>0</v>
      </c>
      <c r="Q23" s="18" t="n">
        <v>20.34397569</v>
      </c>
      <c r="R23" s="20" t="n">
        <v>0.71278547</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(40.0/B25*100)</f>
        <v/>
      </c>
      <c r="D25" s="19" t="n">
        <v>5541</v>
      </c>
      <c r="E25" s="18" t="n">
        <v>25.46532477</v>
      </c>
      <c r="F25" s="20" t="n">
        <v>0.54664749</v>
      </c>
      <c r="G25" s="18" t="n">
        <v>58.51902944</v>
      </c>
      <c r="H25" s="20" t="n">
        <v>0.68472861</v>
      </c>
      <c r="I25" s="18" t="n">
        <v>0</v>
      </c>
      <c r="J25" s="20" t="n">
        <v>0</v>
      </c>
      <c r="K25" s="18" t="s">
        <v>327</v>
      </c>
      <c r="L25" s="20" t="s">
        <v>327</v>
      </c>
      <c r="M25" s="18" t="n">
        <v>0</v>
      </c>
      <c r="N25" s="20" t="n">
        <v>0</v>
      </c>
      <c r="O25" s="18" t="n">
        <v>0</v>
      </c>
      <c r="P25" s="20" t="n">
        <v>0</v>
      </c>
      <c r="Q25" s="18" t="n">
        <v>16.01564579</v>
      </c>
      <c r="R25" s="20" t="n">
        <v>0.52096046</v>
      </c>
    </row>
    <row r="26" spans="1:18">
      <c r="A26" s="15" t="s">
        <v>346</v>
      </c>
      <c r="B26" s="17" t="n">
        <v>4869</v>
      </c>
      <c r="C26" s="18">
        <f>(216.0/B26*100)</f>
        <v/>
      </c>
      <c r="D26" s="19" t="n">
        <v>4653</v>
      </c>
      <c r="E26" s="18" t="n">
        <v>30.78331066</v>
      </c>
      <c r="F26" s="20" t="n">
        <v>0.74599266</v>
      </c>
      <c r="G26" s="18" t="n">
        <v>50.52037697</v>
      </c>
      <c r="H26" s="20" t="n">
        <v>0.9604359</v>
      </c>
      <c r="I26" s="18" t="n">
        <v>0</v>
      </c>
      <c r="J26" s="20" t="n">
        <v>0</v>
      </c>
      <c r="K26" s="18" t="s">
        <v>327</v>
      </c>
      <c r="L26" s="20" t="s">
        <v>327</v>
      </c>
      <c r="M26" s="18" t="n">
        <v>0</v>
      </c>
      <c r="N26" s="20" t="n">
        <v>0</v>
      </c>
      <c r="O26" s="18" t="n">
        <v>0</v>
      </c>
      <c r="P26" s="20" t="n">
        <v>0</v>
      </c>
      <c r="Q26" s="18" t="n">
        <v>18.69631237</v>
      </c>
      <c r="R26" s="20" t="n">
        <v>0.66714528</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(52.0/B32*100)</f>
        <v/>
      </c>
      <c r="D32" s="19" t="n">
        <v>4426</v>
      </c>
      <c r="E32" s="18" t="n">
        <v>34.84728672</v>
      </c>
      <c r="F32" s="20" t="n">
        <v>0.84858623</v>
      </c>
      <c r="G32" s="18" t="n">
        <v>51.20225206</v>
      </c>
      <c r="H32" s="20" t="n">
        <v>0.86592608</v>
      </c>
      <c r="I32" s="18" t="n">
        <v>0</v>
      </c>
      <c r="J32" s="20" t="n">
        <v>0</v>
      </c>
      <c r="K32" s="18" t="s">
        <v>327</v>
      </c>
      <c r="L32" s="20" t="s">
        <v>327</v>
      </c>
      <c r="M32" s="18" t="n">
        <v>0</v>
      </c>
      <c r="N32" s="20" t="n">
        <v>0</v>
      </c>
      <c r="O32" s="18" t="n">
        <v>0</v>
      </c>
      <c r="P32" s="20" t="n">
        <v>0</v>
      </c>
      <c r="Q32" s="18" t="n">
        <v>13.95046122</v>
      </c>
      <c r="R32" s="20" t="n">
        <v>0.51097848</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(180.0/B34*100)</f>
        <v/>
      </c>
      <c r="D34" s="19" t="n">
        <v>6170</v>
      </c>
      <c r="E34" s="18" t="n">
        <v>29.6594769</v>
      </c>
      <c r="F34" s="20" t="n">
        <v>0.66481215</v>
      </c>
      <c r="G34" s="18" t="n">
        <v>47.33812678</v>
      </c>
      <c r="H34" s="20" t="n">
        <v>0.84660454</v>
      </c>
      <c r="I34" s="18" t="n">
        <v>0</v>
      </c>
      <c r="J34" s="20" t="n">
        <v>0</v>
      </c>
      <c r="K34" s="18" t="s">
        <v>327</v>
      </c>
      <c r="L34" s="20" t="s">
        <v>327</v>
      </c>
      <c r="M34" s="18" t="n">
        <v>2.62279027</v>
      </c>
      <c r="N34" s="20" t="n">
        <v>0.54393057</v>
      </c>
      <c r="O34" s="18" t="n">
        <v>0</v>
      </c>
      <c r="P34" s="20" t="n">
        <v>0</v>
      </c>
      <c r="Q34" s="18" t="n">
        <v>20.37960605</v>
      </c>
      <c r="R34" s="20" t="n">
        <v>0.71961721</v>
      </c>
    </row>
    <row r="35" spans="1:18">
      <c r="A35" s="15" t="s">
        <v>355</v>
      </c>
      <c r="B35" s="17" t="n">
        <v>6406</v>
      </c>
      <c r="C35" s="18">
        <f>(165.0/B35*100)</f>
        <v/>
      </c>
      <c r="D35" s="19" t="n">
        <v>6241</v>
      </c>
      <c r="E35" s="18" t="n">
        <v>28.97525223</v>
      </c>
      <c r="F35" s="20" t="n">
        <v>0.83373978</v>
      </c>
      <c r="G35" s="18" t="n">
        <v>53.64161217</v>
      </c>
      <c r="H35" s="20" t="n">
        <v>0.81523301</v>
      </c>
      <c r="I35" s="18" t="n">
        <v>0</v>
      </c>
      <c r="J35" s="20" t="n">
        <v>0</v>
      </c>
      <c r="K35" s="18" t="s">
        <v>327</v>
      </c>
      <c r="L35" s="20" t="s">
        <v>327</v>
      </c>
      <c r="M35" s="18" t="n">
        <v>1.05903353</v>
      </c>
      <c r="N35" s="20" t="n">
        <v>0.05804587</v>
      </c>
      <c r="O35" s="18" t="n">
        <v>0</v>
      </c>
      <c r="P35" s="20" t="n">
        <v>0</v>
      </c>
      <c r="Q35" s="18" t="n">
        <v>16.32410206</v>
      </c>
      <c r="R35" s="20" t="n">
        <v>0.67291016</v>
      </c>
    </row>
    <row r="36" spans="1:18">
      <c r="A36" s="15" t="s">
        <v>356</v>
      </c>
      <c r="B36" s="17" t="n">
        <v>6736</v>
      </c>
      <c r="C36" s="18">
        <f>(187.0/B36*100)</f>
        <v/>
      </c>
      <c r="D36" s="19" t="n">
        <v>6549</v>
      </c>
      <c r="E36" s="18" t="n">
        <v>26.15570461</v>
      </c>
      <c r="F36" s="20" t="n">
        <v>0.7317114300000001</v>
      </c>
      <c r="G36" s="18" t="n">
        <v>52.96975146</v>
      </c>
      <c r="H36" s="20" t="n">
        <v>0.74213528</v>
      </c>
      <c r="I36" s="18" t="n">
        <v>0</v>
      </c>
      <c r="J36" s="20" t="n">
        <v>0</v>
      </c>
      <c r="K36" s="18" t="s">
        <v>327</v>
      </c>
      <c r="L36" s="20" t="s">
        <v>327</v>
      </c>
      <c r="M36" s="18" t="n">
        <v>0</v>
      </c>
      <c r="N36" s="20" t="n">
        <v>0</v>
      </c>
      <c r="O36" s="18" t="n">
        <v>0</v>
      </c>
      <c r="P36" s="20" t="n">
        <v>0</v>
      </c>
      <c r="Q36" s="18" t="n">
        <v>20.87454393</v>
      </c>
      <c r="R36" s="20" t="n">
        <v>0.62021622</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(5855.0/B40*100)</f>
        <v/>
      </c>
      <c r="D40" s="19" t="n">
        <v>8302</v>
      </c>
      <c r="E40" s="18" t="n">
        <v>24.96398406</v>
      </c>
      <c r="F40" s="20" t="n">
        <v>0.69908591</v>
      </c>
      <c r="G40" s="18" t="n">
        <v>44.04898417</v>
      </c>
      <c r="H40" s="20" t="n">
        <v>0.87106605</v>
      </c>
      <c r="I40" s="18" t="n">
        <v>0</v>
      </c>
      <c r="J40" s="20" t="n">
        <v>0</v>
      </c>
      <c r="K40" s="18" t="s">
        <v>327</v>
      </c>
      <c r="L40" s="20" t="s">
        <v>327</v>
      </c>
      <c r="M40" s="18" t="n">
        <v>9.30619439</v>
      </c>
      <c r="N40" s="20" t="n">
        <v>0.21272892</v>
      </c>
      <c r="O40" s="18" t="n">
        <v>0</v>
      </c>
      <c r="P40" s="20" t="n">
        <v>0</v>
      </c>
      <c r="Q40" s="18" t="n">
        <v>21.68083738</v>
      </c>
      <c r="R40" s="20" t="n">
        <v>1.05039179</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(389.0/B47*100)</f>
        <v/>
      </c>
      <c r="D47" s="19" t="n">
        <v>5539</v>
      </c>
      <c r="E47" s="18" t="n">
        <v>24.37940274</v>
      </c>
      <c r="F47" s="20" t="n">
        <v>0.86631008</v>
      </c>
      <c r="G47" s="18" t="n">
        <v>41.78849024</v>
      </c>
      <c r="H47" s="20" t="n">
        <v>1.14104978</v>
      </c>
      <c r="I47" s="18" t="n">
        <v>0</v>
      </c>
      <c r="J47" s="20" t="n">
        <v>0</v>
      </c>
      <c r="K47" s="18" t="s">
        <v>327</v>
      </c>
      <c r="L47" s="20" t="s">
        <v>327</v>
      </c>
      <c r="M47" s="18" t="n">
        <v>0</v>
      </c>
      <c r="N47" s="20" t="n">
        <v>0</v>
      </c>
      <c r="O47" s="18" t="n">
        <v>0</v>
      </c>
      <c r="P47" s="20" t="n">
        <v>0</v>
      </c>
      <c r="Q47" s="18" t="n">
        <v>33.83210702</v>
      </c>
      <c r="R47" s="20" t="n">
        <v>1.20052042</v>
      </c>
    </row>
    <row r="48" spans="1:18">
      <c r="A48" s="15" t="s">
        <v>368</v>
      </c>
      <c r="B48" s="17" t="n">
        <v>9841</v>
      </c>
      <c r="C48" s="18">
        <f>(36.0/B48*100)</f>
        <v/>
      </c>
      <c r="D48" s="19" t="n">
        <v>9805</v>
      </c>
      <c r="E48" s="18" t="n">
        <v>34.46709532</v>
      </c>
      <c r="F48" s="20" t="n">
        <v>1.15874099</v>
      </c>
      <c r="G48" s="18" t="n">
        <v>54.97994553</v>
      </c>
      <c r="H48" s="20" t="n">
        <v>1.26093555</v>
      </c>
      <c r="I48" s="18" t="n">
        <v>0</v>
      </c>
      <c r="J48" s="20" t="n">
        <v>0</v>
      </c>
      <c r="K48" s="18" t="s">
        <v>327</v>
      </c>
      <c r="L48" s="20" t="s">
        <v>327</v>
      </c>
      <c r="M48" s="18" t="n">
        <v>0</v>
      </c>
      <c r="N48" s="20" t="n">
        <v>0</v>
      </c>
      <c r="O48" s="18" t="n">
        <v>0</v>
      </c>
      <c r="P48" s="20" t="n">
        <v>0</v>
      </c>
      <c r="Q48" s="18" t="n">
        <v>10.55295915</v>
      </c>
      <c r="R48" s="20" t="n">
        <v>0.62440417</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(182.0/B52*100)</f>
        <v/>
      </c>
      <c r="D52" s="19" t="n">
        <v>5627</v>
      </c>
      <c r="E52" s="18" t="n">
        <v>33.64507014</v>
      </c>
      <c r="F52" s="20" t="n">
        <v>0.7388015100000001</v>
      </c>
      <c r="G52" s="18" t="n">
        <v>48.00776625</v>
      </c>
      <c r="H52" s="20" t="n">
        <v>0.79834759</v>
      </c>
      <c r="I52" s="18" t="n">
        <v>0</v>
      </c>
      <c r="J52" s="20" t="n">
        <v>0</v>
      </c>
      <c r="K52" s="18" t="s">
        <v>327</v>
      </c>
      <c r="L52" s="20" t="s">
        <v>327</v>
      </c>
      <c r="M52" s="18" t="n">
        <v>0</v>
      </c>
      <c r="N52" s="20" t="n">
        <v>0</v>
      </c>
      <c r="O52" s="18" t="n">
        <v>0</v>
      </c>
      <c r="P52" s="20" t="n">
        <v>0</v>
      </c>
      <c r="Q52" s="18" t="n">
        <v>18.34716361</v>
      </c>
      <c r="R52" s="20" t="n">
        <v>0.76095462</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(101.0/B56*100)</f>
        <v/>
      </c>
      <c r="D56" s="19" t="n">
        <v>5258</v>
      </c>
      <c r="E56" s="18" t="n">
        <v>22.57197382</v>
      </c>
      <c r="F56" s="20" t="n">
        <v>0.57679578</v>
      </c>
      <c r="G56" s="18" t="n">
        <v>70.27971189</v>
      </c>
      <c r="H56" s="20" t="n">
        <v>0.68174097</v>
      </c>
      <c r="I56" s="18" t="n">
        <v>0</v>
      </c>
      <c r="J56" s="20" t="n">
        <v>0</v>
      </c>
      <c r="K56" s="18" t="s">
        <v>327</v>
      </c>
      <c r="L56" s="20" t="s">
        <v>327</v>
      </c>
      <c r="M56" s="18" t="n">
        <v>0</v>
      </c>
      <c r="N56" s="20" t="n">
        <v>0</v>
      </c>
      <c r="O56" s="18" t="n">
        <v>0</v>
      </c>
      <c r="P56" s="20" t="n">
        <v>0</v>
      </c>
      <c r="Q56" s="18" t="n">
        <v>7.14831429</v>
      </c>
      <c r="R56" s="20" t="n">
        <v>0.49897766</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(361.0/B61*100)</f>
        <v/>
      </c>
      <c r="D61" s="19" t="n">
        <v>6164</v>
      </c>
      <c r="E61" s="18" t="n">
        <v>34.21527167</v>
      </c>
      <c r="F61" s="20" t="n">
        <v>0.7139006</v>
      </c>
      <c r="G61" s="18" t="n">
        <v>45.44077019</v>
      </c>
      <c r="H61" s="20" t="n">
        <v>0.94110048</v>
      </c>
      <c r="I61" s="18" t="n">
        <v>0</v>
      </c>
      <c r="J61" s="20" t="n">
        <v>0</v>
      </c>
      <c r="K61" s="18" t="s">
        <v>327</v>
      </c>
      <c r="L61" s="20" t="s">
        <v>327</v>
      </c>
      <c r="M61" s="18" t="n">
        <v>0</v>
      </c>
      <c r="N61" s="20" t="n">
        <v>0</v>
      </c>
      <c r="O61" s="18" t="n">
        <v>0</v>
      </c>
      <c r="P61" s="20" t="n">
        <v>0</v>
      </c>
      <c r="Q61" s="18" t="n">
        <v>20.34395813</v>
      </c>
      <c r="R61" s="20" t="n">
        <v>0.93194621</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(783.0/B67*100)</f>
        <v/>
      </c>
      <c r="D67" s="19" t="n">
        <v>6188</v>
      </c>
      <c r="E67" s="18" t="n">
        <v>43.15761871</v>
      </c>
      <c r="F67" s="20" t="n">
        <v>0.82076727</v>
      </c>
      <c r="G67" s="18" t="n">
        <v>47.68255818</v>
      </c>
      <c r="H67" s="20" t="n">
        <v>0.9536641</v>
      </c>
      <c r="I67" s="18" t="n">
        <v>0</v>
      </c>
      <c r="J67" s="20" t="n">
        <v>0</v>
      </c>
      <c r="K67" s="18" t="s">
        <v>327</v>
      </c>
      <c r="L67" s="20" t="s">
        <v>327</v>
      </c>
      <c r="M67" s="18" t="n">
        <v>0</v>
      </c>
      <c r="N67" s="20" t="n">
        <v>0</v>
      </c>
      <c r="O67" s="18" t="n">
        <v>0</v>
      </c>
      <c r="P67" s="20" t="n">
        <v>0</v>
      </c>
      <c r="Q67" s="18" t="n">
        <v>9.15982311</v>
      </c>
      <c r="R67" s="20" t="n">
        <v>0.45615905</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(470.0/B73*100)</f>
        <v/>
      </c>
      <c r="D73" s="19" t="n">
        <v>7779</v>
      </c>
      <c r="E73" s="18" t="n">
        <v>64.50454044</v>
      </c>
      <c r="F73" s="20" t="n">
        <v>0.9033097</v>
      </c>
      <c r="G73" s="18" t="n">
        <v>26.14329927</v>
      </c>
      <c r="H73" s="20" t="n">
        <v>0.87135378</v>
      </c>
      <c r="I73" s="18" t="n">
        <v>0</v>
      </c>
      <c r="J73" s="20" t="n">
        <v>0</v>
      </c>
      <c r="K73" s="18" t="s">
        <v>327</v>
      </c>
      <c r="L73" s="20" t="s">
        <v>327</v>
      </c>
      <c r="M73" s="18" t="n">
        <v>0</v>
      </c>
      <c r="N73" s="20" t="n">
        <v>0</v>
      </c>
      <c r="O73" s="18" t="n">
        <v>0</v>
      </c>
      <c r="P73" s="20" t="n">
        <v>0</v>
      </c>
      <c r="Q73" s="18" t="n">
        <v>9.35216029</v>
      </c>
      <c r="R73" s="20" t="n">
        <v>0.41724041</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584</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9.09660352</v>
      </c>
      <c r="F7" s="20" t="n">
        <v>0.36599446</v>
      </c>
      <c r="G7" s="18" t="n">
        <v>58.21308938</v>
      </c>
      <c r="H7" s="20" t="n">
        <v>0.84747044</v>
      </c>
      <c r="I7" s="18" t="n">
        <v>0</v>
      </c>
      <c r="J7" s="20" t="n">
        <v>0</v>
      </c>
      <c r="K7" s="18" t="s">
        <v>327</v>
      </c>
      <c r="L7" s="20" t="s">
        <v>327</v>
      </c>
      <c r="M7" s="18" t="n">
        <v>0</v>
      </c>
      <c r="N7" s="20" t="n">
        <v>0</v>
      </c>
      <c r="O7" s="18" t="n">
        <v>0</v>
      </c>
      <c r="P7" s="20" t="n">
        <v>0</v>
      </c>
      <c r="Q7" s="18" t="n">
        <v>32.6903071</v>
      </c>
      <c r="R7" s="20" t="n">
        <v>0.83861483</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(6257.0/B9*100)</f>
        <v/>
      </c>
      <c r="D9" s="19" t="n">
        <v>3394</v>
      </c>
      <c r="E9" s="18" t="n">
        <v>14.72312369</v>
      </c>
      <c r="F9" s="20" t="n">
        <v>0.77473485</v>
      </c>
      <c r="G9" s="18" t="n">
        <v>60.82634745</v>
      </c>
      <c r="H9" s="20" t="n">
        <v>1.33899824</v>
      </c>
      <c r="I9" s="18" t="n">
        <v>0</v>
      </c>
      <c r="J9" s="20" t="n">
        <v>0</v>
      </c>
      <c r="K9" s="18" t="s">
        <v>327</v>
      </c>
      <c r="L9" s="20" t="s">
        <v>327</v>
      </c>
      <c r="M9" s="18" t="n">
        <v>7.1032248</v>
      </c>
      <c r="N9" s="20" t="n">
        <v>1.26008756</v>
      </c>
      <c r="O9" s="18" t="n">
        <v>0</v>
      </c>
      <c r="P9" s="20" t="n">
        <v>0</v>
      </c>
      <c r="Q9" s="18" t="n">
        <v>17.34730405</v>
      </c>
      <c r="R9" s="20" t="n">
        <v>1.00720802</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(222.0/B13*100)</f>
        <v/>
      </c>
      <c r="D13" s="19" t="n">
        <v>6939</v>
      </c>
      <c r="E13" s="18" t="n">
        <v>10.18274972</v>
      </c>
      <c r="F13" s="20" t="n">
        <v>0.5095458</v>
      </c>
      <c r="G13" s="18" t="n">
        <v>71.50164271</v>
      </c>
      <c r="H13" s="20" t="n">
        <v>0.72262856</v>
      </c>
      <c r="I13" s="18" t="n">
        <v>0</v>
      </c>
      <c r="J13" s="20" t="n">
        <v>0</v>
      </c>
      <c r="K13" s="18" t="s">
        <v>327</v>
      </c>
      <c r="L13" s="20" t="s">
        <v>327</v>
      </c>
      <c r="M13" s="18" t="n">
        <v>4.1312667</v>
      </c>
      <c r="N13" s="20" t="n">
        <v>0.47447266</v>
      </c>
      <c r="O13" s="18" t="n">
        <v>0</v>
      </c>
      <c r="P13" s="20" t="n">
        <v>0</v>
      </c>
      <c r="Q13" s="18" t="n">
        <v>14.18434086</v>
      </c>
      <c r="R13" s="20" t="n">
        <v>0.51136614</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(1055.0/B17*100)</f>
        <v/>
      </c>
      <c r="D17" s="19" t="n">
        <v>5449</v>
      </c>
      <c r="E17" s="18" t="n">
        <v>20.80895306</v>
      </c>
      <c r="F17" s="20" t="n">
        <v>0.57824704</v>
      </c>
      <c r="G17" s="18" t="n">
        <v>67.36946578</v>
      </c>
      <c r="H17" s="20" t="n">
        <v>0.8150044</v>
      </c>
      <c r="I17" s="18" t="n">
        <v>0</v>
      </c>
      <c r="J17" s="20" t="n">
        <v>0</v>
      </c>
      <c r="K17" s="18" t="s">
        <v>327</v>
      </c>
      <c r="L17" s="20" t="s">
        <v>327</v>
      </c>
      <c r="M17" s="18" t="n">
        <v>2.71910722</v>
      </c>
      <c r="N17" s="20" t="n">
        <v>0.36242645</v>
      </c>
      <c r="O17" s="18" t="n">
        <v>0</v>
      </c>
      <c r="P17" s="20" t="n">
        <v>0</v>
      </c>
      <c r="Q17" s="18" t="n">
        <v>9.102473939999999</v>
      </c>
      <c r="R17" s="20" t="n">
        <v>0.64435452</v>
      </c>
    </row>
    <row r="18" spans="1:18">
      <c r="A18" s="15" t="s">
        <v>338</v>
      </c>
      <c r="B18" s="17" t="n">
        <v>5532</v>
      </c>
      <c r="C18" s="18">
        <f>(68.0/B18*100)</f>
        <v/>
      </c>
      <c r="D18" s="19" t="n">
        <v>5464</v>
      </c>
      <c r="E18" s="18" t="n">
        <v>7.56079286</v>
      </c>
      <c r="F18" s="20" t="n">
        <v>0.47817052</v>
      </c>
      <c r="G18" s="18" t="n">
        <v>65.6086624</v>
      </c>
      <c r="H18" s="20" t="n">
        <v>1.21899134</v>
      </c>
      <c r="I18" s="18" t="n">
        <v>0</v>
      </c>
      <c r="J18" s="20" t="n">
        <v>0</v>
      </c>
      <c r="K18" s="18" t="s">
        <v>327</v>
      </c>
      <c r="L18" s="20" t="s">
        <v>327</v>
      </c>
      <c r="M18" s="18" t="n">
        <v>0</v>
      </c>
      <c r="N18" s="20" t="n">
        <v>0</v>
      </c>
      <c r="O18" s="18" t="n">
        <v>0</v>
      </c>
      <c r="P18" s="20" t="n">
        <v>0</v>
      </c>
      <c r="Q18" s="18" t="n">
        <v>26.83054474</v>
      </c>
      <c r="R18" s="20" t="n">
        <v>0.95696264</v>
      </c>
    </row>
    <row r="19" spans="1:18">
      <c r="A19" s="15" t="s">
        <v>339</v>
      </c>
      <c r="B19" s="17" t="n">
        <v>5658</v>
      </c>
      <c r="C19" s="18">
        <f>(382.0/B19*100)</f>
        <v/>
      </c>
      <c r="D19" s="19" t="n">
        <v>5276</v>
      </c>
      <c r="E19" s="18" t="n">
        <v>14.86464795</v>
      </c>
      <c r="F19" s="20" t="n">
        <v>0.57014214</v>
      </c>
      <c r="G19" s="18" t="n">
        <v>65.57314613</v>
      </c>
      <c r="H19" s="20" t="n">
        <v>0.94914174</v>
      </c>
      <c r="I19" s="18" t="n">
        <v>0</v>
      </c>
      <c r="J19" s="20" t="n">
        <v>0</v>
      </c>
      <c r="K19" s="18" t="s">
        <v>327</v>
      </c>
      <c r="L19" s="20" t="s">
        <v>327</v>
      </c>
      <c r="M19" s="18" t="n">
        <v>0</v>
      </c>
      <c r="N19" s="20" t="n">
        <v>0</v>
      </c>
      <c r="O19" s="18" t="n">
        <v>0</v>
      </c>
      <c r="P19" s="20" t="n">
        <v>0</v>
      </c>
      <c r="Q19" s="18" t="n">
        <v>19.56220591</v>
      </c>
      <c r="R19" s="20" t="n">
        <v>0.84323743</v>
      </c>
    </row>
    <row r="20" spans="1:18">
      <c r="A20" s="15" t="s">
        <v>340</v>
      </c>
      <c r="B20" s="17" t="n">
        <v>3371</v>
      </c>
      <c r="C20" s="18">
        <f>(83.0/B20*100)</f>
        <v/>
      </c>
      <c r="D20" s="19" t="n">
        <v>3288</v>
      </c>
      <c r="E20" s="18" t="n">
        <v>15.54800959</v>
      </c>
      <c r="F20" s="20" t="n">
        <v>0.62573757</v>
      </c>
      <c r="G20" s="18" t="n">
        <v>61.36418935</v>
      </c>
      <c r="H20" s="20" t="n">
        <v>0.79673816</v>
      </c>
      <c r="I20" s="18" t="n">
        <v>0</v>
      </c>
      <c r="J20" s="20" t="n">
        <v>0</v>
      </c>
      <c r="K20" s="18" t="s">
        <v>327</v>
      </c>
      <c r="L20" s="20" t="s">
        <v>327</v>
      </c>
      <c r="M20" s="18" t="n">
        <v>0</v>
      </c>
      <c r="N20" s="20" t="n">
        <v>0</v>
      </c>
      <c r="O20" s="18" t="n">
        <v>0</v>
      </c>
      <c r="P20" s="20" t="n">
        <v>0</v>
      </c>
      <c r="Q20" s="18" t="n">
        <v>23.08780106</v>
      </c>
      <c r="R20" s="20" t="n">
        <v>0.78140097</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(747.0/B23*100)</f>
        <v/>
      </c>
      <c r="D23" s="19" t="n">
        <v>10836</v>
      </c>
      <c r="E23" s="18" t="n">
        <v>6.11393094</v>
      </c>
      <c r="F23" s="20" t="n">
        <v>0.36864531</v>
      </c>
      <c r="G23" s="18" t="n">
        <v>70.09904831999999</v>
      </c>
      <c r="H23" s="20" t="n">
        <v>0.89393403</v>
      </c>
      <c r="I23" s="18" t="n">
        <v>0</v>
      </c>
      <c r="J23" s="20" t="n">
        <v>0</v>
      </c>
      <c r="K23" s="18" t="s">
        <v>327</v>
      </c>
      <c r="L23" s="20" t="s">
        <v>327</v>
      </c>
      <c r="M23" s="18" t="n">
        <v>0</v>
      </c>
      <c r="N23" s="20" t="n">
        <v>0</v>
      </c>
      <c r="O23" s="18" t="n">
        <v>0</v>
      </c>
      <c r="P23" s="20" t="n">
        <v>0</v>
      </c>
      <c r="Q23" s="18" t="n">
        <v>23.78702074</v>
      </c>
      <c r="R23" s="20" t="n">
        <v>0.86862999</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(40.0/B25*100)</f>
        <v/>
      </c>
      <c r="D25" s="19" t="n">
        <v>5541</v>
      </c>
      <c r="E25" s="18" t="n">
        <v>1.68570118</v>
      </c>
      <c r="F25" s="20" t="n">
        <v>0.21342147</v>
      </c>
      <c r="G25" s="18" t="n">
        <v>77.25319682</v>
      </c>
      <c r="H25" s="20" t="n">
        <v>0.68667451</v>
      </c>
      <c r="I25" s="18" t="n">
        <v>0</v>
      </c>
      <c r="J25" s="20" t="n">
        <v>0</v>
      </c>
      <c r="K25" s="18" t="s">
        <v>327</v>
      </c>
      <c r="L25" s="20" t="s">
        <v>327</v>
      </c>
      <c r="M25" s="18" t="n">
        <v>0</v>
      </c>
      <c r="N25" s="20" t="n">
        <v>0</v>
      </c>
      <c r="O25" s="18" t="n">
        <v>0</v>
      </c>
      <c r="P25" s="20" t="n">
        <v>0</v>
      </c>
      <c r="Q25" s="18" t="n">
        <v>21.061102</v>
      </c>
      <c r="R25" s="20" t="n">
        <v>0.65791526</v>
      </c>
    </row>
    <row r="26" spans="1:18">
      <c r="A26" s="15" t="s">
        <v>346</v>
      </c>
      <c r="B26" s="17" t="n">
        <v>4869</v>
      </c>
      <c r="C26" s="18">
        <f>(216.0/B26*100)</f>
        <v/>
      </c>
      <c r="D26" s="19" t="n">
        <v>4653</v>
      </c>
      <c r="E26" s="18" t="n">
        <v>24.74167498</v>
      </c>
      <c r="F26" s="20" t="n">
        <v>0.76512059</v>
      </c>
      <c r="G26" s="18" t="n">
        <v>54.71952862</v>
      </c>
      <c r="H26" s="20" t="n">
        <v>0.7935163</v>
      </c>
      <c r="I26" s="18" t="n">
        <v>0</v>
      </c>
      <c r="J26" s="20" t="n">
        <v>0</v>
      </c>
      <c r="K26" s="18" t="s">
        <v>327</v>
      </c>
      <c r="L26" s="20" t="s">
        <v>327</v>
      </c>
      <c r="M26" s="18" t="n">
        <v>0</v>
      </c>
      <c r="N26" s="20" t="n">
        <v>0</v>
      </c>
      <c r="O26" s="18" t="n">
        <v>0</v>
      </c>
      <c r="P26" s="20" t="n">
        <v>0</v>
      </c>
      <c r="Q26" s="18" t="n">
        <v>20.5387964</v>
      </c>
      <c r="R26" s="20" t="n">
        <v>0.7485046400000001</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(52.0/B32*100)</f>
        <v/>
      </c>
      <c r="D32" s="19" t="n">
        <v>4426</v>
      </c>
      <c r="E32" s="18" t="n">
        <v>13.48477405</v>
      </c>
      <c r="F32" s="20" t="n">
        <v>0.47253264</v>
      </c>
      <c r="G32" s="18" t="n">
        <v>66.02774433</v>
      </c>
      <c r="H32" s="20" t="n">
        <v>0.70031596</v>
      </c>
      <c r="I32" s="18" t="n">
        <v>0</v>
      </c>
      <c r="J32" s="20" t="n">
        <v>0</v>
      </c>
      <c r="K32" s="18" t="s">
        <v>327</v>
      </c>
      <c r="L32" s="20" t="s">
        <v>327</v>
      </c>
      <c r="M32" s="18" t="n">
        <v>0</v>
      </c>
      <c r="N32" s="20" t="n">
        <v>0</v>
      </c>
      <c r="O32" s="18" t="n">
        <v>0</v>
      </c>
      <c r="P32" s="20" t="n">
        <v>0</v>
      </c>
      <c r="Q32" s="18" t="n">
        <v>20.48748162</v>
      </c>
      <c r="R32" s="20" t="n">
        <v>0.64185938</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(180.0/B34*100)</f>
        <v/>
      </c>
      <c r="D34" s="19" t="n">
        <v>6170</v>
      </c>
      <c r="E34" s="18" t="n">
        <v>17.09992638</v>
      </c>
      <c r="F34" s="20" t="n">
        <v>0.42557877</v>
      </c>
      <c r="G34" s="18" t="n">
        <v>56.60936249</v>
      </c>
      <c r="H34" s="20" t="n">
        <v>0.88987697</v>
      </c>
      <c r="I34" s="18" t="n">
        <v>0</v>
      </c>
      <c r="J34" s="20" t="n">
        <v>0</v>
      </c>
      <c r="K34" s="18" t="s">
        <v>327</v>
      </c>
      <c r="L34" s="20" t="s">
        <v>327</v>
      </c>
      <c r="M34" s="18" t="n">
        <v>2.62279027</v>
      </c>
      <c r="N34" s="20" t="n">
        <v>0.54393057</v>
      </c>
      <c r="O34" s="18" t="n">
        <v>0</v>
      </c>
      <c r="P34" s="20" t="n">
        <v>0</v>
      </c>
      <c r="Q34" s="18" t="n">
        <v>23.66792086</v>
      </c>
      <c r="R34" s="20" t="n">
        <v>0.7885498399999999</v>
      </c>
    </row>
    <row r="35" spans="1:18">
      <c r="A35" s="15" t="s">
        <v>355</v>
      </c>
      <c r="B35" s="17" t="n">
        <v>6406</v>
      </c>
      <c r="C35" s="18">
        <f>(165.0/B35*100)</f>
        <v/>
      </c>
      <c r="D35" s="19" t="n">
        <v>6241</v>
      </c>
      <c r="E35" s="18" t="n">
        <v>9.485561150000001</v>
      </c>
      <c r="F35" s="20" t="n">
        <v>0.46783008</v>
      </c>
      <c r="G35" s="18" t="n">
        <v>69.09726298</v>
      </c>
      <c r="H35" s="20" t="n">
        <v>0.72705429</v>
      </c>
      <c r="I35" s="18" t="n">
        <v>0</v>
      </c>
      <c r="J35" s="20" t="n">
        <v>0</v>
      </c>
      <c r="K35" s="18" t="s">
        <v>327</v>
      </c>
      <c r="L35" s="20" t="s">
        <v>327</v>
      </c>
      <c r="M35" s="18" t="n">
        <v>1.05903353</v>
      </c>
      <c r="N35" s="20" t="n">
        <v>0.05804587</v>
      </c>
      <c r="O35" s="18" t="n">
        <v>0</v>
      </c>
      <c r="P35" s="20" t="n">
        <v>0</v>
      </c>
      <c r="Q35" s="18" t="n">
        <v>20.35814233</v>
      </c>
      <c r="R35" s="20" t="n">
        <v>0.61747117</v>
      </c>
    </row>
    <row r="36" spans="1:18">
      <c r="A36" s="15" t="s">
        <v>356</v>
      </c>
      <c r="B36" s="17" t="n">
        <v>6736</v>
      </c>
      <c r="C36" s="18">
        <f>(187.0/B36*100)</f>
        <v/>
      </c>
      <c r="D36" s="19" t="n">
        <v>6549</v>
      </c>
      <c r="E36" s="18" t="n">
        <v>4.46362757</v>
      </c>
      <c r="F36" s="20" t="n">
        <v>0.30076487</v>
      </c>
      <c r="G36" s="18" t="n">
        <v>68.43853095999999</v>
      </c>
      <c r="H36" s="20" t="n">
        <v>0.68291648</v>
      </c>
      <c r="I36" s="18" t="n">
        <v>0</v>
      </c>
      <c r="J36" s="20" t="n">
        <v>0</v>
      </c>
      <c r="K36" s="18" t="s">
        <v>327</v>
      </c>
      <c r="L36" s="20" t="s">
        <v>327</v>
      </c>
      <c r="M36" s="18" t="n">
        <v>0</v>
      </c>
      <c r="N36" s="20" t="n">
        <v>0</v>
      </c>
      <c r="O36" s="18" t="n">
        <v>0</v>
      </c>
      <c r="P36" s="20" t="n">
        <v>0</v>
      </c>
      <c r="Q36" s="18" t="n">
        <v>27.09784147</v>
      </c>
      <c r="R36" s="20" t="n">
        <v>0.67299448</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(5855.0/B40*100)</f>
        <v/>
      </c>
      <c r="D40" s="19" t="n">
        <v>8302</v>
      </c>
      <c r="E40" s="18" t="n">
        <v>11.10524413</v>
      </c>
      <c r="F40" s="20" t="n">
        <v>0.55018323</v>
      </c>
      <c r="G40" s="18" t="n">
        <v>53.12400978</v>
      </c>
      <c r="H40" s="20" t="n">
        <v>1.15000868</v>
      </c>
      <c r="I40" s="18" t="n">
        <v>0</v>
      </c>
      <c r="J40" s="20" t="n">
        <v>0</v>
      </c>
      <c r="K40" s="18" t="s">
        <v>327</v>
      </c>
      <c r="L40" s="20" t="s">
        <v>327</v>
      </c>
      <c r="M40" s="18" t="n">
        <v>9.30619439</v>
      </c>
      <c r="N40" s="20" t="n">
        <v>0.21272892</v>
      </c>
      <c r="O40" s="18" t="n">
        <v>0</v>
      </c>
      <c r="P40" s="20" t="n">
        <v>0</v>
      </c>
      <c r="Q40" s="18" t="n">
        <v>26.46455169</v>
      </c>
      <c r="R40" s="20" t="n">
        <v>1.07192263</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(389.0/B47*100)</f>
        <v/>
      </c>
      <c r="D47" s="19" t="n">
        <v>5539</v>
      </c>
      <c r="E47" s="18" t="n">
        <v>22.39494829</v>
      </c>
      <c r="F47" s="20" t="n">
        <v>0.66108072</v>
      </c>
      <c r="G47" s="18" t="n">
        <v>42.36185721</v>
      </c>
      <c r="H47" s="20" t="n">
        <v>1.18101691</v>
      </c>
      <c r="I47" s="18" t="n">
        <v>0</v>
      </c>
      <c r="J47" s="20" t="n">
        <v>0</v>
      </c>
      <c r="K47" s="18" t="s">
        <v>327</v>
      </c>
      <c r="L47" s="20" t="s">
        <v>327</v>
      </c>
      <c r="M47" s="18" t="n">
        <v>0</v>
      </c>
      <c r="N47" s="20" t="n">
        <v>0</v>
      </c>
      <c r="O47" s="18" t="n">
        <v>0</v>
      </c>
      <c r="P47" s="20" t="n">
        <v>0</v>
      </c>
      <c r="Q47" s="18" t="n">
        <v>35.24319449</v>
      </c>
      <c r="R47" s="20" t="n">
        <v>1.18047872</v>
      </c>
    </row>
    <row r="48" spans="1:18">
      <c r="A48" s="15" t="s">
        <v>368</v>
      </c>
      <c r="B48" s="17" t="n">
        <v>9841</v>
      </c>
      <c r="C48" s="18">
        <f>(36.0/B48*100)</f>
        <v/>
      </c>
      <c r="D48" s="19" t="n">
        <v>9805</v>
      </c>
      <c r="E48" s="18" t="n">
        <v>8.630729820000001</v>
      </c>
      <c r="F48" s="20" t="n">
        <v>0.56835815</v>
      </c>
      <c r="G48" s="18" t="n">
        <v>76.97327179</v>
      </c>
      <c r="H48" s="20" t="n">
        <v>0.958358</v>
      </c>
      <c r="I48" s="18" t="n">
        <v>0</v>
      </c>
      <c r="J48" s="20" t="n">
        <v>0</v>
      </c>
      <c r="K48" s="18" t="s">
        <v>327</v>
      </c>
      <c r="L48" s="20" t="s">
        <v>327</v>
      </c>
      <c r="M48" s="18" t="n">
        <v>0</v>
      </c>
      <c r="N48" s="20" t="n">
        <v>0</v>
      </c>
      <c r="O48" s="18" t="n">
        <v>0</v>
      </c>
      <c r="P48" s="20" t="n">
        <v>0</v>
      </c>
      <c r="Q48" s="18" t="n">
        <v>14.39599839</v>
      </c>
      <c r="R48" s="20" t="n">
        <v>0.70411524</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(182.0/B52*100)</f>
        <v/>
      </c>
      <c r="D52" s="19" t="n">
        <v>5627</v>
      </c>
      <c r="E52" s="18" t="n">
        <v>8.118425589999999</v>
      </c>
      <c r="F52" s="20" t="n">
        <v>0.41236199</v>
      </c>
      <c r="G52" s="18" t="n">
        <v>66.4937199</v>
      </c>
      <c r="H52" s="20" t="n">
        <v>0.93004874</v>
      </c>
      <c r="I52" s="18" t="n">
        <v>0</v>
      </c>
      <c r="J52" s="20" t="n">
        <v>0</v>
      </c>
      <c r="K52" s="18" t="s">
        <v>327</v>
      </c>
      <c r="L52" s="20" t="s">
        <v>327</v>
      </c>
      <c r="M52" s="18" t="n">
        <v>0</v>
      </c>
      <c r="N52" s="20" t="n">
        <v>0</v>
      </c>
      <c r="O52" s="18" t="n">
        <v>0</v>
      </c>
      <c r="P52" s="20" t="n">
        <v>0</v>
      </c>
      <c r="Q52" s="18" t="n">
        <v>25.38785452</v>
      </c>
      <c r="R52" s="20" t="n">
        <v>0.80894451</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(101.0/B56*100)</f>
        <v/>
      </c>
      <c r="D56" s="19" t="n">
        <v>5258</v>
      </c>
      <c r="E56" s="18" t="n">
        <v>3.20459938</v>
      </c>
      <c r="F56" s="20" t="n">
        <v>0.29913146</v>
      </c>
      <c r="G56" s="18" t="n">
        <v>87.76389983</v>
      </c>
      <c r="H56" s="20" t="n">
        <v>0.68813539</v>
      </c>
      <c r="I56" s="18" t="n">
        <v>0</v>
      </c>
      <c r="J56" s="20" t="n">
        <v>0</v>
      </c>
      <c r="K56" s="18" t="s">
        <v>327</v>
      </c>
      <c r="L56" s="20" t="s">
        <v>327</v>
      </c>
      <c r="M56" s="18" t="n">
        <v>0</v>
      </c>
      <c r="N56" s="20" t="n">
        <v>0</v>
      </c>
      <c r="O56" s="18" t="n">
        <v>0</v>
      </c>
      <c r="P56" s="20" t="n">
        <v>0</v>
      </c>
      <c r="Q56" s="18" t="n">
        <v>9.031500790000001</v>
      </c>
      <c r="R56" s="20" t="n">
        <v>0.55849457</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(361.0/B61*100)</f>
        <v/>
      </c>
      <c r="D61" s="19" t="n">
        <v>6164</v>
      </c>
      <c r="E61" s="18" t="n">
        <v>18.1700134</v>
      </c>
      <c r="F61" s="20" t="n">
        <v>0.56412207</v>
      </c>
      <c r="G61" s="18" t="n">
        <v>57.46726792</v>
      </c>
      <c r="H61" s="20" t="n">
        <v>0.8822061</v>
      </c>
      <c r="I61" s="18" t="n">
        <v>0</v>
      </c>
      <c r="J61" s="20" t="n">
        <v>0</v>
      </c>
      <c r="K61" s="18" t="s">
        <v>327</v>
      </c>
      <c r="L61" s="20" t="s">
        <v>327</v>
      </c>
      <c r="M61" s="18" t="n">
        <v>0</v>
      </c>
      <c r="N61" s="20" t="n">
        <v>0</v>
      </c>
      <c r="O61" s="18" t="n">
        <v>0</v>
      </c>
      <c r="P61" s="20" t="n">
        <v>0</v>
      </c>
      <c r="Q61" s="18" t="n">
        <v>24.36271867</v>
      </c>
      <c r="R61" s="20" t="n">
        <v>0.90671322</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(783.0/B67*100)</f>
        <v/>
      </c>
      <c r="D67" s="19" t="n">
        <v>6188</v>
      </c>
      <c r="E67" s="18" t="n">
        <v>12.60042064</v>
      </c>
      <c r="F67" s="20" t="n">
        <v>0.54622762</v>
      </c>
      <c r="G67" s="18" t="n">
        <v>73.12102467</v>
      </c>
      <c r="H67" s="20" t="n">
        <v>0.74768323</v>
      </c>
      <c r="I67" s="18" t="n">
        <v>0</v>
      </c>
      <c r="J67" s="20" t="n">
        <v>0</v>
      </c>
      <c r="K67" s="18" t="s">
        <v>327</v>
      </c>
      <c r="L67" s="20" t="s">
        <v>327</v>
      </c>
      <c r="M67" s="18" t="n">
        <v>0</v>
      </c>
      <c r="N67" s="20" t="n">
        <v>0</v>
      </c>
      <c r="O67" s="18" t="n">
        <v>0</v>
      </c>
      <c r="P67" s="20" t="n">
        <v>0</v>
      </c>
      <c r="Q67" s="18" t="n">
        <v>14.27855469</v>
      </c>
      <c r="R67" s="20" t="n">
        <v>0.58260555</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(470.0/B73*100)</f>
        <v/>
      </c>
      <c r="D73" s="19" t="n">
        <v>7779</v>
      </c>
      <c r="E73" s="18" t="n">
        <v>40.76248737</v>
      </c>
      <c r="F73" s="20" t="n">
        <v>1.1806774</v>
      </c>
      <c r="G73" s="18" t="n">
        <v>45.74183135</v>
      </c>
      <c r="H73" s="20" t="n">
        <v>1.05341027</v>
      </c>
      <c r="I73" s="18" t="n">
        <v>0</v>
      </c>
      <c r="J73" s="20" t="n">
        <v>0</v>
      </c>
      <c r="K73" s="18" t="s">
        <v>327</v>
      </c>
      <c r="L73" s="20" t="s">
        <v>327</v>
      </c>
      <c r="M73" s="18" t="n">
        <v>0</v>
      </c>
      <c r="N73" s="20" t="n">
        <v>0</v>
      </c>
      <c r="O73" s="18" t="n">
        <v>0</v>
      </c>
      <c r="P73" s="20" t="n">
        <v>0</v>
      </c>
      <c r="Q73" s="18" t="n">
        <v>13.49568128</v>
      </c>
      <c r="R73" s="20" t="n">
        <v>0.56681697</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585</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10.99905098</v>
      </c>
      <c r="F7" s="20" t="n">
        <v>0.35520252</v>
      </c>
      <c r="G7" s="18" t="n">
        <v>56.0984038</v>
      </c>
      <c r="H7" s="20" t="n">
        <v>0.80461637</v>
      </c>
      <c r="I7" s="18" t="n">
        <v>0</v>
      </c>
      <c r="J7" s="20" t="n">
        <v>0</v>
      </c>
      <c r="K7" s="18" t="s">
        <v>327</v>
      </c>
      <c r="L7" s="20" t="s">
        <v>327</v>
      </c>
      <c r="M7" s="18" t="n">
        <v>0</v>
      </c>
      <c r="N7" s="20" t="n">
        <v>0</v>
      </c>
      <c r="O7" s="18" t="n">
        <v>0</v>
      </c>
      <c r="P7" s="20" t="n">
        <v>0</v>
      </c>
      <c r="Q7" s="18" t="n">
        <v>32.90254522</v>
      </c>
      <c r="R7" s="20" t="n">
        <v>0.85229644</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(6257.0/B9*100)</f>
        <v/>
      </c>
      <c r="D9" s="19" t="n">
        <v>3394</v>
      </c>
      <c r="E9" s="18" t="n">
        <v>19.05596178</v>
      </c>
      <c r="F9" s="20" t="n">
        <v>0.864553</v>
      </c>
      <c r="G9" s="18" t="n">
        <v>57.5300383</v>
      </c>
      <c r="H9" s="20" t="n">
        <v>1.4484579</v>
      </c>
      <c r="I9" s="18" t="n">
        <v>0</v>
      </c>
      <c r="J9" s="20" t="n">
        <v>0</v>
      </c>
      <c r="K9" s="18" t="s">
        <v>327</v>
      </c>
      <c r="L9" s="20" t="s">
        <v>327</v>
      </c>
      <c r="M9" s="18" t="n">
        <v>7.1032248</v>
      </c>
      <c r="N9" s="20" t="n">
        <v>1.26008756</v>
      </c>
      <c r="O9" s="18" t="n">
        <v>0</v>
      </c>
      <c r="P9" s="20" t="n">
        <v>0</v>
      </c>
      <c r="Q9" s="18" t="n">
        <v>16.31077511</v>
      </c>
      <c r="R9" s="20" t="n">
        <v>1.02669545</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(222.0/B13*100)</f>
        <v/>
      </c>
      <c r="D13" s="19" t="n">
        <v>6939</v>
      </c>
      <c r="E13" s="18" t="n">
        <v>12.94784314</v>
      </c>
      <c r="F13" s="20" t="n">
        <v>0.37980831</v>
      </c>
      <c r="G13" s="18" t="n">
        <v>69.44460968</v>
      </c>
      <c r="H13" s="20" t="n">
        <v>0.75388665</v>
      </c>
      <c r="I13" s="18" t="n">
        <v>0</v>
      </c>
      <c r="J13" s="20" t="n">
        <v>0</v>
      </c>
      <c r="K13" s="18" t="s">
        <v>327</v>
      </c>
      <c r="L13" s="20" t="s">
        <v>327</v>
      </c>
      <c r="M13" s="18" t="n">
        <v>4.1312667</v>
      </c>
      <c r="N13" s="20" t="n">
        <v>0.47447266</v>
      </c>
      <c r="O13" s="18" t="n">
        <v>0</v>
      </c>
      <c r="P13" s="20" t="n">
        <v>0</v>
      </c>
      <c r="Q13" s="18" t="n">
        <v>13.47628048</v>
      </c>
      <c r="R13" s="20" t="n">
        <v>0.55004564</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(1055.0/B17*100)</f>
        <v/>
      </c>
      <c r="D17" s="19" t="n">
        <v>5449</v>
      </c>
      <c r="E17" s="18" t="n">
        <v>22.68272248</v>
      </c>
      <c r="F17" s="20" t="n">
        <v>0.63672749</v>
      </c>
      <c r="G17" s="18" t="n">
        <v>65.30307922</v>
      </c>
      <c r="H17" s="20" t="n">
        <v>0.88446336</v>
      </c>
      <c r="I17" s="18" t="n">
        <v>0</v>
      </c>
      <c r="J17" s="20" t="n">
        <v>0</v>
      </c>
      <c r="K17" s="18" t="s">
        <v>327</v>
      </c>
      <c r="L17" s="20" t="s">
        <v>327</v>
      </c>
      <c r="M17" s="18" t="n">
        <v>2.71910722</v>
      </c>
      <c r="N17" s="20" t="n">
        <v>0.36242645</v>
      </c>
      <c r="O17" s="18" t="n">
        <v>0</v>
      </c>
      <c r="P17" s="20" t="n">
        <v>0</v>
      </c>
      <c r="Q17" s="18" t="n">
        <v>9.29509107</v>
      </c>
      <c r="R17" s="20" t="n">
        <v>0.63303046</v>
      </c>
    </row>
    <row r="18" spans="1:18">
      <c r="A18" s="15" t="s">
        <v>338</v>
      </c>
      <c r="B18" s="17" t="n">
        <v>5532</v>
      </c>
      <c r="C18" s="18">
        <f>(68.0/B18*100)</f>
        <v/>
      </c>
      <c r="D18" s="19" t="n">
        <v>5464</v>
      </c>
      <c r="E18" s="18" t="n">
        <v>13.63474193</v>
      </c>
      <c r="F18" s="20" t="n">
        <v>0.58060512</v>
      </c>
      <c r="G18" s="18" t="n">
        <v>60.38740716</v>
      </c>
      <c r="H18" s="20" t="n">
        <v>1.15774453</v>
      </c>
      <c r="I18" s="18" t="n">
        <v>0</v>
      </c>
      <c r="J18" s="20" t="n">
        <v>0</v>
      </c>
      <c r="K18" s="18" t="s">
        <v>327</v>
      </c>
      <c r="L18" s="20" t="s">
        <v>327</v>
      </c>
      <c r="M18" s="18" t="n">
        <v>0</v>
      </c>
      <c r="N18" s="20" t="n">
        <v>0</v>
      </c>
      <c r="O18" s="18" t="n">
        <v>0</v>
      </c>
      <c r="P18" s="20" t="n">
        <v>0</v>
      </c>
      <c r="Q18" s="18" t="n">
        <v>25.9778509</v>
      </c>
      <c r="R18" s="20" t="n">
        <v>0.90312285</v>
      </c>
    </row>
    <row r="19" spans="1:18">
      <c r="A19" s="15" t="s">
        <v>339</v>
      </c>
      <c r="B19" s="17" t="n">
        <v>5658</v>
      </c>
      <c r="C19" s="18">
        <f>(382.0/B19*100)</f>
        <v/>
      </c>
      <c r="D19" s="19" t="n">
        <v>5276</v>
      </c>
      <c r="E19" s="18" t="n">
        <v>14.80566793</v>
      </c>
      <c r="F19" s="20" t="n">
        <v>0.53803859</v>
      </c>
      <c r="G19" s="18" t="n">
        <v>65.01830351</v>
      </c>
      <c r="H19" s="20" t="n">
        <v>0.88581157</v>
      </c>
      <c r="I19" s="18" t="n">
        <v>0</v>
      </c>
      <c r="J19" s="20" t="n">
        <v>0</v>
      </c>
      <c r="K19" s="18" t="s">
        <v>327</v>
      </c>
      <c r="L19" s="20" t="s">
        <v>327</v>
      </c>
      <c r="M19" s="18" t="n">
        <v>0</v>
      </c>
      <c r="N19" s="20" t="n">
        <v>0</v>
      </c>
      <c r="O19" s="18" t="n">
        <v>0</v>
      </c>
      <c r="P19" s="20" t="n">
        <v>0</v>
      </c>
      <c r="Q19" s="18" t="n">
        <v>20.17602856</v>
      </c>
      <c r="R19" s="20" t="n">
        <v>0.81365312</v>
      </c>
    </row>
    <row r="20" spans="1:18">
      <c r="A20" s="15" t="s">
        <v>340</v>
      </c>
      <c r="B20" s="17" t="n">
        <v>3371</v>
      </c>
      <c r="C20" s="18">
        <f>(83.0/B20*100)</f>
        <v/>
      </c>
      <c r="D20" s="19" t="n">
        <v>3288</v>
      </c>
      <c r="E20" s="18" t="n">
        <v>14.65800895</v>
      </c>
      <c r="F20" s="20" t="n">
        <v>0.64179999</v>
      </c>
      <c r="G20" s="18" t="n">
        <v>61.28164512</v>
      </c>
      <c r="H20" s="20" t="n">
        <v>0.84455825</v>
      </c>
      <c r="I20" s="18" t="n">
        <v>0</v>
      </c>
      <c r="J20" s="20" t="n">
        <v>0</v>
      </c>
      <c r="K20" s="18" t="s">
        <v>327</v>
      </c>
      <c r="L20" s="20" t="s">
        <v>327</v>
      </c>
      <c r="M20" s="18" t="n">
        <v>0</v>
      </c>
      <c r="N20" s="20" t="n">
        <v>0</v>
      </c>
      <c r="O20" s="18" t="n">
        <v>0</v>
      </c>
      <c r="P20" s="20" t="n">
        <v>0</v>
      </c>
      <c r="Q20" s="18" t="n">
        <v>24.06034593</v>
      </c>
      <c r="R20" s="20" t="n">
        <v>0.77527256</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(747.0/B23*100)</f>
        <v/>
      </c>
      <c r="D23" s="19" t="n">
        <v>10836</v>
      </c>
      <c r="E23" s="18" t="n">
        <v>12.09709937</v>
      </c>
      <c r="F23" s="20" t="n">
        <v>0.44108652</v>
      </c>
      <c r="G23" s="18" t="n">
        <v>64.69480681</v>
      </c>
      <c r="H23" s="20" t="n">
        <v>0.85026115</v>
      </c>
      <c r="I23" s="18" t="n">
        <v>0</v>
      </c>
      <c r="J23" s="20" t="n">
        <v>0</v>
      </c>
      <c r="K23" s="18" t="s">
        <v>327</v>
      </c>
      <c r="L23" s="20" t="s">
        <v>327</v>
      </c>
      <c r="M23" s="18" t="n">
        <v>0</v>
      </c>
      <c r="N23" s="20" t="n">
        <v>0</v>
      </c>
      <c r="O23" s="18" t="n">
        <v>0</v>
      </c>
      <c r="P23" s="20" t="n">
        <v>0</v>
      </c>
      <c r="Q23" s="18" t="n">
        <v>23.20809381</v>
      </c>
      <c r="R23" s="20" t="n">
        <v>0.77322743</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(40.0/B25*100)</f>
        <v/>
      </c>
      <c r="D25" s="19" t="n">
        <v>5541</v>
      </c>
      <c r="E25" s="18" t="n">
        <v>5.99389267</v>
      </c>
      <c r="F25" s="20" t="n">
        <v>0.29104789</v>
      </c>
      <c r="G25" s="18" t="n">
        <v>73.64944973999999</v>
      </c>
      <c r="H25" s="20" t="n">
        <v>0.64942012</v>
      </c>
      <c r="I25" s="18" t="n">
        <v>0</v>
      </c>
      <c r="J25" s="20" t="n">
        <v>0</v>
      </c>
      <c r="K25" s="18" t="s">
        <v>327</v>
      </c>
      <c r="L25" s="20" t="s">
        <v>327</v>
      </c>
      <c r="M25" s="18" t="n">
        <v>0</v>
      </c>
      <c r="N25" s="20" t="n">
        <v>0</v>
      </c>
      <c r="O25" s="18" t="n">
        <v>0</v>
      </c>
      <c r="P25" s="20" t="n">
        <v>0</v>
      </c>
      <c r="Q25" s="18" t="n">
        <v>20.35665759</v>
      </c>
      <c r="R25" s="20" t="n">
        <v>0.64486616</v>
      </c>
    </row>
    <row r="26" spans="1:18">
      <c r="A26" s="15" t="s">
        <v>346</v>
      </c>
      <c r="B26" s="17" t="n">
        <v>4869</v>
      </c>
      <c r="C26" s="18">
        <f>(216.0/B26*100)</f>
        <v/>
      </c>
      <c r="D26" s="19" t="n">
        <v>4653</v>
      </c>
      <c r="E26" s="18" t="n">
        <v>17.28899653</v>
      </c>
      <c r="F26" s="20" t="n">
        <v>0.63991148</v>
      </c>
      <c r="G26" s="18" t="n">
        <v>59.51442737</v>
      </c>
      <c r="H26" s="20" t="n">
        <v>0.90143931</v>
      </c>
      <c r="I26" s="18" t="n">
        <v>0</v>
      </c>
      <c r="J26" s="20" t="n">
        <v>0</v>
      </c>
      <c r="K26" s="18" t="s">
        <v>327</v>
      </c>
      <c r="L26" s="20" t="s">
        <v>327</v>
      </c>
      <c r="M26" s="18" t="n">
        <v>0</v>
      </c>
      <c r="N26" s="20" t="n">
        <v>0</v>
      </c>
      <c r="O26" s="18" t="n">
        <v>0</v>
      </c>
      <c r="P26" s="20" t="n">
        <v>0</v>
      </c>
      <c r="Q26" s="18" t="n">
        <v>23.1965761</v>
      </c>
      <c r="R26" s="20" t="n">
        <v>0.82385557</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(52.0/B32*100)</f>
        <v/>
      </c>
      <c r="D32" s="19" t="n">
        <v>4426</v>
      </c>
      <c r="E32" s="18" t="n">
        <v>17.02640984</v>
      </c>
      <c r="F32" s="20" t="n">
        <v>0.60561532</v>
      </c>
      <c r="G32" s="18" t="n">
        <v>62.51264809</v>
      </c>
      <c r="H32" s="20" t="n">
        <v>0.80356273</v>
      </c>
      <c r="I32" s="18" t="n">
        <v>0</v>
      </c>
      <c r="J32" s="20" t="n">
        <v>0</v>
      </c>
      <c r="K32" s="18" t="s">
        <v>327</v>
      </c>
      <c r="L32" s="20" t="s">
        <v>327</v>
      </c>
      <c r="M32" s="18" t="n">
        <v>0</v>
      </c>
      <c r="N32" s="20" t="n">
        <v>0</v>
      </c>
      <c r="O32" s="18" t="n">
        <v>0</v>
      </c>
      <c r="P32" s="20" t="n">
        <v>0</v>
      </c>
      <c r="Q32" s="18" t="n">
        <v>20.46094207</v>
      </c>
      <c r="R32" s="20" t="n">
        <v>0.57119902</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(180.0/B34*100)</f>
        <v/>
      </c>
      <c r="D34" s="19" t="n">
        <v>6170</v>
      </c>
      <c r="E34" s="18" t="n">
        <v>19.04885027</v>
      </c>
      <c r="F34" s="20" t="n">
        <v>0.56498602</v>
      </c>
      <c r="G34" s="18" t="n">
        <v>54.11673504</v>
      </c>
      <c r="H34" s="20" t="n">
        <v>0.9045522</v>
      </c>
      <c r="I34" s="18" t="n">
        <v>0</v>
      </c>
      <c r="J34" s="20" t="n">
        <v>0</v>
      </c>
      <c r="K34" s="18" t="s">
        <v>327</v>
      </c>
      <c r="L34" s="20" t="s">
        <v>327</v>
      </c>
      <c r="M34" s="18" t="n">
        <v>2.62279027</v>
      </c>
      <c r="N34" s="20" t="n">
        <v>0.54393057</v>
      </c>
      <c r="O34" s="18" t="n">
        <v>0</v>
      </c>
      <c r="P34" s="20" t="n">
        <v>0</v>
      </c>
      <c r="Q34" s="18" t="n">
        <v>24.21162442</v>
      </c>
      <c r="R34" s="20" t="n">
        <v>0.81167297</v>
      </c>
    </row>
    <row r="35" spans="1:18">
      <c r="A35" s="15" t="s">
        <v>355</v>
      </c>
      <c r="B35" s="17" t="n">
        <v>6406</v>
      </c>
      <c r="C35" s="18">
        <f>(165.0/B35*100)</f>
        <v/>
      </c>
      <c r="D35" s="19" t="n">
        <v>6241</v>
      </c>
      <c r="E35" s="18" t="n">
        <v>15.83973025</v>
      </c>
      <c r="F35" s="20" t="n">
        <v>0.56176406</v>
      </c>
      <c r="G35" s="18" t="n">
        <v>63.45298708</v>
      </c>
      <c r="H35" s="20" t="n">
        <v>0.74185439</v>
      </c>
      <c r="I35" s="18" t="n">
        <v>0</v>
      </c>
      <c r="J35" s="20" t="n">
        <v>0</v>
      </c>
      <c r="K35" s="18" t="s">
        <v>327</v>
      </c>
      <c r="L35" s="20" t="s">
        <v>327</v>
      </c>
      <c r="M35" s="18" t="n">
        <v>1.05903353</v>
      </c>
      <c r="N35" s="20" t="n">
        <v>0.05804587</v>
      </c>
      <c r="O35" s="18" t="n">
        <v>0</v>
      </c>
      <c r="P35" s="20" t="n">
        <v>0</v>
      </c>
      <c r="Q35" s="18" t="n">
        <v>19.64824913</v>
      </c>
      <c r="R35" s="20" t="n">
        <v>0.58171077</v>
      </c>
    </row>
    <row r="36" spans="1:18">
      <c r="A36" s="15" t="s">
        <v>356</v>
      </c>
      <c r="B36" s="17" t="n">
        <v>6736</v>
      </c>
      <c r="C36" s="18">
        <f>(187.0/B36*100)</f>
        <v/>
      </c>
      <c r="D36" s="19" t="n">
        <v>6549</v>
      </c>
      <c r="E36" s="18" t="n">
        <v>16.18544911</v>
      </c>
      <c r="F36" s="20" t="n">
        <v>0.57115357</v>
      </c>
      <c r="G36" s="18" t="n">
        <v>58.95647448</v>
      </c>
      <c r="H36" s="20" t="n">
        <v>0.83636601</v>
      </c>
      <c r="I36" s="18" t="n">
        <v>0</v>
      </c>
      <c r="J36" s="20" t="n">
        <v>0</v>
      </c>
      <c r="K36" s="18" t="s">
        <v>327</v>
      </c>
      <c r="L36" s="20" t="s">
        <v>327</v>
      </c>
      <c r="M36" s="18" t="n">
        <v>0</v>
      </c>
      <c r="N36" s="20" t="n">
        <v>0</v>
      </c>
      <c r="O36" s="18" t="n">
        <v>0</v>
      </c>
      <c r="P36" s="20" t="n">
        <v>0</v>
      </c>
      <c r="Q36" s="18" t="n">
        <v>24.8580764</v>
      </c>
      <c r="R36" s="20" t="n">
        <v>0.70363051</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(5855.0/B40*100)</f>
        <v/>
      </c>
      <c r="D40" s="19" t="n">
        <v>8302</v>
      </c>
      <c r="E40" s="18" t="n">
        <v>11.33966725</v>
      </c>
      <c r="F40" s="20" t="n">
        <v>0.56837101</v>
      </c>
      <c r="G40" s="18" t="n">
        <v>52.72900217</v>
      </c>
      <c r="H40" s="20" t="n">
        <v>1.18352342</v>
      </c>
      <c r="I40" s="18" t="n">
        <v>0</v>
      </c>
      <c r="J40" s="20" t="n">
        <v>0</v>
      </c>
      <c r="K40" s="18" t="s">
        <v>327</v>
      </c>
      <c r="L40" s="20" t="s">
        <v>327</v>
      </c>
      <c r="M40" s="18" t="n">
        <v>9.30619439</v>
      </c>
      <c r="N40" s="20" t="n">
        <v>0.21272892</v>
      </c>
      <c r="O40" s="18" t="n">
        <v>0</v>
      </c>
      <c r="P40" s="20" t="n">
        <v>0</v>
      </c>
      <c r="Q40" s="18" t="n">
        <v>26.62513618</v>
      </c>
      <c r="R40" s="20" t="n">
        <v>1.02044429</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(389.0/B47*100)</f>
        <v/>
      </c>
      <c r="D47" s="19" t="n">
        <v>5539</v>
      </c>
      <c r="E47" s="18" t="n">
        <v>17.32396198</v>
      </c>
      <c r="F47" s="20" t="n">
        <v>0.52901259</v>
      </c>
      <c r="G47" s="18" t="n">
        <v>44.64707823</v>
      </c>
      <c r="H47" s="20" t="n">
        <v>1.22598266</v>
      </c>
      <c r="I47" s="18" t="n">
        <v>0</v>
      </c>
      <c r="J47" s="20" t="n">
        <v>0</v>
      </c>
      <c r="K47" s="18" t="s">
        <v>327</v>
      </c>
      <c r="L47" s="20" t="s">
        <v>327</v>
      </c>
      <c r="M47" s="18" t="n">
        <v>0</v>
      </c>
      <c r="N47" s="20" t="n">
        <v>0</v>
      </c>
      <c r="O47" s="18" t="n">
        <v>0</v>
      </c>
      <c r="P47" s="20" t="n">
        <v>0</v>
      </c>
      <c r="Q47" s="18" t="n">
        <v>38.02895979</v>
      </c>
      <c r="R47" s="20" t="n">
        <v>1.15975143</v>
      </c>
    </row>
    <row r="48" spans="1:18">
      <c r="A48" s="15" t="s">
        <v>368</v>
      </c>
      <c r="B48" s="17" t="n">
        <v>9841</v>
      </c>
      <c r="C48" s="18">
        <f>(36.0/B48*100)</f>
        <v/>
      </c>
      <c r="D48" s="19" t="n">
        <v>9805</v>
      </c>
      <c r="E48" s="18" t="n">
        <v>14.44341092</v>
      </c>
      <c r="F48" s="20" t="n">
        <v>0.71243995</v>
      </c>
      <c r="G48" s="18" t="n">
        <v>71.3186821</v>
      </c>
      <c r="H48" s="20" t="n">
        <v>0.98320102</v>
      </c>
      <c r="I48" s="18" t="n">
        <v>0</v>
      </c>
      <c r="J48" s="20" t="n">
        <v>0</v>
      </c>
      <c r="K48" s="18" t="s">
        <v>327</v>
      </c>
      <c r="L48" s="20" t="s">
        <v>327</v>
      </c>
      <c r="M48" s="18" t="n">
        <v>0</v>
      </c>
      <c r="N48" s="20" t="n">
        <v>0</v>
      </c>
      <c r="O48" s="18" t="n">
        <v>0</v>
      </c>
      <c r="P48" s="20" t="n">
        <v>0</v>
      </c>
      <c r="Q48" s="18" t="n">
        <v>14.23790698</v>
      </c>
      <c r="R48" s="20" t="n">
        <v>0.73201054</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(182.0/B52*100)</f>
        <v/>
      </c>
      <c r="D52" s="19" t="n">
        <v>5627</v>
      </c>
      <c r="E52" s="18" t="n">
        <v>15.00015389</v>
      </c>
      <c r="F52" s="20" t="n">
        <v>0.55471676</v>
      </c>
      <c r="G52" s="18" t="n">
        <v>60.81006511</v>
      </c>
      <c r="H52" s="20" t="n">
        <v>0.88864941</v>
      </c>
      <c r="I52" s="18" t="n">
        <v>0</v>
      </c>
      <c r="J52" s="20" t="n">
        <v>0</v>
      </c>
      <c r="K52" s="18" t="s">
        <v>327</v>
      </c>
      <c r="L52" s="20" t="s">
        <v>327</v>
      </c>
      <c r="M52" s="18" t="n">
        <v>0</v>
      </c>
      <c r="N52" s="20" t="n">
        <v>0</v>
      </c>
      <c r="O52" s="18" t="n">
        <v>0</v>
      </c>
      <c r="P52" s="20" t="n">
        <v>0</v>
      </c>
      <c r="Q52" s="18" t="n">
        <v>24.189781</v>
      </c>
      <c r="R52" s="20" t="n">
        <v>0.7852422</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(101.0/B56*100)</f>
        <v/>
      </c>
      <c r="D56" s="19" t="n">
        <v>5258</v>
      </c>
      <c r="E56" s="18" t="n">
        <v>6.4416575</v>
      </c>
      <c r="F56" s="20" t="n">
        <v>0.34479423</v>
      </c>
      <c r="G56" s="18" t="n">
        <v>84.5567271</v>
      </c>
      <c r="H56" s="20" t="n">
        <v>0.66417023</v>
      </c>
      <c r="I56" s="18" t="n">
        <v>0</v>
      </c>
      <c r="J56" s="20" t="n">
        <v>0</v>
      </c>
      <c r="K56" s="18" t="s">
        <v>327</v>
      </c>
      <c r="L56" s="20" t="s">
        <v>327</v>
      </c>
      <c r="M56" s="18" t="n">
        <v>0</v>
      </c>
      <c r="N56" s="20" t="n">
        <v>0</v>
      </c>
      <c r="O56" s="18" t="n">
        <v>0</v>
      </c>
      <c r="P56" s="20" t="n">
        <v>0</v>
      </c>
      <c r="Q56" s="18" t="n">
        <v>9.0016154</v>
      </c>
      <c r="R56" s="20" t="n">
        <v>0.57264654</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(361.0/B61*100)</f>
        <v/>
      </c>
      <c r="D61" s="19" t="n">
        <v>6164</v>
      </c>
      <c r="E61" s="18" t="n">
        <v>15.67462346</v>
      </c>
      <c r="F61" s="20" t="n">
        <v>0.47028513</v>
      </c>
      <c r="G61" s="18" t="n">
        <v>58.63135384</v>
      </c>
      <c r="H61" s="20" t="n">
        <v>0.79930024</v>
      </c>
      <c r="I61" s="18" t="n">
        <v>0</v>
      </c>
      <c r="J61" s="20" t="n">
        <v>0</v>
      </c>
      <c r="K61" s="18" t="s">
        <v>327</v>
      </c>
      <c r="L61" s="20" t="s">
        <v>327</v>
      </c>
      <c r="M61" s="18" t="n">
        <v>0</v>
      </c>
      <c r="N61" s="20" t="n">
        <v>0</v>
      </c>
      <c r="O61" s="18" t="n">
        <v>0</v>
      </c>
      <c r="P61" s="20" t="n">
        <v>0</v>
      </c>
      <c r="Q61" s="18" t="n">
        <v>25.6940227</v>
      </c>
      <c r="R61" s="20" t="n">
        <v>0.91439858</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(783.0/B67*100)</f>
        <v/>
      </c>
      <c r="D67" s="19" t="n">
        <v>6188</v>
      </c>
      <c r="E67" s="18" t="n">
        <v>34.45225645</v>
      </c>
      <c r="F67" s="20" t="n">
        <v>0.75697171</v>
      </c>
      <c r="G67" s="18" t="n">
        <v>53.22839114</v>
      </c>
      <c r="H67" s="20" t="n">
        <v>0.8186396</v>
      </c>
      <c r="I67" s="18" t="n">
        <v>0</v>
      </c>
      <c r="J67" s="20" t="n">
        <v>0</v>
      </c>
      <c r="K67" s="18" t="s">
        <v>327</v>
      </c>
      <c r="L67" s="20" t="s">
        <v>327</v>
      </c>
      <c r="M67" s="18" t="n">
        <v>0</v>
      </c>
      <c r="N67" s="20" t="n">
        <v>0</v>
      </c>
      <c r="O67" s="18" t="n">
        <v>0</v>
      </c>
      <c r="P67" s="20" t="n">
        <v>0</v>
      </c>
      <c r="Q67" s="18" t="n">
        <v>12.31935241</v>
      </c>
      <c r="R67" s="20" t="n">
        <v>0.5659734</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(470.0/B73*100)</f>
        <v/>
      </c>
      <c r="D73" s="19" t="n">
        <v>7779</v>
      </c>
      <c r="E73" s="18" t="n">
        <v>46.90791812</v>
      </c>
      <c r="F73" s="20" t="n">
        <v>0.96759353</v>
      </c>
      <c r="G73" s="18" t="n">
        <v>40.09065604</v>
      </c>
      <c r="H73" s="20" t="n">
        <v>0.92487947</v>
      </c>
      <c r="I73" s="18" t="n">
        <v>0</v>
      </c>
      <c r="J73" s="20" t="n">
        <v>0</v>
      </c>
      <c r="K73" s="18" t="s">
        <v>327</v>
      </c>
      <c r="L73" s="20" t="s">
        <v>327</v>
      </c>
      <c r="M73" s="18" t="n">
        <v>0</v>
      </c>
      <c r="N73" s="20" t="n">
        <v>0</v>
      </c>
      <c r="O73" s="18" t="n">
        <v>0</v>
      </c>
      <c r="P73" s="20" t="n">
        <v>0</v>
      </c>
      <c r="Q73" s="18" t="n">
        <v>13.00142584</v>
      </c>
      <c r="R73" s="20" t="n">
        <v>0.51321785</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586</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25.74761143</v>
      </c>
      <c r="F7" s="20" t="n">
        <v>0.66709613</v>
      </c>
      <c r="G7" s="18" t="n">
        <v>41.75805061</v>
      </c>
      <c r="H7" s="20" t="n">
        <v>0.64140003</v>
      </c>
      <c r="I7" s="18" t="n">
        <v>0</v>
      </c>
      <c r="J7" s="20" t="n">
        <v>0</v>
      </c>
      <c r="K7" s="18" t="s">
        <v>327</v>
      </c>
      <c r="L7" s="20" t="s">
        <v>327</v>
      </c>
      <c r="M7" s="18" t="n">
        <v>0</v>
      </c>
      <c r="N7" s="20" t="n">
        <v>0</v>
      </c>
      <c r="O7" s="18" t="n">
        <v>0</v>
      </c>
      <c r="P7" s="20" t="n">
        <v>0</v>
      </c>
      <c r="Q7" s="18" t="n">
        <v>32.49433797</v>
      </c>
      <c r="R7" s="20" t="n">
        <v>0.88288875</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(6257.0/B9*100)</f>
        <v/>
      </c>
      <c r="D9" s="19" t="n">
        <v>3394</v>
      </c>
      <c r="E9" s="18" t="n">
        <v>17.32331104</v>
      </c>
      <c r="F9" s="20" t="n">
        <v>0.8210778</v>
      </c>
      <c r="G9" s="18" t="n">
        <v>54.50628387</v>
      </c>
      <c r="H9" s="20" t="n">
        <v>1.39006132</v>
      </c>
      <c r="I9" s="18" t="n">
        <v>0</v>
      </c>
      <c r="J9" s="20" t="n">
        <v>0</v>
      </c>
      <c r="K9" s="18" t="s">
        <v>327</v>
      </c>
      <c r="L9" s="20" t="s">
        <v>327</v>
      </c>
      <c r="M9" s="18" t="n">
        <v>7.1032248</v>
      </c>
      <c r="N9" s="20" t="n">
        <v>1.26008756</v>
      </c>
      <c r="O9" s="18" t="n">
        <v>0</v>
      </c>
      <c r="P9" s="20" t="n">
        <v>0</v>
      </c>
      <c r="Q9" s="18" t="n">
        <v>21.06718028</v>
      </c>
      <c r="R9" s="20" t="n">
        <v>1.1552477</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(222.0/B13*100)</f>
        <v/>
      </c>
      <c r="D13" s="19" t="n">
        <v>6939</v>
      </c>
      <c r="E13" s="18" t="n">
        <v>15.87911346</v>
      </c>
      <c r="F13" s="20" t="n">
        <v>0.57993538</v>
      </c>
      <c r="G13" s="18" t="n">
        <v>62.21124779</v>
      </c>
      <c r="H13" s="20" t="n">
        <v>0.73856614</v>
      </c>
      <c r="I13" s="18" t="n">
        <v>0</v>
      </c>
      <c r="J13" s="20" t="n">
        <v>0</v>
      </c>
      <c r="K13" s="18" t="s">
        <v>327</v>
      </c>
      <c r="L13" s="20" t="s">
        <v>327</v>
      </c>
      <c r="M13" s="18" t="n">
        <v>4.1312667</v>
      </c>
      <c r="N13" s="20" t="n">
        <v>0.47447266</v>
      </c>
      <c r="O13" s="18" t="n">
        <v>0</v>
      </c>
      <c r="P13" s="20" t="n">
        <v>0</v>
      </c>
      <c r="Q13" s="18" t="n">
        <v>17.77837204</v>
      </c>
      <c r="R13" s="20" t="n">
        <v>0.62402009</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(1055.0/B17*100)</f>
        <v/>
      </c>
      <c r="D17" s="19" t="n">
        <v>5449</v>
      </c>
      <c r="E17" s="18" t="n">
        <v>38.25905509</v>
      </c>
      <c r="F17" s="20" t="n">
        <v>0.75365901</v>
      </c>
      <c r="G17" s="18" t="n">
        <v>45.35383877</v>
      </c>
      <c r="H17" s="20" t="n">
        <v>0.78737809</v>
      </c>
      <c r="I17" s="18" t="n">
        <v>0</v>
      </c>
      <c r="J17" s="20" t="n">
        <v>0</v>
      </c>
      <c r="K17" s="18" t="s">
        <v>327</v>
      </c>
      <c r="L17" s="20" t="s">
        <v>327</v>
      </c>
      <c r="M17" s="18" t="n">
        <v>2.71910722</v>
      </c>
      <c r="N17" s="20" t="n">
        <v>0.36242645</v>
      </c>
      <c r="O17" s="18" t="n">
        <v>0</v>
      </c>
      <c r="P17" s="20" t="n">
        <v>0</v>
      </c>
      <c r="Q17" s="18" t="n">
        <v>13.66799891</v>
      </c>
      <c r="R17" s="20" t="n">
        <v>0.64544196</v>
      </c>
    </row>
    <row r="18" spans="1:18">
      <c r="A18" s="15" t="s">
        <v>338</v>
      </c>
      <c r="B18" s="17" t="n">
        <v>5532</v>
      </c>
      <c r="C18" s="18">
        <f>(68.0/B18*100)</f>
        <v/>
      </c>
      <c r="D18" s="19" t="n">
        <v>5464</v>
      </c>
      <c r="E18" s="18" t="n">
        <v>35.93942243</v>
      </c>
      <c r="F18" s="20" t="n">
        <v>0.9476588500000001</v>
      </c>
      <c r="G18" s="18" t="n">
        <v>41.02862197</v>
      </c>
      <c r="H18" s="20" t="n">
        <v>0.69384947</v>
      </c>
      <c r="I18" s="18" t="n">
        <v>0</v>
      </c>
      <c r="J18" s="20" t="n">
        <v>0</v>
      </c>
      <c r="K18" s="18" t="s">
        <v>327</v>
      </c>
      <c r="L18" s="20" t="s">
        <v>327</v>
      </c>
      <c r="M18" s="18" t="n">
        <v>0</v>
      </c>
      <c r="N18" s="20" t="n">
        <v>0</v>
      </c>
      <c r="O18" s="18" t="n">
        <v>0</v>
      </c>
      <c r="P18" s="20" t="n">
        <v>0</v>
      </c>
      <c r="Q18" s="18" t="n">
        <v>23.0319556</v>
      </c>
      <c r="R18" s="20" t="n">
        <v>1.08861447</v>
      </c>
    </row>
    <row r="19" spans="1:18">
      <c r="A19" s="15" t="s">
        <v>339</v>
      </c>
      <c r="B19" s="17" t="n">
        <v>5658</v>
      </c>
      <c r="C19" s="18">
        <f>(382.0/B19*100)</f>
        <v/>
      </c>
      <c r="D19" s="19" t="n">
        <v>5276</v>
      </c>
      <c r="E19" s="18" t="n">
        <v>23.31754359</v>
      </c>
      <c r="F19" s="20" t="n">
        <v>0.63726774</v>
      </c>
      <c r="G19" s="18" t="n">
        <v>56.2384163</v>
      </c>
      <c r="H19" s="20" t="n">
        <v>0.83762769</v>
      </c>
      <c r="I19" s="18" t="n">
        <v>0</v>
      </c>
      <c r="J19" s="20" t="n">
        <v>0</v>
      </c>
      <c r="K19" s="18" t="s">
        <v>327</v>
      </c>
      <c r="L19" s="20" t="s">
        <v>327</v>
      </c>
      <c r="M19" s="18" t="n">
        <v>0</v>
      </c>
      <c r="N19" s="20" t="n">
        <v>0</v>
      </c>
      <c r="O19" s="18" t="n">
        <v>0</v>
      </c>
      <c r="P19" s="20" t="n">
        <v>0</v>
      </c>
      <c r="Q19" s="18" t="n">
        <v>20.44404011</v>
      </c>
      <c r="R19" s="20" t="n">
        <v>0.9056466</v>
      </c>
    </row>
    <row r="20" spans="1:18">
      <c r="A20" s="15" t="s">
        <v>340</v>
      </c>
      <c r="B20" s="17" t="n">
        <v>3371</v>
      </c>
      <c r="C20" s="18">
        <f>(83.0/B20*100)</f>
        <v/>
      </c>
      <c r="D20" s="19" t="n">
        <v>3288</v>
      </c>
      <c r="E20" s="18" t="n">
        <v>12.63844664</v>
      </c>
      <c r="F20" s="20" t="n">
        <v>0.6063458900000001</v>
      </c>
      <c r="G20" s="18" t="n">
        <v>59.21985367</v>
      </c>
      <c r="H20" s="20" t="n">
        <v>0.91757023</v>
      </c>
      <c r="I20" s="18" t="n">
        <v>0</v>
      </c>
      <c r="J20" s="20" t="n">
        <v>0</v>
      </c>
      <c r="K20" s="18" t="s">
        <v>327</v>
      </c>
      <c r="L20" s="20" t="s">
        <v>327</v>
      </c>
      <c r="M20" s="18" t="n">
        <v>0</v>
      </c>
      <c r="N20" s="20" t="n">
        <v>0</v>
      </c>
      <c r="O20" s="18" t="n">
        <v>0</v>
      </c>
      <c r="P20" s="20" t="n">
        <v>0</v>
      </c>
      <c r="Q20" s="18" t="n">
        <v>28.1416997</v>
      </c>
      <c r="R20" s="20" t="n">
        <v>0.81300321</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(747.0/B23*100)</f>
        <v/>
      </c>
      <c r="D23" s="19" t="n">
        <v>10836</v>
      </c>
      <c r="E23" s="18" t="n">
        <v>38.06503424</v>
      </c>
      <c r="F23" s="20" t="n">
        <v>0.6918274</v>
      </c>
      <c r="G23" s="18" t="n">
        <v>40.2412716</v>
      </c>
      <c r="H23" s="20" t="n">
        <v>0.74743749</v>
      </c>
      <c r="I23" s="18" t="n">
        <v>0</v>
      </c>
      <c r="J23" s="20" t="n">
        <v>0</v>
      </c>
      <c r="K23" s="18" t="s">
        <v>327</v>
      </c>
      <c r="L23" s="20" t="s">
        <v>327</v>
      </c>
      <c r="M23" s="18" t="n">
        <v>0</v>
      </c>
      <c r="N23" s="20" t="n">
        <v>0</v>
      </c>
      <c r="O23" s="18" t="n">
        <v>0</v>
      </c>
      <c r="P23" s="20" t="n">
        <v>0</v>
      </c>
      <c r="Q23" s="18" t="n">
        <v>21.69369416</v>
      </c>
      <c r="R23" s="20" t="n">
        <v>0.80086117</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(40.0/B25*100)</f>
        <v/>
      </c>
      <c r="D25" s="19" t="n">
        <v>5541</v>
      </c>
      <c r="E25" s="18" t="n">
        <v>35.39001495</v>
      </c>
      <c r="F25" s="20" t="n">
        <v>0.65945792</v>
      </c>
      <c r="G25" s="18" t="n">
        <v>49.06806517</v>
      </c>
      <c r="H25" s="20" t="n">
        <v>0.77228754</v>
      </c>
      <c r="I25" s="18" t="n">
        <v>0</v>
      </c>
      <c r="J25" s="20" t="n">
        <v>0</v>
      </c>
      <c r="K25" s="18" t="s">
        <v>327</v>
      </c>
      <c r="L25" s="20" t="s">
        <v>327</v>
      </c>
      <c r="M25" s="18" t="n">
        <v>0</v>
      </c>
      <c r="N25" s="20" t="n">
        <v>0</v>
      </c>
      <c r="O25" s="18" t="n">
        <v>0</v>
      </c>
      <c r="P25" s="20" t="n">
        <v>0</v>
      </c>
      <c r="Q25" s="18" t="n">
        <v>15.54191988</v>
      </c>
      <c r="R25" s="20" t="n">
        <v>0.56004497</v>
      </c>
    </row>
    <row r="26" spans="1:18">
      <c r="A26" s="15" t="s">
        <v>346</v>
      </c>
      <c r="B26" s="17" t="n">
        <v>4869</v>
      </c>
      <c r="C26" s="18">
        <f>(216.0/B26*100)</f>
        <v/>
      </c>
      <c r="D26" s="19" t="n">
        <v>4653</v>
      </c>
      <c r="E26" s="18" t="n">
        <v>27.60285035</v>
      </c>
      <c r="F26" s="20" t="n">
        <v>0.87709223</v>
      </c>
      <c r="G26" s="18" t="n">
        <v>47.36744509</v>
      </c>
      <c r="H26" s="20" t="n">
        <v>0.90200326</v>
      </c>
      <c r="I26" s="18" t="n">
        <v>0</v>
      </c>
      <c r="J26" s="20" t="n">
        <v>0</v>
      </c>
      <c r="K26" s="18" t="s">
        <v>327</v>
      </c>
      <c r="L26" s="20" t="s">
        <v>327</v>
      </c>
      <c r="M26" s="18" t="n">
        <v>0</v>
      </c>
      <c r="N26" s="20" t="n">
        <v>0</v>
      </c>
      <c r="O26" s="18" t="n">
        <v>0</v>
      </c>
      <c r="P26" s="20" t="n">
        <v>0</v>
      </c>
      <c r="Q26" s="18" t="n">
        <v>25.02970456</v>
      </c>
      <c r="R26" s="20" t="n">
        <v>0.791755</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(52.0/B32*100)</f>
        <v/>
      </c>
      <c r="D32" s="19" t="n">
        <v>4426</v>
      </c>
      <c r="E32" s="18" t="n">
        <v>30.03912729</v>
      </c>
      <c r="F32" s="20" t="n">
        <v>0.76956305</v>
      </c>
      <c r="G32" s="18" t="n">
        <v>48.86117367</v>
      </c>
      <c r="H32" s="20" t="n">
        <v>0.73305511</v>
      </c>
      <c r="I32" s="18" t="n">
        <v>0</v>
      </c>
      <c r="J32" s="20" t="n">
        <v>0</v>
      </c>
      <c r="K32" s="18" t="s">
        <v>327</v>
      </c>
      <c r="L32" s="20" t="s">
        <v>327</v>
      </c>
      <c r="M32" s="18" t="n">
        <v>0</v>
      </c>
      <c r="N32" s="20" t="n">
        <v>0</v>
      </c>
      <c r="O32" s="18" t="n">
        <v>0</v>
      </c>
      <c r="P32" s="20" t="n">
        <v>0</v>
      </c>
      <c r="Q32" s="18" t="n">
        <v>21.09969904</v>
      </c>
      <c r="R32" s="20" t="n">
        <v>0.66944561</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(180.0/B34*100)</f>
        <v/>
      </c>
      <c r="D34" s="19" t="n">
        <v>6170</v>
      </c>
      <c r="E34" s="18" t="n">
        <v>29.9808489</v>
      </c>
      <c r="F34" s="20" t="n">
        <v>0.6512817</v>
      </c>
      <c r="G34" s="18" t="n">
        <v>43.97565298</v>
      </c>
      <c r="H34" s="20" t="n">
        <v>0.88352872</v>
      </c>
      <c r="I34" s="18" t="n">
        <v>0</v>
      </c>
      <c r="J34" s="20" t="n">
        <v>0</v>
      </c>
      <c r="K34" s="18" t="s">
        <v>327</v>
      </c>
      <c r="L34" s="20" t="s">
        <v>327</v>
      </c>
      <c r="M34" s="18" t="n">
        <v>2.62279027</v>
      </c>
      <c r="N34" s="20" t="n">
        <v>0.54393057</v>
      </c>
      <c r="O34" s="18" t="n">
        <v>0</v>
      </c>
      <c r="P34" s="20" t="n">
        <v>0</v>
      </c>
      <c r="Q34" s="18" t="n">
        <v>23.42070786</v>
      </c>
      <c r="R34" s="20" t="n">
        <v>0.86671871</v>
      </c>
    </row>
    <row r="35" spans="1:18">
      <c r="A35" s="15" t="s">
        <v>355</v>
      </c>
      <c r="B35" s="17" t="n">
        <v>6406</v>
      </c>
      <c r="C35" s="18">
        <f>(165.0/B35*100)</f>
        <v/>
      </c>
      <c r="D35" s="19" t="n">
        <v>6241</v>
      </c>
      <c r="E35" s="18" t="n">
        <v>28.19732751</v>
      </c>
      <c r="F35" s="20" t="n">
        <v>0.81166793</v>
      </c>
      <c r="G35" s="18" t="n">
        <v>50.02545823</v>
      </c>
      <c r="H35" s="20" t="n">
        <v>0.88744531</v>
      </c>
      <c r="I35" s="18" t="n">
        <v>0</v>
      </c>
      <c r="J35" s="20" t="n">
        <v>0</v>
      </c>
      <c r="K35" s="18" t="s">
        <v>327</v>
      </c>
      <c r="L35" s="20" t="s">
        <v>327</v>
      </c>
      <c r="M35" s="18" t="n">
        <v>1.05903353</v>
      </c>
      <c r="N35" s="20" t="n">
        <v>0.05804587</v>
      </c>
      <c r="O35" s="18" t="n">
        <v>0</v>
      </c>
      <c r="P35" s="20" t="n">
        <v>0</v>
      </c>
      <c r="Q35" s="18" t="n">
        <v>20.71818072</v>
      </c>
      <c r="R35" s="20" t="n">
        <v>0.67394761</v>
      </c>
    </row>
    <row r="36" spans="1:18">
      <c r="A36" s="15" t="s">
        <v>356</v>
      </c>
      <c r="B36" s="17" t="n">
        <v>6736</v>
      </c>
      <c r="C36" s="18">
        <f>(187.0/B36*100)</f>
        <v/>
      </c>
      <c r="D36" s="19" t="n">
        <v>6549</v>
      </c>
      <c r="E36" s="18" t="n">
        <v>34.37932257</v>
      </c>
      <c r="F36" s="20" t="n">
        <v>0.60034678</v>
      </c>
      <c r="G36" s="18" t="n">
        <v>41.85366081</v>
      </c>
      <c r="H36" s="20" t="n">
        <v>0.69349169</v>
      </c>
      <c r="I36" s="18" t="n">
        <v>0</v>
      </c>
      <c r="J36" s="20" t="n">
        <v>0</v>
      </c>
      <c r="K36" s="18" t="s">
        <v>327</v>
      </c>
      <c r="L36" s="20" t="s">
        <v>327</v>
      </c>
      <c r="M36" s="18" t="n">
        <v>0</v>
      </c>
      <c r="N36" s="20" t="n">
        <v>0</v>
      </c>
      <c r="O36" s="18" t="n">
        <v>0</v>
      </c>
      <c r="P36" s="20" t="n">
        <v>0</v>
      </c>
      <c r="Q36" s="18" t="n">
        <v>23.76701662</v>
      </c>
      <c r="R36" s="20" t="n">
        <v>0.66567884</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(5855.0/B40*100)</f>
        <v/>
      </c>
      <c r="D40" s="19" t="n">
        <v>8302</v>
      </c>
      <c r="E40" s="18" t="n">
        <v>23.9738585</v>
      </c>
      <c r="F40" s="20" t="n">
        <v>0.77768048</v>
      </c>
      <c r="G40" s="18" t="n">
        <v>39.17374986</v>
      </c>
      <c r="H40" s="20" t="n">
        <v>0.9337935000000001</v>
      </c>
      <c r="I40" s="18" t="n">
        <v>0</v>
      </c>
      <c r="J40" s="20" t="n">
        <v>0</v>
      </c>
      <c r="K40" s="18" t="s">
        <v>327</v>
      </c>
      <c r="L40" s="20" t="s">
        <v>327</v>
      </c>
      <c r="M40" s="18" t="n">
        <v>9.30619439</v>
      </c>
      <c r="N40" s="20" t="n">
        <v>0.21272892</v>
      </c>
      <c r="O40" s="18" t="n">
        <v>0</v>
      </c>
      <c r="P40" s="20" t="n">
        <v>0</v>
      </c>
      <c r="Q40" s="18" t="n">
        <v>27.54619725</v>
      </c>
      <c r="R40" s="20" t="n">
        <v>1.05577125</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(389.0/B47*100)</f>
        <v/>
      </c>
      <c r="D47" s="19" t="n">
        <v>5539</v>
      </c>
      <c r="E47" s="18" t="n">
        <v>26.92824161</v>
      </c>
      <c r="F47" s="20" t="n">
        <v>0.85533037</v>
      </c>
      <c r="G47" s="18" t="n">
        <v>35.87508274</v>
      </c>
      <c r="H47" s="20" t="n">
        <v>1.08787293</v>
      </c>
      <c r="I47" s="18" t="n">
        <v>0</v>
      </c>
      <c r="J47" s="20" t="n">
        <v>0</v>
      </c>
      <c r="K47" s="18" t="s">
        <v>327</v>
      </c>
      <c r="L47" s="20" t="s">
        <v>327</v>
      </c>
      <c r="M47" s="18" t="n">
        <v>0</v>
      </c>
      <c r="N47" s="20" t="n">
        <v>0</v>
      </c>
      <c r="O47" s="18" t="n">
        <v>0</v>
      </c>
      <c r="P47" s="20" t="n">
        <v>0</v>
      </c>
      <c r="Q47" s="18" t="n">
        <v>37.19667566</v>
      </c>
      <c r="R47" s="20" t="n">
        <v>1.29895548</v>
      </c>
    </row>
    <row r="48" spans="1:18">
      <c r="A48" s="15" t="s">
        <v>368</v>
      </c>
      <c r="B48" s="17" t="n">
        <v>9841</v>
      </c>
      <c r="C48" s="18">
        <f>(36.0/B48*100)</f>
        <v/>
      </c>
      <c r="D48" s="19" t="n">
        <v>9805</v>
      </c>
      <c r="E48" s="18" t="n">
        <v>39.14099851</v>
      </c>
      <c r="F48" s="20" t="n">
        <v>1.00224227</v>
      </c>
      <c r="G48" s="18" t="n">
        <v>48.70846469</v>
      </c>
      <c r="H48" s="20" t="n">
        <v>0.90872204</v>
      </c>
      <c r="I48" s="18" t="n">
        <v>0</v>
      </c>
      <c r="J48" s="20" t="n">
        <v>0</v>
      </c>
      <c r="K48" s="18" t="s">
        <v>327</v>
      </c>
      <c r="L48" s="20" t="s">
        <v>327</v>
      </c>
      <c r="M48" s="18" t="n">
        <v>0</v>
      </c>
      <c r="N48" s="20" t="n">
        <v>0</v>
      </c>
      <c r="O48" s="18" t="n">
        <v>0</v>
      </c>
      <c r="P48" s="20" t="n">
        <v>0</v>
      </c>
      <c r="Q48" s="18" t="n">
        <v>12.15053681</v>
      </c>
      <c r="R48" s="20" t="n">
        <v>0.73998398</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(182.0/B52*100)</f>
        <v/>
      </c>
      <c r="D52" s="19" t="n">
        <v>5627</v>
      </c>
      <c r="E52" s="18" t="n">
        <v>26.15725315</v>
      </c>
      <c r="F52" s="20" t="n">
        <v>0.57729182</v>
      </c>
      <c r="G52" s="18" t="n">
        <v>50.05147978</v>
      </c>
      <c r="H52" s="20" t="n">
        <v>0.74776786</v>
      </c>
      <c r="I52" s="18" t="n">
        <v>0</v>
      </c>
      <c r="J52" s="20" t="n">
        <v>0</v>
      </c>
      <c r="K52" s="18" t="s">
        <v>327</v>
      </c>
      <c r="L52" s="20" t="s">
        <v>327</v>
      </c>
      <c r="M52" s="18" t="n">
        <v>0</v>
      </c>
      <c r="N52" s="20" t="n">
        <v>0</v>
      </c>
      <c r="O52" s="18" t="n">
        <v>0</v>
      </c>
      <c r="P52" s="20" t="n">
        <v>0</v>
      </c>
      <c r="Q52" s="18" t="n">
        <v>23.79126707</v>
      </c>
      <c r="R52" s="20" t="n">
        <v>0.75789368</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(101.0/B56*100)</f>
        <v/>
      </c>
      <c r="D56" s="19" t="n">
        <v>5258</v>
      </c>
      <c r="E56" s="18" t="n">
        <v>35.69185047</v>
      </c>
      <c r="F56" s="20" t="n">
        <v>0.80133818</v>
      </c>
      <c r="G56" s="18" t="n">
        <v>57.38123861</v>
      </c>
      <c r="H56" s="20" t="n">
        <v>0.80743372</v>
      </c>
      <c r="I56" s="18" t="n">
        <v>0</v>
      </c>
      <c r="J56" s="20" t="n">
        <v>0</v>
      </c>
      <c r="K56" s="18" t="s">
        <v>327</v>
      </c>
      <c r="L56" s="20" t="s">
        <v>327</v>
      </c>
      <c r="M56" s="18" t="n">
        <v>0</v>
      </c>
      <c r="N56" s="20" t="n">
        <v>0</v>
      </c>
      <c r="O56" s="18" t="n">
        <v>0</v>
      </c>
      <c r="P56" s="20" t="n">
        <v>0</v>
      </c>
      <c r="Q56" s="18" t="n">
        <v>6.92691092</v>
      </c>
      <c r="R56" s="20" t="n">
        <v>0.55794415</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(361.0/B61*100)</f>
        <v/>
      </c>
      <c r="D61" s="19" t="n">
        <v>6164</v>
      </c>
      <c r="E61" s="18" t="n">
        <v>20.40950563</v>
      </c>
      <c r="F61" s="20" t="n">
        <v>0.56933346</v>
      </c>
      <c r="G61" s="18" t="n">
        <v>51.95516587</v>
      </c>
      <c r="H61" s="20" t="n">
        <v>0.98608677</v>
      </c>
      <c r="I61" s="18" t="n">
        <v>0</v>
      </c>
      <c r="J61" s="20" t="n">
        <v>0</v>
      </c>
      <c r="K61" s="18" t="s">
        <v>327</v>
      </c>
      <c r="L61" s="20" t="s">
        <v>327</v>
      </c>
      <c r="M61" s="18" t="n">
        <v>0</v>
      </c>
      <c r="N61" s="20" t="n">
        <v>0</v>
      </c>
      <c r="O61" s="18" t="n">
        <v>0</v>
      </c>
      <c r="P61" s="20" t="n">
        <v>0</v>
      </c>
      <c r="Q61" s="18" t="n">
        <v>27.63532851</v>
      </c>
      <c r="R61" s="20" t="n">
        <v>0.9628440700000001</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(783.0/B67*100)</f>
        <v/>
      </c>
      <c r="D67" s="19" t="n">
        <v>6188</v>
      </c>
      <c r="E67" s="18" t="n">
        <v>32.8172599</v>
      </c>
      <c r="F67" s="20" t="n">
        <v>0.7030805999999999</v>
      </c>
      <c r="G67" s="18" t="n">
        <v>51.30896899</v>
      </c>
      <c r="H67" s="20" t="n">
        <v>0.70641422</v>
      </c>
      <c r="I67" s="18" t="n">
        <v>0</v>
      </c>
      <c r="J67" s="20" t="n">
        <v>0</v>
      </c>
      <c r="K67" s="18" t="s">
        <v>327</v>
      </c>
      <c r="L67" s="20" t="s">
        <v>327</v>
      </c>
      <c r="M67" s="18" t="n">
        <v>0</v>
      </c>
      <c r="N67" s="20" t="n">
        <v>0</v>
      </c>
      <c r="O67" s="18" t="n">
        <v>0</v>
      </c>
      <c r="P67" s="20" t="n">
        <v>0</v>
      </c>
      <c r="Q67" s="18" t="n">
        <v>15.87377111</v>
      </c>
      <c r="R67" s="20" t="n">
        <v>0.59129094</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(470.0/B73*100)</f>
        <v/>
      </c>
      <c r="D73" s="19" t="n">
        <v>7779</v>
      </c>
      <c r="E73" s="18" t="n">
        <v>19.31156138</v>
      </c>
      <c r="F73" s="20" t="n">
        <v>0.69049829</v>
      </c>
      <c r="G73" s="18" t="n">
        <v>59.57688667</v>
      </c>
      <c r="H73" s="20" t="n">
        <v>0.89992308</v>
      </c>
      <c r="I73" s="18" t="n">
        <v>0</v>
      </c>
      <c r="J73" s="20" t="n">
        <v>0</v>
      </c>
      <c r="K73" s="18" t="s">
        <v>327</v>
      </c>
      <c r="L73" s="20" t="s">
        <v>327</v>
      </c>
      <c r="M73" s="18" t="n">
        <v>0</v>
      </c>
      <c r="N73" s="20" t="n">
        <v>0</v>
      </c>
      <c r="O73" s="18" t="n">
        <v>0</v>
      </c>
      <c r="P73" s="20" t="n">
        <v>0</v>
      </c>
      <c r="Q73" s="18" t="n">
        <v>21.11155195</v>
      </c>
      <c r="R73" s="20" t="n">
        <v>0.69291266</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587</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16.66801801</v>
      </c>
      <c r="F7" s="20" t="n">
        <v>0.44123588</v>
      </c>
      <c r="G7" s="18" t="n">
        <v>49.01127363</v>
      </c>
      <c r="H7" s="20" t="n">
        <v>0.80036356</v>
      </c>
      <c r="I7" s="18" t="n">
        <v>0</v>
      </c>
      <c r="J7" s="20" t="n">
        <v>0</v>
      </c>
      <c r="K7" s="18" t="s">
        <v>327</v>
      </c>
      <c r="L7" s="20" t="s">
        <v>327</v>
      </c>
      <c r="M7" s="18" t="n">
        <v>0</v>
      </c>
      <c r="N7" s="20" t="n">
        <v>0</v>
      </c>
      <c r="O7" s="18" t="n">
        <v>0</v>
      </c>
      <c r="P7" s="20" t="n">
        <v>0</v>
      </c>
      <c r="Q7" s="18" t="n">
        <v>34.32070836</v>
      </c>
      <c r="R7" s="20" t="n">
        <v>0.8843371</v>
      </c>
    </row>
    <row r="8" spans="1:18">
      <c r="A8" s="15" t="s">
        <v>328</v>
      </c>
      <c r="B8" s="17" t="n">
        <v>7007</v>
      </c>
      <c r="C8" s="18">
        <f>(0.0/B8*100)</f>
        <v/>
      </c>
      <c r="D8" s="19" t="n">
        <v>7007</v>
      </c>
      <c r="E8" s="18" t="n">
        <v>0</v>
      </c>
      <c r="F8" s="20" t="n">
        <v>0</v>
      </c>
      <c r="G8" s="18" t="n">
        <v>0</v>
      </c>
      <c r="H8" s="20" t="n">
        <v>0</v>
      </c>
      <c r="I8" s="18" t="n">
        <v>0</v>
      </c>
      <c r="J8" s="20" t="n">
        <v>0</v>
      </c>
      <c r="K8" s="18" t="s">
        <v>327</v>
      </c>
      <c r="L8" s="20" t="s">
        <v>327</v>
      </c>
      <c r="M8" s="18" t="n">
        <v>100</v>
      </c>
      <c r="N8" s="20" t="n">
        <v>0</v>
      </c>
      <c r="O8" s="18" t="n">
        <v>0</v>
      </c>
      <c r="P8" s="20" t="n">
        <v>0</v>
      </c>
      <c r="Q8" s="18" t="n">
        <v>0</v>
      </c>
      <c r="R8" s="20" t="n">
        <v>0</v>
      </c>
    </row>
    <row r="9" spans="1:18">
      <c r="A9" s="15" t="s">
        <v>329</v>
      </c>
      <c r="B9" s="17" t="n">
        <v>9651</v>
      </c>
      <c r="C9" s="18">
        <f>(6257.0/B9*100)</f>
        <v/>
      </c>
      <c r="D9" s="19" t="n">
        <v>3394</v>
      </c>
      <c r="E9" s="18" t="n">
        <v>16.90065578</v>
      </c>
      <c r="F9" s="20" t="n">
        <v>0.85110496</v>
      </c>
      <c r="G9" s="18" t="n">
        <v>55.3557371</v>
      </c>
      <c r="H9" s="20" t="n">
        <v>1.43680453</v>
      </c>
      <c r="I9" s="18" t="n">
        <v>0</v>
      </c>
      <c r="J9" s="20" t="n">
        <v>0</v>
      </c>
      <c r="K9" s="18" t="s">
        <v>327</v>
      </c>
      <c r="L9" s="20" t="s">
        <v>327</v>
      </c>
      <c r="M9" s="18" t="n">
        <v>7.1032248</v>
      </c>
      <c r="N9" s="20" t="n">
        <v>1.26008756</v>
      </c>
      <c r="O9" s="18" t="n">
        <v>0</v>
      </c>
      <c r="P9" s="20" t="n">
        <v>0</v>
      </c>
      <c r="Q9" s="18" t="n">
        <v>20.64038232</v>
      </c>
      <c r="R9" s="20" t="n">
        <v>1.12207645</v>
      </c>
    </row>
    <row r="10" spans="1:18">
      <c r="A10" s="15" t="s">
        <v>330</v>
      </c>
      <c r="B10" s="17" t="n">
        <v>20058</v>
      </c>
      <c r="C10" s="18">
        <f>(0.0/B10*100)</f>
        <v/>
      </c>
      <c r="D10" s="19" t="n">
        <v>20058</v>
      </c>
      <c r="E10" s="18" t="n">
        <v>0</v>
      </c>
      <c r="F10" s="20" t="n">
        <v>0</v>
      </c>
      <c r="G10" s="18" t="n">
        <v>0</v>
      </c>
      <c r="H10" s="20" t="n">
        <v>0</v>
      </c>
      <c r="I10" s="18" t="n">
        <v>0</v>
      </c>
      <c r="J10" s="20" t="n">
        <v>0</v>
      </c>
      <c r="K10" s="18" t="s">
        <v>327</v>
      </c>
      <c r="L10" s="20" t="s">
        <v>327</v>
      </c>
      <c r="M10" s="18" t="n">
        <v>100</v>
      </c>
      <c r="N10" s="20" t="n">
        <v>0</v>
      </c>
      <c r="O10" s="18" t="n">
        <v>0</v>
      </c>
      <c r="P10" s="20" t="n">
        <v>0</v>
      </c>
      <c r="Q10" s="18" t="n">
        <v>0</v>
      </c>
      <c r="R10" s="20" t="n">
        <v>0</v>
      </c>
    </row>
    <row r="11" spans="1:18">
      <c r="A11" s="15" t="s">
        <v>331</v>
      </c>
      <c r="B11" s="17" t="n">
        <v>7053</v>
      </c>
      <c r="C11" s="18">
        <f>(0.0/B11*100)</f>
        <v/>
      </c>
      <c r="D11" s="19" t="n">
        <v>7053</v>
      </c>
      <c r="E11" s="18" t="n">
        <v>0</v>
      </c>
      <c r="F11" s="20" t="n">
        <v>0</v>
      </c>
      <c r="G11" s="18" t="n">
        <v>0</v>
      </c>
      <c r="H11" s="20" t="n">
        <v>0</v>
      </c>
      <c r="I11" s="18" t="n">
        <v>0</v>
      </c>
      <c r="J11" s="20" t="n">
        <v>0</v>
      </c>
      <c r="K11" s="18" t="s">
        <v>327</v>
      </c>
      <c r="L11" s="20" t="s">
        <v>327</v>
      </c>
      <c r="M11" s="18" t="n">
        <v>100</v>
      </c>
      <c r="N11" s="20" t="n">
        <v>0</v>
      </c>
      <c r="O11" s="18" t="n">
        <v>0</v>
      </c>
      <c r="P11" s="20" t="n">
        <v>0</v>
      </c>
      <c r="Q11" s="18" t="n">
        <v>0</v>
      </c>
      <c r="R11" s="20" t="n">
        <v>0</v>
      </c>
    </row>
    <row r="12" spans="1:18">
      <c r="A12" s="15" t="s">
        <v>332</v>
      </c>
      <c r="B12" s="17" t="n">
        <v>6894</v>
      </c>
      <c r="C12" s="18">
        <f>(0.0/B12*100)</f>
        <v/>
      </c>
      <c r="D12" s="19" t="n">
        <v>6894</v>
      </c>
      <c r="E12" s="18" t="n">
        <v>0</v>
      </c>
      <c r="F12" s="20" t="n">
        <v>0</v>
      </c>
      <c r="G12" s="18" t="n">
        <v>0</v>
      </c>
      <c r="H12" s="20" t="n">
        <v>0</v>
      </c>
      <c r="I12" s="18" t="n">
        <v>0</v>
      </c>
      <c r="J12" s="20" t="n">
        <v>0</v>
      </c>
      <c r="K12" s="18" t="s">
        <v>327</v>
      </c>
      <c r="L12" s="20" t="s">
        <v>327</v>
      </c>
      <c r="M12" s="18" t="n">
        <v>100</v>
      </c>
      <c r="N12" s="20" t="n">
        <v>0</v>
      </c>
      <c r="O12" s="18" t="n">
        <v>0</v>
      </c>
      <c r="P12" s="20" t="n">
        <v>0</v>
      </c>
      <c r="Q12" s="18" t="n">
        <v>0</v>
      </c>
      <c r="R12" s="20" t="n">
        <v>0</v>
      </c>
    </row>
    <row r="13" spans="1:18">
      <c r="A13" s="15" t="s">
        <v>333</v>
      </c>
      <c r="B13" s="17" t="n">
        <v>7161</v>
      </c>
      <c r="C13" s="18">
        <f>(222.0/B13*100)</f>
        <v/>
      </c>
      <c r="D13" s="19" t="n">
        <v>6939</v>
      </c>
      <c r="E13" s="18" t="n">
        <v>23.61866206</v>
      </c>
      <c r="F13" s="20" t="n">
        <v>0.6056738699999999</v>
      </c>
      <c r="G13" s="18" t="n">
        <v>56.03784486</v>
      </c>
      <c r="H13" s="20" t="n">
        <v>0.78899238</v>
      </c>
      <c r="I13" s="18" t="n">
        <v>0</v>
      </c>
      <c r="J13" s="20" t="n">
        <v>0</v>
      </c>
      <c r="K13" s="18" t="s">
        <v>327</v>
      </c>
      <c r="L13" s="20" t="s">
        <v>327</v>
      </c>
      <c r="M13" s="18" t="n">
        <v>4.1312667</v>
      </c>
      <c r="N13" s="20" t="n">
        <v>0.47447266</v>
      </c>
      <c r="O13" s="18" t="n">
        <v>0</v>
      </c>
      <c r="P13" s="20" t="n">
        <v>0</v>
      </c>
      <c r="Q13" s="18" t="n">
        <v>16.21222638</v>
      </c>
      <c r="R13" s="20" t="n">
        <v>0.58429943</v>
      </c>
    </row>
    <row r="14" spans="1:18">
      <c r="A14" s="15" t="s">
        <v>334</v>
      </c>
      <c r="B14" s="17" t="n">
        <v>5587</v>
      </c>
      <c r="C14" s="18">
        <f>(0.0/B14*100)</f>
        <v/>
      </c>
      <c r="D14" s="19" t="n">
        <v>5587</v>
      </c>
      <c r="E14" s="18" t="n">
        <v>0</v>
      </c>
      <c r="F14" s="20" t="n">
        <v>0</v>
      </c>
      <c r="G14" s="18" t="n">
        <v>0</v>
      </c>
      <c r="H14" s="20" t="n">
        <v>0</v>
      </c>
      <c r="I14" s="18" t="n">
        <v>0</v>
      </c>
      <c r="J14" s="20" t="n">
        <v>0</v>
      </c>
      <c r="K14" s="18" t="s">
        <v>327</v>
      </c>
      <c r="L14" s="20" t="s">
        <v>327</v>
      </c>
      <c r="M14" s="18" t="n">
        <v>100</v>
      </c>
      <c r="N14" s="20" t="n">
        <v>0</v>
      </c>
      <c r="O14" s="18" t="n">
        <v>0</v>
      </c>
      <c r="P14" s="20" t="n">
        <v>0</v>
      </c>
      <c r="Q14" s="18" t="n">
        <v>0</v>
      </c>
      <c r="R14" s="20" t="n">
        <v>0</v>
      </c>
    </row>
    <row r="15" spans="1:18">
      <c r="A15" s="15" t="s">
        <v>335</v>
      </c>
      <c r="B15" s="17" t="n">
        <v>5882</v>
      </c>
      <c r="C15" s="18">
        <f>(0.0/B15*100)</f>
        <v/>
      </c>
      <c r="D15" s="19" t="n">
        <v>5882</v>
      </c>
      <c r="E15" s="18" t="n">
        <v>0</v>
      </c>
      <c r="F15" s="20" t="n">
        <v>0</v>
      </c>
      <c r="G15" s="18" t="n">
        <v>0</v>
      </c>
      <c r="H15" s="20" t="n">
        <v>0</v>
      </c>
      <c r="I15" s="18" t="n">
        <v>0</v>
      </c>
      <c r="J15" s="20" t="n">
        <v>0</v>
      </c>
      <c r="K15" s="18" t="s">
        <v>327</v>
      </c>
      <c r="L15" s="20" t="s">
        <v>327</v>
      </c>
      <c r="M15" s="18" t="n">
        <v>100</v>
      </c>
      <c r="N15" s="20" t="n">
        <v>0</v>
      </c>
      <c r="O15" s="18" t="n">
        <v>0</v>
      </c>
      <c r="P15" s="20" t="n">
        <v>0</v>
      </c>
      <c r="Q15" s="18" t="n">
        <v>0</v>
      </c>
      <c r="R15" s="20" t="n">
        <v>0</v>
      </c>
    </row>
    <row r="16" spans="1:18">
      <c r="A16" s="15" t="s">
        <v>336</v>
      </c>
      <c r="B16" s="17" t="n">
        <v>6108</v>
      </c>
      <c r="C16" s="18">
        <f>(0.0/B16*100)</f>
        <v/>
      </c>
      <c r="D16" s="19" t="n">
        <v>6108</v>
      </c>
      <c r="E16" s="18" t="n">
        <v>0</v>
      </c>
      <c r="F16" s="20" t="n">
        <v>0</v>
      </c>
      <c r="G16" s="18" t="n">
        <v>0</v>
      </c>
      <c r="H16" s="20" t="n">
        <v>0</v>
      </c>
      <c r="I16" s="18" t="n">
        <v>0</v>
      </c>
      <c r="J16" s="20" t="n">
        <v>0</v>
      </c>
      <c r="K16" s="18" t="s">
        <v>327</v>
      </c>
      <c r="L16" s="20" t="s">
        <v>327</v>
      </c>
      <c r="M16" s="18" t="n">
        <v>100</v>
      </c>
      <c r="N16" s="20" t="n">
        <v>0</v>
      </c>
      <c r="O16" s="18" t="n">
        <v>0</v>
      </c>
      <c r="P16" s="20" t="n">
        <v>0</v>
      </c>
      <c r="Q16" s="18" t="n">
        <v>0</v>
      </c>
      <c r="R16" s="20" t="n">
        <v>0</v>
      </c>
    </row>
    <row r="17" spans="1:18">
      <c r="A17" s="15" t="s">
        <v>337</v>
      </c>
      <c r="B17" s="17" t="n">
        <v>6504</v>
      </c>
      <c r="C17" s="18">
        <f>(1055.0/B17*100)</f>
        <v/>
      </c>
      <c r="D17" s="19" t="n">
        <v>5449</v>
      </c>
      <c r="E17" s="18" t="n">
        <v>47.00104737</v>
      </c>
      <c r="F17" s="20" t="n">
        <v>0.83071966</v>
      </c>
      <c r="G17" s="18" t="n">
        <v>39.62514239</v>
      </c>
      <c r="H17" s="20" t="n">
        <v>0.78710012</v>
      </c>
      <c r="I17" s="18" t="n">
        <v>0</v>
      </c>
      <c r="J17" s="20" t="n">
        <v>0</v>
      </c>
      <c r="K17" s="18" t="s">
        <v>327</v>
      </c>
      <c r="L17" s="20" t="s">
        <v>327</v>
      </c>
      <c r="M17" s="18" t="n">
        <v>2.71910722</v>
      </c>
      <c r="N17" s="20" t="n">
        <v>0.36242645</v>
      </c>
      <c r="O17" s="18" t="n">
        <v>0</v>
      </c>
      <c r="P17" s="20" t="n">
        <v>0</v>
      </c>
      <c r="Q17" s="18" t="n">
        <v>10.65470301</v>
      </c>
      <c r="R17" s="20" t="n">
        <v>0.65214056</v>
      </c>
    </row>
    <row r="18" spans="1:18">
      <c r="A18" s="15" t="s">
        <v>338</v>
      </c>
      <c r="B18" s="17" t="n">
        <v>5532</v>
      </c>
      <c r="C18" s="18">
        <f>(68.0/B18*100)</f>
        <v/>
      </c>
      <c r="D18" s="19" t="n">
        <v>5464</v>
      </c>
      <c r="E18" s="18" t="n">
        <v>18.04989556</v>
      </c>
      <c r="F18" s="20" t="n">
        <v>0.63743444</v>
      </c>
      <c r="G18" s="18" t="n">
        <v>55.05093754</v>
      </c>
      <c r="H18" s="20" t="n">
        <v>0.9864872</v>
      </c>
      <c r="I18" s="18" t="n">
        <v>0</v>
      </c>
      <c r="J18" s="20" t="n">
        <v>0</v>
      </c>
      <c r="K18" s="18" t="s">
        <v>327</v>
      </c>
      <c r="L18" s="20" t="s">
        <v>327</v>
      </c>
      <c r="M18" s="18" t="n">
        <v>0</v>
      </c>
      <c r="N18" s="20" t="n">
        <v>0</v>
      </c>
      <c r="O18" s="18" t="n">
        <v>0</v>
      </c>
      <c r="P18" s="20" t="n">
        <v>0</v>
      </c>
      <c r="Q18" s="18" t="n">
        <v>26.8991669</v>
      </c>
      <c r="R18" s="20" t="n">
        <v>0.92930038</v>
      </c>
    </row>
    <row r="19" spans="1:18">
      <c r="A19" s="15" t="s">
        <v>339</v>
      </c>
      <c r="B19" s="17" t="n">
        <v>5658</v>
      </c>
      <c r="C19" s="18">
        <f>(382.0/B19*100)</f>
        <v/>
      </c>
      <c r="D19" s="19" t="n">
        <v>5276</v>
      </c>
      <c r="E19" s="18" t="n">
        <v>23.35547334</v>
      </c>
      <c r="F19" s="20" t="n">
        <v>0.71692396</v>
      </c>
      <c r="G19" s="18" t="n">
        <v>56.06451209</v>
      </c>
      <c r="H19" s="20" t="n">
        <v>0.90325259</v>
      </c>
      <c r="I19" s="18" t="n">
        <v>0</v>
      </c>
      <c r="J19" s="20" t="n">
        <v>0</v>
      </c>
      <c r="K19" s="18" t="s">
        <v>327</v>
      </c>
      <c r="L19" s="20" t="s">
        <v>327</v>
      </c>
      <c r="M19" s="18" t="n">
        <v>0</v>
      </c>
      <c r="N19" s="20" t="n">
        <v>0</v>
      </c>
      <c r="O19" s="18" t="n">
        <v>0</v>
      </c>
      <c r="P19" s="20" t="n">
        <v>0</v>
      </c>
      <c r="Q19" s="18" t="n">
        <v>20.58001457</v>
      </c>
      <c r="R19" s="20" t="n">
        <v>0.8197104</v>
      </c>
    </row>
    <row r="20" spans="1:18">
      <c r="A20" s="15" t="s">
        <v>340</v>
      </c>
      <c r="B20" s="17" t="n">
        <v>3371</v>
      </c>
      <c r="C20" s="18">
        <f>(83.0/B20*100)</f>
        <v/>
      </c>
      <c r="D20" s="19" t="n">
        <v>3288</v>
      </c>
      <c r="E20" s="18" t="n">
        <v>21.04074136</v>
      </c>
      <c r="F20" s="20" t="n">
        <v>0.7051049</v>
      </c>
      <c r="G20" s="18" t="n">
        <v>52.6446662</v>
      </c>
      <c r="H20" s="20" t="n">
        <v>0.88883075</v>
      </c>
      <c r="I20" s="18" t="n">
        <v>0</v>
      </c>
      <c r="J20" s="20" t="n">
        <v>0</v>
      </c>
      <c r="K20" s="18" t="s">
        <v>327</v>
      </c>
      <c r="L20" s="20" t="s">
        <v>327</v>
      </c>
      <c r="M20" s="18" t="n">
        <v>0</v>
      </c>
      <c r="N20" s="20" t="n">
        <v>0</v>
      </c>
      <c r="O20" s="18" t="n">
        <v>0</v>
      </c>
      <c r="P20" s="20" t="n">
        <v>0</v>
      </c>
      <c r="Q20" s="18" t="n">
        <v>26.31459244</v>
      </c>
      <c r="R20" s="20" t="n">
        <v>0.8553124600000001</v>
      </c>
    </row>
    <row r="21" spans="1:18">
      <c r="A21" s="15" t="s">
        <v>341</v>
      </c>
      <c r="B21" s="17" t="n">
        <v>5741</v>
      </c>
      <c r="C21" s="18">
        <f>(0.0/B21*100)</f>
        <v/>
      </c>
      <c r="D21" s="19" t="n">
        <v>5741</v>
      </c>
      <c r="E21" s="18" t="n">
        <v>0</v>
      </c>
      <c r="F21" s="20" t="n">
        <v>0</v>
      </c>
      <c r="G21" s="18" t="n">
        <v>0</v>
      </c>
      <c r="H21" s="20" t="n">
        <v>0</v>
      </c>
      <c r="I21" s="18" t="n">
        <v>0</v>
      </c>
      <c r="J21" s="20" t="n">
        <v>0</v>
      </c>
      <c r="K21" s="18" t="s">
        <v>327</v>
      </c>
      <c r="L21" s="20" t="s">
        <v>327</v>
      </c>
      <c r="M21" s="18" t="n">
        <v>100</v>
      </c>
      <c r="N21" s="20" t="n">
        <v>0</v>
      </c>
      <c r="O21" s="18" t="n">
        <v>0</v>
      </c>
      <c r="P21" s="20" t="n">
        <v>0</v>
      </c>
      <c r="Q21" s="18" t="n">
        <v>0</v>
      </c>
      <c r="R21" s="20" t="n">
        <v>0</v>
      </c>
    </row>
    <row r="22" spans="1:18">
      <c r="A22" s="15" t="s">
        <v>342</v>
      </c>
      <c r="B22" s="17" t="n">
        <v>6598</v>
      </c>
      <c r="C22" s="18">
        <f>(0.0/B22*100)</f>
        <v/>
      </c>
      <c r="D22" s="19" t="n">
        <v>6598</v>
      </c>
      <c r="E22" s="18" t="n">
        <v>0</v>
      </c>
      <c r="F22" s="20" t="n">
        <v>0</v>
      </c>
      <c r="G22" s="18" t="n">
        <v>0</v>
      </c>
      <c r="H22" s="20" t="n">
        <v>0</v>
      </c>
      <c r="I22" s="18" t="n">
        <v>0</v>
      </c>
      <c r="J22" s="20" t="n">
        <v>0</v>
      </c>
      <c r="K22" s="18" t="s">
        <v>327</v>
      </c>
      <c r="L22" s="20" t="s">
        <v>327</v>
      </c>
      <c r="M22" s="18" t="n">
        <v>100</v>
      </c>
      <c r="N22" s="20" t="n">
        <v>0</v>
      </c>
      <c r="O22" s="18" t="n">
        <v>0</v>
      </c>
      <c r="P22" s="20" t="n">
        <v>0</v>
      </c>
      <c r="Q22" s="18" t="n">
        <v>0</v>
      </c>
      <c r="R22" s="20" t="n">
        <v>0</v>
      </c>
    </row>
    <row r="23" spans="1:18">
      <c r="A23" s="15" t="s">
        <v>343</v>
      </c>
      <c r="B23" s="17" t="n">
        <v>11583</v>
      </c>
      <c r="C23" s="18">
        <f>(747.0/B23*100)</f>
        <v/>
      </c>
      <c r="D23" s="19" t="n">
        <v>10836</v>
      </c>
      <c r="E23" s="18" t="n">
        <v>18.68542824</v>
      </c>
      <c r="F23" s="20" t="n">
        <v>0.53188083</v>
      </c>
      <c r="G23" s="18" t="n">
        <v>57.69260896</v>
      </c>
      <c r="H23" s="20" t="n">
        <v>0.94648489</v>
      </c>
      <c r="I23" s="18" t="n">
        <v>0</v>
      </c>
      <c r="J23" s="20" t="n">
        <v>0</v>
      </c>
      <c r="K23" s="18" t="s">
        <v>327</v>
      </c>
      <c r="L23" s="20" t="s">
        <v>327</v>
      </c>
      <c r="M23" s="18" t="n">
        <v>0</v>
      </c>
      <c r="N23" s="20" t="n">
        <v>0</v>
      </c>
      <c r="O23" s="18" t="n">
        <v>0</v>
      </c>
      <c r="P23" s="20" t="n">
        <v>0</v>
      </c>
      <c r="Q23" s="18" t="n">
        <v>23.62196281</v>
      </c>
      <c r="R23" s="20" t="n">
        <v>0.8750611</v>
      </c>
    </row>
    <row r="24" spans="1:18">
      <c r="A24" s="15" t="s">
        <v>344</v>
      </c>
      <c r="B24" s="17" t="n">
        <v>6647</v>
      </c>
      <c r="C24" s="18">
        <f>(0.0/B24*100)</f>
        <v/>
      </c>
      <c r="D24" s="19" t="n">
        <v>6647</v>
      </c>
      <c r="E24" s="18" t="n">
        <v>0</v>
      </c>
      <c r="F24" s="20" t="n">
        <v>0</v>
      </c>
      <c r="G24" s="18" t="n">
        <v>0</v>
      </c>
      <c r="H24" s="20" t="n">
        <v>0</v>
      </c>
      <c r="I24" s="18" t="n">
        <v>0</v>
      </c>
      <c r="J24" s="20" t="n">
        <v>0</v>
      </c>
      <c r="K24" s="18" t="s">
        <v>327</v>
      </c>
      <c r="L24" s="20" t="s">
        <v>327</v>
      </c>
      <c r="M24" s="18" t="n">
        <v>100</v>
      </c>
      <c r="N24" s="20" t="n">
        <v>0</v>
      </c>
      <c r="O24" s="18" t="n">
        <v>0</v>
      </c>
      <c r="P24" s="20" t="n">
        <v>0</v>
      </c>
      <c r="Q24" s="18" t="n">
        <v>0</v>
      </c>
      <c r="R24" s="20" t="n">
        <v>0</v>
      </c>
    </row>
    <row r="25" spans="1:18">
      <c r="A25" s="15" t="s">
        <v>345</v>
      </c>
      <c r="B25" s="17" t="n">
        <v>5581</v>
      </c>
      <c r="C25" s="18">
        <f>(40.0/B25*100)</f>
        <v/>
      </c>
      <c r="D25" s="19" t="n">
        <v>5541</v>
      </c>
      <c r="E25" s="18" t="n">
        <v>13.95314445</v>
      </c>
      <c r="F25" s="20" t="n">
        <v>0.44407884</v>
      </c>
      <c r="G25" s="18" t="n">
        <v>63.56106934</v>
      </c>
      <c r="H25" s="20" t="n">
        <v>0.71104325</v>
      </c>
      <c r="I25" s="18" t="n">
        <v>0</v>
      </c>
      <c r="J25" s="20" t="n">
        <v>0</v>
      </c>
      <c r="K25" s="18" t="s">
        <v>327</v>
      </c>
      <c r="L25" s="20" t="s">
        <v>327</v>
      </c>
      <c r="M25" s="18" t="n">
        <v>0</v>
      </c>
      <c r="N25" s="20" t="n">
        <v>0</v>
      </c>
      <c r="O25" s="18" t="n">
        <v>0</v>
      </c>
      <c r="P25" s="20" t="n">
        <v>0</v>
      </c>
      <c r="Q25" s="18" t="n">
        <v>22.48578621</v>
      </c>
      <c r="R25" s="20" t="n">
        <v>0.6337069</v>
      </c>
    </row>
    <row r="26" spans="1:18">
      <c r="A26" s="15" t="s">
        <v>346</v>
      </c>
      <c r="B26" s="17" t="n">
        <v>4869</v>
      </c>
      <c r="C26" s="18">
        <f>(216.0/B26*100)</f>
        <v/>
      </c>
      <c r="D26" s="19" t="n">
        <v>4653</v>
      </c>
      <c r="E26" s="18" t="n">
        <v>21.04874299</v>
      </c>
      <c r="F26" s="20" t="n">
        <v>0.69354361</v>
      </c>
      <c r="G26" s="18" t="n">
        <v>51.79676901</v>
      </c>
      <c r="H26" s="20" t="n">
        <v>0.78949557</v>
      </c>
      <c r="I26" s="18" t="n">
        <v>0</v>
      </c>
      <c r="J26" s="20" t="n">
        <v>0</v>
      </c>
      <c r="K26" s="18" t="s">
        <v>327</v>
      </c>
      <c r="L26" s="20" t="s">
        <v>327</v>
      </c>
      <c r="M26" s="18" t="n">
        <v>0</v>
      </c>
      <c r="N26" s="20" t="n">
        <v>0</v>
      </c>
      <c r="O26" s="18" t="n">
        <v>0</v>
      </c>
      <c r="P26" s="20" t="n">
        <v>0</v>
      </c>
      <c r="Q26" s="18" t="n">
        <v>27.15448799</v>
      </c>
      <c r="R26" s="20" t="n">
        <v>0.79851154</v>
      </c>
    </row>
    <row r="27" spans="1:18">
      <c r="A27" s="15" t="s">
        <v>347</v>
      </c>
      <c r="B27" s="17" t="n">
        <v>5299</v>
      </c>
      <c r="C27" s="18">
        <f>(0.0/B27*100)</f>
        <v/>
      </c>
      <c r="D27" s="19" t="n">
        <v>5299</v>
      </c>
      <c r="E27" s="18" t="n">
        <v>0</v>
      </c>
      <c r="F27" s="20" t="n">
        <v>0</v>
      </c>
      <c r="G27" s="18" t="n">
        <v>0</v>
      </c>
      <c r="H27" s="20" t="n">
        <v>0</v>
      </c>
      <c r="I27" s="18" t="n">
        <v>0</v>
      </c>
      <c r="J27" s="20" t="n">
        <v>0</v>
      </c>
      <c r="K27" s="18" t="s">
        <v>327</v>
      </c>
      <c r="L27" s="20" t="s">
        <v>327</v>
      </c>
      <c r="M27" s="18" t="n">
        <v>100</v>
      </c>
      <c r="N27" s="20" t="n">
        <v>0</v>
      </c>
      <c r="O27" s="18" t="n">
        <v>0</v>
      </c>
      <c r="P27" s="20" t="n">
        <v>0</v>
      </c>
      <c r="Q27" s="18" t="n">
        <v>0</v>
      </c>
      <c r="R27" s="20" t="n">
        <v>0</v>
      </c>
    </row>
    <row r="28" spans="1:18">
      <c r="A28" s="15" t="s">
        <v>348</v>
      </c>
      <c r="B28" s="17" t="n">
        <v>7568</v>
      </c>
      <c r="C28" s="18">
        <f>(0.0/B28*100)</f>
        <v/>
      </c>
      <c r="D28" s="19" t="n">
        <v>7568</v>
      </c>
      <c r="E28" s="18" t="n">
        <v>0</v>
      </c>
      <c r="F28" s="20" t="n">
        <v>0</v>
      </c>
      <c r="G28" s="18" t="n">
        <v>0</v>
      </c>
      <c r="H28" s="20" t="n">
        <v>0</v>
      </c>
      <c r="I28" s="18" t="n">
        <v>0</v>
      </c>
      <c r="J28" s="20" t="n">
        <v>0</v>
      </c>
      <c r="K28" s="18" t="s">
        <v>327</v>
      </c>
      <c r="L28" s="20" t="s">
        <v>327</v>
      </c>
      <c r="M28" s="18" t="n">
        <v>100</v>
      </c>
      <c r="N28" s="20" t="n">
        <v>0</v>
      </c>
      <c r="O28" s="18" t="n">
        <v>0</v>
      </c>
      <c r="P28" s="20" t="n">
        <v>0</v>
      </c>
      <c r="Q28" s="18" t="n">
        <v>0</v>
      </c>
      <c r="R28" s="20" t="n">
        <v>0</v>
      </c>
    </row>
    <row r="29" spans="1:18">
      <c r="A29" s="15" t="s">
        <v>349</v>
      </c>
      <c r="B29" s="17" t="n">
        <v>5385</v>
      </c>
      <c r="C29" s="18">
        <f>(0.0/B29*100)</f>
        <v/>
      </c>
      <c r="D29" s="19" t="n">
        <v>5385</v>
      </c>
      <c r="E29" s="18" t="n">
        <v>0</v>
      </c>
      <c r="F29" s="20" t="n">
        <v>0</v>
      </c>
      <c r="G29" s="18" t="n">
        <v>0</v>
      </c>
      <c r="H29" s="20" t="n">
        <v>0</v>
      </c>
      <c r="I29" s="18" t="n">
        <v>0</v>
      </c>
      <c r="J29" s="20" t="n">
        <v>0</v>
      </c>
      <c r="K29" s="18" t="s">
        <v>327</v>
      </c>
      <c r="L29" s="20" t="s">
        <v>327</v>
      </c>
      <c r="M29" s="18" t="n">
        <v>100</v>
      </c>
      <c r="N29" s="20" t="n">
        <v>0</v>
      </c>
      <c r="O29" s="18" t="n">
        <v>0</v>
      </c>
      <c r="P29" s="20" t="n">
        <v>0</v>
      </c>
      <c r="Q29" s="18" t="n">
        <v>0</v>
      </c>
      <c r="R29" s="20" t="n">
        <v>0</v>
      </c>
    </row>
    <row r="30" spans="1:18">
      <c r="A30" s="15" t="s">
        <v>350</v>
      </c>
      <c r="B30" s="17" t="n">
        <v>4520</v>
      </c>
      <c r="C30" s="18">
        <f>(0.0/B30*100)</f>
        <v/>
      </c>
      <c r="D30" s="19" t="n">
        <v>4520</v>
      </c>
      <c r="E30" s="18" t="n">
        <v>0</v>
      </c>
      <c r="F30" s="20" t="n">
        <v>0</v>
      </c>
      <c r="G30" s="18" t="n">
        <v>0</v>
      </c>
      <c r="H30" s="20" t="n">
        <v>0</v>
      </c>
      <c r="I30" s="18" t="n">
        <v>0</v>
      </c>
      <c r="J30" s="20" t="n">
        <v>0</v>
      </c>
      <c r="K30" s="18" t="s">
        <v>327</v>
      </c>
      <c r="L30" s="20" t="s">
        <v>327</v>
      </c>
      <c r="M30" s="18" t="n">
        <v>100</v>
      </c>
      <c r="N30" s="20" t="n">
        <v>0</v>
      </c>
      <c r="O30" s="18" t="n">
        <v>0</v>
      </c>
      <c r="P30" s="20" t="n">
        <v>0</v>
      </c>
      <c r="Q30" s="18" t="n">
        <v>0</v>
      </c>
      <c r="R30" s="20" t="n">
        <v>0</v>
      </c>
    </row>
    <row r="31" spans="1:18">
      <c r="A31" s="15" t="s">
        <v>351</v>
      </c>
      <c r="B31" s="17" t="n">
        <v>5456</v>
      </c>
      <c r="C31" s="18">
        <f>(0.0/B31*100)</f>
        <v/>
      </c>
      <c r="D31" s="19" t="n">
        <v>5456</v>
      </c>
      <c r="E31" s="18" t="n">
        <v>0</v>
      </c>
      <c r="F31" s="20" t="n">
        <v>0</v>
      </c>
      <c r="G31" s="18" t="n">
        <v>0</v>
      </c>
      <c r="H31" s="20" t="n">
        <v>0</v>
      </c>
      <c r="I31" s="18" t="n">
        <v>0</v>
      </c>
      <c r="J31" s="20" t="n">
        <v>0</v>
      </c>
      <c r="K31" s="18" t="s">
        <v>327</v>
      </c>
      <c r="L31" s="20" t="s">
        <v>327</v>
      </c>
      <c r="M31" s="18" t="n">
        <v>100</v>
      </c>
      <c r="N31" s="20" t="n">
        <v>0</v>
      </c>
      <c r="O31" s="18" t="n">
        <v>0</v>
      </c>
      <c r="P31" s="20" t="n">
        <v>0</v>
      </c>
      <c r="Q31" s="18" t="n">
        <v>0</v>
      </c>
      <c r="R31" s="20" t="n">
        <v>0</v>
      </c>
    </row>
    <row r="32" spans="1:18">
      <c r="A32" s="15" t="s">
        <v>352</v>
      </c>
      <c r="B32" s="17" t="n">
        <v>4478</v>
      </c>
      <c r="C32" s="18">
        <f>(52.0/B32*100)</f>
        <v/>
      </c>
      <c r="D32" s="19" t="n">
        <v>4426</v>
      </c>
      <c r="E32" s="18" t="n">
        <v>24.46115867</v>
      </c>
      <c r="F32" s="20" t="n">
        <v>0.7117955</v>
      </c>
      <c r="G32" s="18" t="n">
        <v>53.90405761</v>
      </c>
      <c r="H32" s="20" t="n">
        <v>0.8162699</v>
      </c>
      <c r="I32" s="18" t="n">
        <v>0</v>
      </c>
      <c r="J32" s="20" t="n">
        <v>0</v>
      </c>
      <c r="K32" s="18" t="s">
        <v>327</v>
      </c>
      <c r="L32" s="20" t="s">
        <v>327</v>
      </c>
      <c r="M32" s="18" t="n">
        <v>0</v>
      </c>
      <c r="N32" s="20" t="n">
        <v>0</v>
      </c>
      <c r="O32" s="18" t="n">
        <v>0</v>
      </c>
      <c r="P32" s="20" t="n">
        <v>0</v>
      </c>
      <c r="Q32" s="18" t="n">
        <v>21.63478372</v>
      </c>
      <c r="R32" s="20" t="n">
        <v>0.58709076</v>
      </c>
    </row>
    <row r="33" spans="1:18">
      <c r="A33" s="15" t="s">
        <v>353</v>
      </c>
      <c r="B33" s="17" t="n">
        <v>7325</v>
      </c>
      <c r="C33" s="18">
        <f>(0.0/B33*100)</f>
        <v/>
      </c>
      <c r="D33" s="19" t="n">
        <v>7325</v>
      </c>
      <c r="E33" s="18" t="n">
        <v>0</v>
      </c>
      <c r="F33" s="20" t="n">
        <v>0</v>
      </c>
      <c r="G33" s="18" t="n">
        <v>0</v>
      </c>
      <c r="H33" s="20" t="n">
        <v>0</v>
      </c>
      <c r="I33" s="18" t="n">
        <v>0</v>
      </c>
      <c r="J33" s="20" t="n">
        <v>0</v>
      </c>
      <c r="K33" s="18" t="s">
        <v>327</v>
      </c>
      <c r="L33" s="20" t="s">
        <v>327</v>
      </c>
      <c r="M33" s="18" t="n">
        <v>100</v>
      </c>
      <c r="N33" s="20" t="n">
        <v>0</v>
      </c>
      <c r="O33" s="18" t="n">
        <v>0</v>
      </c>
      <c r="P33" s="20" t="n">
        <v>0</v>
      </c>
      <c r="Q33" s="18" t="n">
        <v>0</v>
      </c>
      <c r="R33" s="20" t="n">
        <v>0</v>
      </c>
    </row>
    <row r="34" spans="1:18">
      <c r="A34" s="15" t="s">
        <v>354</v>
      </c>
      <c r="B34" s="17" t="n">
        <v>6350</v>
      </c>
      <c r="C34" s="18">
        <f>(180.0/B34*100)</f>
        <v/>
      </c>
      <c r="D34" s="19" t="n">
        <v>6170</v>
      </c>
      <c r="E34" s="18" t="n">
        <v>21.14441526</v>
      </c>
      <c r="F34" s="20" t="n">
        <v>0.59052912</v>
      </c>
      <c r="G34" s="18" t="n">
        <v>50.26698749</v>
      </c>
      <c r="H34" s="20" t="n">
        <v>0.8588199</v>
      </c>
      <c r="I34" s="18" t="n">
        <v>0</v>
      </c>
      <c r="J34" s="20" t="n">
        <v>0</v>
      </c>
      <c r="K34" s="18" t="s">
        <v>327</v>
      </c>
      <c r="L34" s="20" t="s">
        <v>327</v>
      </c>
      <c r="M34" s="18" t="n">
        <v>2.62279027</v>
      </c>
      <c r="N34" s="20" t="n">
        <v>0.54393057</v>
      </c>
      <c r="O34" s="18" t="n">
        <v>0</v>
      </c>
      <c r="P34" s="20" t="n">
        <v>0</v>
      </c>
      <c r="Q34" s="18" t="n">
        <v>25.96580699</v>
      </c>
      <c r="R34" s="20" t="n">
        <v>0.84349805</v>
      </c>
    </row>
    <row r="35" spans="1:18">
      <c r="A35" s="15" t="s">
        <v>355</v>
      </c>
      <c r="B35" s="17" t="n">
        <v>6406</v>
      </c>
      <c r="C35" s="18">
        <f>(165.0/B35*100)</f>
        <v/>
      </c>
      <c r="D35" s="19" t="n">
        <v>6241</v>
      </c>
      <c r="E35" s="18" t="n">
        <v>21.09869122</v>
      </c>
      <c r="F35" s="20" t="n">
        <v>0.5442309400000001</v>
      </c>
      <c r="G35" s="18" t="n">
        <v>55.51236649</v>
      </c>
      <c r="H35" s="20" t="n">
        <v>0.84449347</v>
      </c>
      <c r="I35" s="18" t="n">
        <v>0</v>
      </c>
      <c r="J35" s="20" t="n">
        <v>0</v>
      </c>
      <c r="K35" s="18" t="s">
        <v>327</v>
      </c>
      <c r="L35" s="20" t="s">
        <v>327</v>
      </c>
      <c r="M35" s="18" t="n">
        <v>1.05903353</v>
      </c>
      <c r="N35" s="20" t="n">
        <v>0.05804587</v>
      </c>
      <c r="O35" s="18" t="n">
        <v>0</v>
      </c>
      <c r="P35" s="20" t="n">
        <v>0</v>
      </c>
      <c r="Q35" s="18" t="n">
        <v>22.32990876</v>
      </c>
      <c r="R35" s="20" t="n">
        <v>0.6420337699999999</v>
      </c>
    </row>
    <row r="36" spans="1:18">
      <c r="A36" s="15" t="s">
        <v>356</v>
      </c>
      <c r="B36" s="17" t="n">
        <v>6736</v>
      </c>
      <c r="C36" s="18">
        <f>(187.0/B36*100)</f>
        <v/>
      </c>
      <c r="D36" s="19" t="n">
        <v>6549</v>
      </c>
      <c r="E36" s="18" t="n">
        <v>27.25272339</v>
      </c>
      <c r="F36" s="20" t="n">
        <v>0.62163828</v>
      </c>
      <c r="G36" s="18" t="n">
        <v>47.43785829</v>
      </c>
      <c r="H36" s="20" t="n">
        <v>0.60564927</v>
      </c>
      <c r="I36" s="18" t="n">
        <v>0</v>
      </c>
      <c r="J36" s="20" t="n">
        <v>0</v>
      </c>
      <c r="K36" s="18" t="s">
        <v>327</v>
      </c>
      <c r="L36" s="20" t="s">
        <v>327</v>
      </c>
      <c r="M36" s="18" t="n">
        <v>0</v>
      </c>
      <c r="N36" s="20" t="n">
        <v>0</v>
      </c>
      <c r="O36" s="18" t="n">
        <v>0</v>
      </c>
      <c r="P36" s="20" t="n">
        <v>0</v>
      </c>
      <c r="Q36" s="18" t="n">
        <v>25.30941832</v>
      </c>
      <c r="R36" s="20" t="n">
        <v>0.6730185400000001</v>
      </c>
    </row>
    <row r="37" spans="1:18">
      <c r="A37" s="15" t="s">
        <v>357</v>
      </c>
      <c r="B37" s="17" t="n">
        <v>5458</v>
      </c>
      <c r="C37" s="18">
        <f>(0.0/B37*100)</f>
        <v/>
      </c>
      <c r="D37" s="19" t="n">
        <v>5458</v>
      </c>
      <c r="E37" s="18" t="n">
        <v>0</v>
      </c>
      <c r="F37" s="20" t="n">
        <v>0</v>
      </c>
      <c r="G37" s="18" t="n">
        <v>0</v>
      </c>
      <c r="H37" s="20" t="n">
        <v>0</v>
      </c>
      <c r="I37" s="18" t="n">
        <v>0</v>
      </c>
      <c r="J37" s="20" t="n">
        <v>0</v>
      </c>
      <c r="K37" s="18" t="s">
        <v>327</v>
      </c>
      <c r="L37" s="20" t="s">
        <v>327</v>
      </c>
      <c r="M37" s="18" t="n">
        <v>100</v>
      </c>
      <c r="N37" s="20" t="n">
        <v>0</v>
      </c>
      <c r="O37" s="18" t="n">
        <v>0</v>
      </c>
      <c r="P37" s="20" t="n">
        <v>0</v>
      </c>
      <c r="Q37" s="18" t="n">
        <v>0</v>
      </c>
      <c r="R37" s="20" t="n">
        <v>0</v>
      </c>
    </row>
    <row r="38" spans="1:18">
      <c r="A38" s="15" t="s">
        <v>358</v>
      </c>
      <c r="B38" s="17" t="n">
        <v>5860</v>
      </c>
      <c r="C38" s="18">
        <f>(0.0/B38*100)</f>
        <v/>
      </c>
      <c r="D38" s="19" t="n">
        <v>5860</v>
      </c>
      <c r="E38" s="18" t="n">
        <v>0</v>
      </c>
      <c r="F38" s="20" t="n">
        <v>0</v>
      </c>
      <c r="G38" s="18" t="n">
        <v>0</v>
      </c>
      <c r="H38" s="20" t="n">
        <v>0</v>
      </c>
      <c r="I38" s="18" t="n">
        <v>0</v>
      </c>
      <c r="J38" s="20" t="n">
        <v>0</v>
      </c>
      <c r="K38" s="18" t="s">
        <v>327</v>
      </c>
      <c r="L38" s="20" t="s">
        <v>327</v>
      </c>
      <c r="M38" s="18" t="n">
        <v>100</v>
      </c>
      <c r="N38" s="20" t="n">
        <v>0</v>
      </c>
      <c r="O38" s="18" t="n">
        <v>0</v>
      </c>
      <c r="P38" s="20" t="n">
        <v>0</v>
      </c>
      <c r="Q38" s="18" t="n">
        <v>0</v>
      </c>
      <c r="R38" s="20" t="n">
        <v>0</v>
      </c>
    </row>
    <row r="39" spans="1:18">
      <c r="A39" s="15" t="s">
        <v>359</v>
      </c>
      <c r="B39" s="17" t="n">
        <v>5895</v>
      </c>
      <c r="C39" s="18">
        <f>(0.0/B39*100)</f>
        <v/>
      </c>
      <c r="D39" s="19" t="n">
        <v>5895</v>
      </c>
      <c r="E39" s="18" t="n">
        <v>0</v>
      </c>
      <c r="F39" s="20" t="n">
        <v>0</v>
      </c>
      <c r="G39" s="18" t="n">
        <v>0</v>
      </c>
      <c r="H39" s="20" t="n">
        <v>0</v>
      </c>
      <c r="I39" s="18" t="n">
        <v>0</v>
      </c>
      <c r="J39" s="20" t="n">
        <v>0</v>
      </c>
      <c r="K39" s="18" t="s">
        <v>327</v>
      </c>
      <c r="L39" s="20" t="s">
        <v>327</v>
      </c>
      <c r="M39" s="18" t="n">
        <v>100</v>
      </c>
      <c r="N39" s="20" t="n">
        <v>0</v>
      </c>
      <c r="O39" s="18" t="n">
        <v>0</v>
      </c>
      <c r="P39" s="20" t="n">
        <v>0</v>
      </c>
      <c r="Q39" s="18" t="n">
        <v>0</v>
      </c>
      <c r="R39" s="20" t="n">
        <v>0</v>
      </c>
    </row>
    <row r="40" spans="1:18">
      <c r="A40" s="15" t="s">
        <v>360</v>
      </c>
      <c r="B40" s="17" t="n">
        <v>14157</v>
      </c>
      <c r="C40" s="18">
        <f>(5855.0/B40*100)</f>
        <v/>
      </c>
      <c r="D40" s="19" t="n">
        <v>8302</v>
      </c>
      <c r="E40" s="18" t="n">
        <v>17.12497972</v>
      </c>
      <c r="F40" s="20" t="n">
        <v>0.53711681</v>
      </c>
      <c r="G40" s="18" t="n">
        <v>43.45933817</v>
      </c>
      <c r="H40" s="20" t="n">
        <v>0.95793069</v>
      </c>
      <c r="I40" s="18" t="n">
        <v>0</v>
      </c>
      <c r="J40" s="20" t="n">
        <v>0</v>
      </c>
      <c r="K40" s="18" t="s">
        <v>327</v>
      </c>
      <c r="L40" s="20" t="s">
        <v>327</v>
      </c>
      <c r="M40" s="18" t="n">
        <v>9.30619439</v>
      </c>
      <c r="N40" s="20" t="n">
        <v>0.21272892</v>
      </c>
      <c r="O40" s="18" t="n">
        <v>0</v>
      </c>
      <c r="P40" s="20" t="n">
        <v>0</v>
      </c>
      <c r="Q40" s="18" t="n">
        <v>30.10948772</v>
      </c>
      <c r="R40" s="20" t="n">
        <v>1.13642503</v>
      </c>
    </row>
    <row r="41" spans="1:18">
      <c r="A41" s="15" t="s">
        <v>361</v>
      </c>
      <c r="B41" s="17" t="n">
        <v>5712</v>
      </c>
      <c r="C41" s="18">
        <f>(0.0/B41*100)</f>
        <v/>
      </c>
      <c r="D41" s="19" t="n">
        <v>5712</v>
      </c>
      <c r="E41" s="18" t="n">
        <v>0</v>
      </c>
      <c r="F41" s="20" t="n">
        <v>0</v>
      </c>
      <c r="G41" s="18" t="n">
        <v>0</v>
      </c>
      <c r="H41" s="20" t="n">
        <v>0</v>
      </c>
      <c r="I41" s="18" t="n">
        <v>0</v>
      </c>
      <c r="J41" s="20" t="n">
        <v>0</v>
      </c>
      <c r="K41" s="18" t="s">
        <v>327</v>
      </c>
      <c r="L41" s="20" t="s">
        <v>327</v>
      </c>
      <c r="M41" s="18" t="n">
        <v>100</v>
      </c>
      <c r="N41" s="20" t="n">
        <v>0</v>
      </c>
      <c r="O41" s="18" t="n">
        <v>0</v>
      </c>
      <c r="P41" s="20" t="n">
        <v>0</v>
      </c>
      <c r="Q41" s="18" t="n">
        <v>0</v>
      </c>
      <c r="R41" s="20" t="n">
        <v>0</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n">
        <v>0</v>
      </c>
      <c r="F45" s="20" t="n">
        <v>0</v>
      </c>
      <c r="G45" s="18" t="n">
        <v>0</v>
      </c>
      <c r="H45" s="20" t="n">
        <v>0</v>
      </c>
      <c r="I45" s="18" t="n">
        <v>0</v>
      </c>
      <c r="J45" s="20" t="n">
        <v>0</v>
      </c>
      <c r="K45" s="18" t="s">
        <v>327</v>
      </c>
      <c r="L45" s="20" t="s">
        <v>327</v>
      </c>
      <c r="M45" s="18" t="n">
        <v>100</v>
      </c>
      <c r="N45" s="20" t="n">
        <v>0</v>
      </c>
      <c r="O45" s="18" t="n">
        <v>0</v>
      </c>
      <c r="P45" s="20" t="n">
        <v>0</v>
      </c>
      <c r="Q45" s="18" t="n">
        <v>0</v>
      </c>
      <c r="R45" s="20" t="n">
        <v>0</v>
      </c>
    </row>
    <row r="46" spans="1:18">
      <c r="A46" s="15" t="s">
        <v>366</v>
      </c>
      <c r="B46" s="17" t="n">
        <v>23141</v>
      </c>
      <c r="C46" s="18">
        <f>(0.0/B46*100)</f>
        <v/>
      </c>
      <c r="D46" s="19" t="n">
        <v>23141</v>
      </c>
      <c r="E46" s="18" t="n">
        <v>0</v>
      </c>
      <c r="F46" s="20" t="n">
        <v>0</v>
      </c>
      <c r="G46" s="18" t="n">
        <v>0</v>
      </c>
      <c r="H46" s="20" t="n">
        <v>0</v>
      </c>
      <c r="I46" s="18" t="n">
        <v>0</v>
      </c>
      <c r="J46" s="20" t="n">
        <v>0</v>
      </c>
      <c r="K46" s="18" t="s">
        <v>327</v>
      </c>
      <c r="L46" s="20" t="s">
        <v>327</v>
      </c>
      <c r="M46" s="18" t="n">
        <v>100</v>
      </c>
      <c r="N46" s="20" t="n">
        <v>0</v>
      </c>
      <c r="O46" s="18" t="n">
        <v>0</v>
      </c>
      <c r="P46" s="20" t="n">
        <v>0</v>
      </c>
      <c r="Q46" s="18" t="n">
        <v>0</v>
      </c>
      <c r="R46" s="20" t="n">
        <v>0</v>
      </c>
    </row>
    <row r="47" spans="1:18">
      <c r="A47" s="15" t="s">
        <v>367</v>
      </c>
      <c r="B47" s="17" t="n">
        <v>5928</v>
      </c>
      <c r="C47" s="18">
        <f>(389.0/B47*100)</f>
        <v/>
      </c>
      <c r="D47" s="19" t="n">
        <v>5539</v>
      </c>
      <c r="E47" s="18" t="n">
        <v>16.18182309</v>
      </c>
      <c r="F47" s="20" t="n">
        <v>0.48464333</v>
      </c>
      <c r="G47" s="18" t="n">
        <v>42.53719338</v>
      </c>
      <c r="H47" s="20" t="n">
        <v>1.2807098</v>
      </c>
      <c r="I47" s="18" t="n">
        <v>0</v>
      </c>
      <c r="J47" s="20" t="n">
        <v>0</v>
      </c>
      <c r="K47" s="18" t="s">
        <v>327</v>
      </c>
      <c r="L47" s="20" t="s">
        <v>327</v>
      </c>
      <c r="M47" s="18" t="n">
        <v>0</v>
      </c>
      <c r="N47" s="20" t="n">
        <v>0</v>
      </c>
      <c r="O47" s="18" t="n">
        <v>0</v>
      </c>
      <c r="P47" s="20" t="n">
        <v>0</v>
      </c>
      <c r="Q47" s="18" t="n">
        <v>41.28098352</v>
      </c>
      <c r="R47" s="20" t="n">
        <v>1.26034978</v>
      </c>
    </row>
    <row r="48" spans="1:18">
      <c r="A48" s="15" t="s">
        <v>368</v>
      </c>
      <c r="B48" s="17" t="n">
        <v>9841</v>
      </c>
      <c r="C48" s="18">
        <f>(36.0/B48*100)</f>
        <v/>
      </c>
      <c r="D48" s="19" t="n">
        <v>9805</v>
      </c>
      <c r="E48" s="18" t="n">
        <v>22.29427154</v>
      </c>
      <c r="F48" s="20" t="n">
        <v>0.85075923</v>
      </c>
      <c r="G48" s="18" t="n">
        <v>61.72882895</v>
      </c>
      <c r="H48" s="20" t="n">
        <v>0.95212268</v>
      </c>
      <c r="I48" s="18" t="n">
        <v>0</v>
      </c>
      <c r="J48" s="20" t="n">
        <v>0</v>
      </c>
      <c r="K48" s="18" t="s">
        <v>327</v>
      </c>
      <c r="L48" s="20" t="s">
        <v>327</v>
      </c>
      <c r="M48" s="18" t="n">
        <v>0</v>
      </c>
      <c r="N48" s="20" t="n">
        <v>0</v>
      </c>
      <c r="O48" s="18" t="n">
        <v>0</v>
      </c>
      <c r="P48" s="20" t="n">
        <v>0</v>
      </c>
      <c r="Q48" s="18" t="n">
        <v>15.97689951</v>
      </c>
      <c r="R48" s="20" t="n">
        <v>0.79735986</v>
      </c>
    </row>
    <row r="49" spans="1:18">
      <c r="A49" s="15" t="s">
        <v>369</v>
      </c>
      <c r="B49" s="17" t="n">
        <v>6349</v>
      </c>
      <c r="C49" s="18">
        <f>(0.0/B49*100)</f>
        <v/>
      </c>
      <c r="D49" s="19" t="n">
        <v>6349</v>
      </c>
      <c r="E49" s="18" t="n">
        <v>0</v>
      </c>
      <c r="F49" s="20" t="n">
        <v>0</v>
      </c>
      <c r="G49" s="18" t="n">
        <v>0</v>
      </c>
      <c r="H49" s="20" t="n">
        <v>0</v>
      </c>
      <c r="I49" s="18" t="n">
        <v>0</v>
      </c>
      <c r="J49" s="20" t="n">
        <v>0</v>
      </c>
      <c r="K49" s="18" t="s">
        <v>327</v>
      </c>
      <c r="L49" s="20" t="s">
        <v>327</v>
      </c>
      <c r="M49" s="18" t="n">
        <v>100</v>
      </c>
      <c r="N49" s="20" t="n">
        <v>0</v>
      </c>
      <c r="O49" s="18" t="n">
        <v>0</v>
      </c>
      <c r="P49" s="20" t="n">
        <v>0</v>
      </c>
      <c r="Q49" s="18" t="n">
        <v>0</v>
      </c>
      <c r="R49" s="20" t="n">
        <v>0</v>
      </c>
    </row>
    <row r="50" spans="1:18">
      <c r="A50" s="15" t="s">
        <v>370</v>
      </c>
      <c r="B50" s="17" t="n">
        <v>11795</v>
      </c>
      <c r="C50" s="18">
        <f>(0.0/B50*100)</f>
        <v/>
      </c>
      <c r="D50" s="19" t="n">
        <v>11795</v>
      </c>
      <c r="E50" s="18" t="n">
        <v>0</v>
      </c>
      <c r="F50" s="20" t="n">
        <v>0</v>
      </c>
      <c r="G50" s="18" t="n">
        <v>0</v>
      </c>
      <c r="H50" s="20" t="n">
        <v>0</v>
      </c>
      <c r="I50" s="18" t="n">
        <v>0</v>
      </c>
      <c r="J50" s="20" t="n">
        <v>0</v>
      </c>
      <c r="K50" s="18" t="s">
        <v>327</v>
      </c>
      <c r="L50" s="20" t="s">
        <v>327</v>
      </c>
      <c r="M50" s="18" t="n">
        <v>100</v>
      </c>
      <c r="N50" s="20" t="n">
        <v>0</v>
      </c>
      <c r="O50" s="18" t="n">
        <v>0</v>
      </c>
      <c r="P50" s="20" t="n">
        <v>0</v>
      </c>
      <c r="Q50" s="18" t="n">
        <v>0</v>
      </c>
      <c r="R50" s="20" t="n">
        <v>0</v>
      </c>
    </row>
    <row r="51" spans="1:18">
      <c r="A51" s="15" t="s">
        <v>371</v>
      </c>
      <c r="B51" s="17" t="n">
        <v>6866</v>
      </c>
      <c r="C51" s="18">
        <f>(0.0/B51*100)</f>
        <v/>
      </c>
      <c r="D51" s="19" t="n">
        <v>6866</v>
      </c>
      <c r="E51" s="18" t="n">
        <v>0</v>
      </c>
      <c r="F51" s="20" t="n">
        <v>0</v>
      </c>
      <c r="G51" s="18" t="n">
        <v>0</v>
      </c>
      <c r="H51" s="20" t="n">
        <v>0</v>
      </c>
      <c r="I51" s="18" t="n">
        <v>0</v>
      </c>
      <c r="J51" s="20" t="n">
        <v>0</v>
      </c>
      <c r="K51" s="18" t="s">
        <v>327</v>
      </c>
      <c r="L51" s="20" t="s">
        <v>327</v>
      </c>
      <c r="M51" s="18" t="n">
        <v>100</v>
      </c>
      <c r="N51" s="20" t="n">
        <v>0</v>
      </c>
      <c r="O51" s="18" t="n">
        <v>0</v>
      </c>
      <c r="P51" s="20" t="n">
        <v>0</v>
      </c>
      <c r="Q51" s="18" t="n">
        <v>0</v>
      </c>
      <c r="R51" s="20" t="n">
        <v>0</v>
      </c>
    </row>
    <row r="52" spans="1:18">
      <c r="A52" s="15" t="s">
        <v>372</v>
      </c>
      <c r="B52" s="17" t="n">
        <v>5809</v>
      </c>
      <c r="C52" s="18">
        <f>(182.0/B52*100)</f>
        <v/>
      </c>
      <c r="D52" s="19" t="n">
        <v>5627</v>
      </c>
      <c r="E52" s="18" t="n">
        <v>20.20716583</v>
      </c>
      <c r="F52" s="20" t="n">
        <v>0.60242589</v>
      </c>
      <c r="G52" s="18" t="n">
        <v>53.38271408</v>
      </c>
      <c r="H52" s="20" t="n">
        <v>0.72623052</v>
      </c>
      <c r="I52" s="18" t="n">
        <v>0</v>
      </c>
      <c r="J52" s="20" t="n">
        <v>0</v>
      </c>
      <c r="K52" s="18" t="s">
        <v>327</v>
      </c>
      <c r="L52" s="20" t="s">
        <v>327</v>
      </c>
      <c r="M52" s="18" t="n">
        <v>0</v>
      </c>
      <c r="N52" s="20" t="n">
        <v>0</v>
      </c>
      <c r="O52" s="18" t="n">
        <v>0</v>
      </c>
      <c r="P52" s="20" t="n">
        <v>0</v>
      </c>
      <c r="Q52" s="18" t="n">
        <v>26.41012008</v>
      </c>
      <c r="R52" s="20" t="n">
        <v>0.80743597</v>
      </c>
    </row>
    <row r="53" spans="1:18">
      <c r="A53" s="15" t="s">
        <v>373</v>
      </c>
      <c r="B53" s="17" t="n">
        <v>5571</v>
      </c>
      <c r="C53" s="18">
        <f>(0.0/B53*100)</f>
        <v/>
      </c>
      <c r="D53" s="19" t="n">
        <v>5571</v>
      </c>
      <c r="E53" s="18" t="n">
        <v>0</v>
      </c>
      <c r="F53" s="20" t="n">
        <v>0</v>
      </c>
      <c r="G53" s="18" t="n">
        <v>0</v>
      </c>
      <c r="H53" s="20" t="n">
        <v>0</v>
      </c>
      <c r="I53" s="18" t="n">
        <v>0</v>
      </c>
      <c r="J53" s="20" t="n">
        <v>0</v>
      </c>
      <c r="K53" s="18" t="s">
        <v>327</v>
      </c>
      <c r="L53" s="20" t="s">
        <v>327</v>
      </c>
      <c r="M53" s="18" t="n">
        <v>100</v>
      </c>
      <c r="N53" s="20" t="n">
        <v>0</v>
      </c>
      <c r="O53" s="18" t="n">
        <v>0</v>
      </c>
      <c r="P53" s="20" t="n">
        <v>0</v>
      </c>
      <c r="Q53" s="18" t="n">
        <v>0</v>
      </c>
      <c r="R53" s="20" t="n">
        <v>0</v>
      </c>
    </row>
    <row r="54" spans="1:18">
      <c r="A54" s="15" t="s">
        <v>374</v>
      </c>
      <c r="B54" s="17" t="n">
        <v>4740</v>
      </c>
      <c r="C54" s="18">
        <f>(0.0/B54*100)</f>
        <v/>
      </c>
      <c r="D54" s="19" t="n">
        <v>4740</v>
      </c>
      <c r="E54" s="18" t="n">
        <v>0</v>
      </c>
      <c r="F54" s="20" t="n">
        <v>0</v>
      </c>
      <c r="G54" s="18" t="n">
        <v>0</v>
      </c>
      <c r="H54" s="20" t="n">
        <v>0</v>
      </c>
      <c r="I54" s="18" t="n">
        <v>0</v>
      </c>
      <c r="J54" s="20" t="n">
        <v>0</v>
      </c>
      <c r="K54" s="18" t="s">
        <v>327</v>
      </c>
      <c r="L54" s="20" t="s">
        <v>327</v>
      </c>
      <c r="M54" s="18" t="n">
        <v>100</v>
      </c>
      <c r="N54" s="20" t="n">
        <v>0</v>
      </c>
      <c r="O54" s="18" t="n">
        <v>0</v>
      </c>
      <c r="P54" s="20" t="n">
        <v>0</v>
      </c>
      <c r="Q54" s="18" t="n">
        <v>0</v>
      </c>
      <c r="R54" s="20" t="n">
        <v>0</v>
      </c>
    </row>
    <row r="55" spans="1:18">
      <c r="A55" s="15" t="s">
        <v>375</v>
      </c>
      <c r="B55" s="17" t="n">
        <v>5316</v>
      </c>
      <c r="C55" s="18">
        <f>(0.0/B55*100)</f>
        <v/>
      </c>
      <c r="D55" s="19" t="n">
        <v>5316</v>
      </c>
      <c r="E55" s="18" t="n">
        <v>0</v>
      </c>
      <c r="F55" s="20" t="n">
        <v>0</v>
      </c>
      <c r="G55" s="18" t="n">
        <v>0</v>
      </c>
      <c r="H55" s="20" t="n">
        <v>0</v>
      </c>
      <c r="I55" s="18" t="n">
        <v>0</v>
      </c>
      <c r="J55" s="20" t="n">
        <v>0</v>
      </c>
      <c r="K55" s="18" t="s">
        <v>327</v>
      </c>
      <c r="L55" s="20" t="s">
        <v>327</v>
      </c>
      <c r="M55" s="18" t="n">
        <v>100</v>
      </c>
      <c r="N55" s="20" t="n">
        <v>0</v>
      </c>
      <c r="O55" s="18" t="n">
        <v>0</v>
      </c>
      <c r="P55" s="20" t="n">
        <v>0</v>
      </c>
      <c r="Q55" s="18" t="n">
        <v>0</v>
      </c>
      <c r="R55" s="20" t="n">
        <v>0</v>
      </c>
    </row>
    <row r="56" spans="1:18">
      <c r="A56" s="15" t="s">
        <v>376</v>
      </c>
      <c r="B56" s="17" t="n">
        <v>5359</v>
      </c>
      <c r="C56" s="18">
        <f>(101.0/B56*100)</f>
        <v/>
      </c>
      <c r="D56" s="19" t="n">
        <v>5258</v>
      </c>
      <c r="E56" s="18" t="n">
        <v>17.41992304</v>
      </c>
      <c r="F56" s="20" t="n">
        <v>0.5980997</v>
      </c>
      <c r="G56" s="18" t="n">
        <v>72.86549995</v>
      </c>
      <c r="H56" s="20" t="n">
        <v>0.74062821</v>
      </c>
      <c r="I56" s="18" t="n">
        <v>0</v>
      </c>
      <c r="J56" s="20" t="n">
        <v>0</v>
      </c>
      <c r="K56" s="18" t="s">
        <v>327</v>
      </c>
      <c r="L56" s="20" t="s">
        <v>327</v>
      </c>
      <c r="M56" s="18" t="n">
        <v>0</v>
      </c>
      <c r="N56" s="20" t="n">
        <v>0</v>
      </c>
      <c r="O56" s="18" t="n">
        <v>0</v>
      </c>
      <c r="P56" s="20" t="n">
        <v>0</v>
      </c>
      <c r="Q56" s="18" t="n">
        <v>9.714577009999999</v>
      </c>
      <c r="R56" s="20" t="n">
        <v>0.5575395399999999</v>
      </c>
    </row>
    <row r="57" spans="1:18">
      <c r="A57" s="15" t="s">
        <v>377</v>
      </c>
      <c r="B57" s="17" t="n">
        <v>6513</v>
      </c>
      <c r="C57" s="18">
        <f>(0.0/B57*100)</f>
        <v/>
      </c>
      <c r="D57" s="19" t="n">
        <v>6513</v>
      </c>
      <c r="E57" s="18" t="n">
        <v>0</v>
      </c>
      <c r="F57" s="20" t="n">
        <v>0</v>
      </c>
      <c r="G57" s="18" t="n">
        <v>0</v>
      </c>
      <c r="H57" s="20" t="n">
        <v>0</v>
      </c>
      <c r="I57" s="18" t="n">
        <v>0</v>
      </c>
      <c r="J57" s="20" t="n">
        <v>0</v>
      </c>
      <c r="K57" s="18" t="s">
        <v>327</v>
      </c>
      <c r="L57" s="20" t="s">
        <v>327</v>
      </c>
      <c r="M57" s="18" t="n">
        <v>100</v>
      </c>
      <c r="N57" s="20" t="n">
        <v>0</v>
      </c>
      <c r="O57" s="18" t="n">
        <v>0</v>
      </c>
      <c r="P57" s="20" t="n">
        <v>0</v>
      </c>
      <c r="Q57" s="18" t="n">
        <v>0</v>
      </c>
      <c r="R57" s="20" t="n">
        <v>0</v>
      </c>
    </row>
    <row r="58" spans="1:18">
      <c r="A58" s="15" t="s">
        <v>378</v>
      </c>
      <c r="B58" s="17" t="n">
        <v>7267</v>
      </c>
      <c r="C58" s="18">
        <f>(0.0/B58*100)</f>
        <v/>
      </c>
      <c r="D58" s="19" t="n">
        <v>7267</v>
      </c>
      <c r="E58" s="18" t="n">
        <v>0</v>
      </c>
      <c r="F58" s="20" t="n">
        <v>0</v>
      </c>
      <c r="G58" s="18" t="n">
        <v>0</v>
      </c>
      <c r="H58" s="20" t="n">
        <v>0</v>
      </c>
      <c r="I58" s="18" t="n">
        <v>0</v>
      </c>
      <c r="J58" s="20" t="n">
        <v>0</v>
      </c>
      <c r="K58" s="18" t="s">
        <v>327</v>
      </c>
      <c r="L58" s="20" t="s">
        <v>327</v>
      </c>
      <c r="M58" s="18" t="n">
        <v>100</v>
      </c>
      <c r="N58" s="20" t="n">
        <v>0</v>
      </c>
      <c r="O58" s="18" t="n">
        <v>0</v>
      </c>
      <c r="P58" s="20" t="n">
        <v>0</v>
      </c>
      <c r="Q58" s="18" t="n">
        <v>0</v>
      </c>
      <c r="R58" s="20" t="n">
        <v>0</v>
      </c>
    </row>
    <row r="59" spans="1:18">
      <c r="A59" s="15" t="s">
        <v>379</v>
      </c>
      <c r="B59" s="17" t="n">
        <v>4826</v>
      </c>
      <c r="C59" s="18">
        <f>(0.0/B59*100)</f>
        <v/>
      </c>
      <c r="D59" s="19" t="n">
        <v>4826</v>
      </c>
      <c r="E59" s="18" t="n">
        <v>0</v>
      </c>
      <c r="F59" s="20" t="n">
        <v>0</v>
      </c>
      <c r="G59" s="18" t="n">
        <v>0</v>
      </c>
      <c r="H59" s="20" t="n">
        <v>0</v>
      </c>
      <c r="I59" s="18" t="n">
        <v>0</v>
      </c>
      <c r="J59" s="20" t="n">
        <v>0</v>
      </c>
      <c r="K59" s="18" t="s">
        <v>327</v>
      </c>
      <c r="L59" s="20" t="s">
        <v>327</v>
      </c>
      <c r="M59" s="18" t="n">
        <v>100</v>
      </c>
      <c r="N59" s="20" t="n">
        <v>0</v>
      </c>
      <c r="O59" s="18" t="n">
        <v>0</v>
      </c>
      <c r="P59" s="20" t="n">
        <v>0</v>
      </c>
      <c r="Q59" s="18" t="n">
        <v>0</v>
      </c>
      <c r="R59" s="20" t="n">
        <v>0</v>
      </c>
    </row>
    <row r="60" spans="1:18">
      <c r="A60" s="15" t="s">
        <v>380</v>
      </c>
      <c r="B60" s="17" t="n">
        <v>4546</v>
      </c>
      <c r="C60" s="18">
        <f>(0.0/B60*100)</f>
        <v/>
      </c>
      <c r="D60" s="19" t="n">
        <v>4546</v>
      </c>
      <c r="E60" s="18" t="n">
        <v>0</v>
      </c>
      <c r="F60" s="20" t="n">
        <v>0</v>
      </c>
      <c r="G60" s="18" t="n">
        <v>0</v>
      </c>
      <c r="H60" s="20" t="n">
        <v>0</v>
      </c>
      <c r="I60" s="18" t="n">
        <v>0</v>
      </c>
      <c r="J60" s="20" t="n">
        <v>0</v>
      </c>
      <c r="K60" s="18" t="s">
        <v>327</v>
      </c>
      <c r="L60" s="20" t="s">
        <v>327</v>
      </c>
      <c r="M60" s="18" t="n">
        <v>100</v>
      </c>
      <c r="N60" s="20" t="n">
        <v>0</v>
      </c>
      <c r="O60" s="18" t="n">
        <v>0</v>
      </c>
      <c r="P60" s="20" t="n">
        <v>0</v>
      </c>
      <c r="Q60" s="18" t="n">
        <v>0</v>
      </c>
      <c r="R60" s="20" t="n">
        <v>0</v>
      </c>
    </row>
    <row r="61" spans="1:18">
      <c r="A61" s="15" t="s">
        <v>381</v>
      </c>
      <c r="B61" s="17" t="n">
        <v>6525</v>
      </c>
      <c r="C61" s="18">
        <f>(361.0/B61*100)</f>
        <v/>
      </c>
      <c r="D61" s="19" t="n">
        <v>6164</v>
      </c>
      <c r="E61" s="18" t="n">
        <v>23.58874413</v>
      </c>
      <c r="F61" s="20" t="n">
        <v>0.5838149</v>
      </c>
      <c r="G61" s="18" t="n">
        <v>49.06349751</v>
      </c>
      <c r="H61" s="20" t="n">
        <v>0.88868627</v>
      </c>
      <c r="I61" s="18" t="n">
        <v>0</v>
      </c>
      <c r="J61" s="20" t="n">
        <v>0</v>
      </c>
      <c r="K61" s="18" t="s">
        <v>327</v>
      </c>
      <c r="L61" s="20" t="s">
        <v>327</v>
      </c>
      <c r="M61" s="18" t="n">
        <v>0</v>
      </c>
      <c r="N61" s="20" t="n">
        <v>0</v>
      </c>
      <c r="O61" s="18" t="n">
        <v>0</v>
      </c>
      <c r="P61" s="20" t="n">
        <v>0</v>
      </c>
      <c r="Q61" s="18" t="n">
        <v>27.34775836</v>
      </c>
      <c r="R61" s="20" t="n">
        <v>0.93219661</v>
      </c>
    </row>
    <row r="62" spans="1:18">
      <c r="A62" s="15" t="s">
        <v>382</v>
      </c>
      <c r="B62" s="17" t="n">
        <v>4476</v>
      </c>
      <c r="C62" s="18">
        <f>(0.0/B62*100)</f>
        <v/>
      </c>
      <c r="D62" s="19" t="n">
        <v>4476</v>
      </c>
      <c r="E62" s="18" t="n">
        <v>0</v>
      </c>
      <c r="F62" s="20" t="n">
        <v>0</v>
      </c>
      <c r="G62" s="18" t="n">
        <v>0</v>
      </c>
      <c r="H62" s="20" t="n">
        <v>0</v>
      </c>
      <c r="I62" s="18" t="n">
        <v>0</v>
      </c>
      <c r="J62" s="20" t="n">
        <v>0</v>
      </c>
      <c r="K62" s="18" t="s">
        <v>327</v>
      </c>
      <c r="L62" s="20" t="s">
        <v>327</v>
      </c>
      <c r="M62" s="18" t="n">
        <v>100</v>
      </c>
      <c r="N62" s="20" t="n">
        <v>0</v>
      </c>
      <c r="O62" s="18" t="n">
        <v>0</v>
      </c>
      <c r="P62" s="20" t="n">
        <v>0</v>
      </c>
      <c r="Q62" s="18" t="n">
        <v>0</v>
      </c>
      <c r="R62" s="20" t="n">
        <v>0</v>
      </c>
    </row>
    <row r="63" spans="1:18">
      <c r="A63" s="15" t="s">
        <v>383</v>
      </c>
      <c r="B63" s="17" t="n">
        <v>5324</v>
      </c>
      <c r="C63" s="18">
        <f>(0.0/B63*100)</f>
        <v/>
      </c>
      <c r="D63" s="19" t="n">
        <v>5324</v>
      </c>
      <c r="E63" s="18" t="n">
        <v>0</v>
      </c>
      <c r="F63" s="20" t="n">
        <v>0</v>
      </c>
      <c r="G63" s="18" t="n">
        <v>0</v>
      </c>
      <c r="H63" s="20" t="n">
        <v>0</v>
      </c>
      <c r="I63" s="18" t="n">
        <v>0</v>
      </c>
      <c r="J63" s="20" t="n">
        <v>0</v>
      </c>
      <c r="K63" s="18" t="s">
        <v>327</v>
      </c>
      <c r="L63" s="20" t="s">
        <v>327</v>
      </c>
      <c r="M63" s="18" t="n">
        <v>100</v>
      </c>
      <c r="N63" s="20" t="n">
        <v>0</v>
      </c>
      <c r="O63" s="18" t="n">
        <v>0</v>
      </c>
      <c r="P63" s="20" t="n">
        <v>0</v>
      </c>
      <c r="Q63" s="18" t="n">
        <v>0</v>
      </c>
      <c r="R63" s="20" t="n">
        <v>0</v>
      </c>
    </row>
    <row r="64" spans="1:18">
      <c r="A64" s="15" t="s">
        <v>384</v>
      </c>
      <c r="B64" s="17" t="n">
        <v>3634</v>
      </c>
      <c r="C64" s="18">
        <f>(0.0/B64*100)</f>
        <v/>
      </c>
      <c r="D64" s="19" t="n">
        <v>3634</v>
      </c>
      <c r="E64" s="18" t="n">
        <v>0</v>
      </c>
      <c r="F64" s="20" t="n">
        <v>0</v>
      </c>
      <c r="G64" s="18" t="n">
        <v>0</v>
      </c>
      <c r="H64" s="20" t="n">
        <v>0</v>
      </c>
      <c r="I64" s="18" t="n">
        <v>0</v>
      </c>
      <c r="J64" s="20" t="n">
        <v>0</v>
      </c>
      <c r="K64" s="18" t="s">
        <v>327</v>
      </c>
      <c r="L64" s="20" t="s">
        <v>327</v>
      </c>
      <c r="M64" s="18" t="n">
        <v>100</v>
      </c>
      <c r="N64" s="20" t="n">
        <v>0</v>
      </c>
      <c r="O64" s="18" t="n">
        <v>0</v>
      </c>
      <c r="P64" s="20" t="n">
        <v>0</v>
      </c>
      <c r="Q64" s="18" t="n">
        <v>0</v>
      </c>
      <c r="R64" s="20" t="n">
        <v>0</v>
      </c>
    </row>
    <row r="65" spans="1:18">
      <c r="A65" s="15" t="s">
        <v>385</v>
      </c>
      <c r="B65" s="17" t="n">
        <v>5325</v>
      </c>
      <c r="C65" s="18">
        <f>(0.0/B65*100)</f>
        <v/>
      </c>
      <c r="D65" s="19" t="n">
        <v>5325</v>
      </c>
      <c r="E65" s="18" t="n">
        <v>0</v>
      </c>
      <c r="F65" s="20" t="n">
        <v>0</v>
      </c>
      <c r="G65" s="18" t="n">
        <v>0</v>
      </c>
      <c r="H65" s="20" t="n">
        <v>0</v>
      </c>
      <c r="I65" s="18" t="n">
        <v>0</v>
      </c>
      <c r="J65" s="20" t="n">
        <v>0</v>
      </c>
      <c r="K65" s="18" t="s">
        <v>327</v>
      </c>
      <c r="L65" s="20" t="s">
        <v>327</v>
      </c>
      <c r="M65" s="18" t="n">
        <v>100</v>
      </c>
      <c r="N65" s="20" t="n">
        <v>0</v>
      </c>
      <c r="O65" s="18" t="n">
        <v>0</v>
      </c>
      <c r="P65" s="20" t="n">
        <v>0</v>
      </c>
      <c r="Q65" s="18" t="n">
        <v>0</v>
      </c>
      <c r="R65" s="20" t="n">
        <v>0</v>
      </c>
    </row>
    <row r="66" spans="1:18">
      <c r="A66" s="15" t="s">
        <v>386</v>
      </c>
      <c r="B66" s="17" t="n">
        <v>5665</v>
      </c>
      <c r="C66" s="18">
        <f>(0.0/B66*100)</f>
        <v/>
      </c>
      <c r="D66" s="19" t="n">
        <v>5665</v>
      </c>
      <c r="E66" s="18" t="n">
        <v>0</v>
      </c>
      <c r="F66" s="20" t="n">
        <v>0</v>
      </c>
      <c r="G66" s="18" t="n">
        <v>0</v>
      </c>
      <c r="H66" s="20" t="n">
        <v>0</v>
      </c>
      <c r="I66" s="18" t="n">
        <v>0</v>
      </c>
      <c r="J66" s="20" t="n">
        <v>0</v>
      </c>
      <c r="K66" s="18" t="s">
        <v>327</v>
      </c>
      <c r="L66" s="20" t="s">
        <v>327</v>
      </c>
      <c r="M66" s="18" t="n">
        <v>100</v>
      </c>
      <c r="N66" s="20" t="n">
        <v>0</v>
      </c>
      <c r="O66" s="18" t="n">
        <v>0</v>
      </c>
      <c r="P66" s="20" t="n">
        <v>0</v>
      </c>
      <c r="Q66" s="18" t="n">
        <v>0</v>
      </c>
      <c r="R66" s="20" t="n">
        <v>0</v>
      </c>
    </row>
    <row r="67" spans="1:18">
      <c r="A67" s="15" t="s">
        <v>387</v>
      </c>
      <c r="B67" s="17" t="n">
        <v>6971</v>
      </c>
      <c r="C67" s="18">
        <f>(783.0/B67*100)</f>
        <v/>
      </c>
      <c r="D67" s="19" t="n">
        <v>6188</v>
      </c>
      <c r="E67" s="18" t="n">
        <v>29.04133916</v>
      </c>
      <c r="F67" s="20" t="n">
        <v>0.7922815</v>
      </c>
      <c r="G67" s="18" t="n">
        <v>52.95416311</v>
      </c>
      <c r="H67" s="20" t="n">
        <v>0.82610649</v>
      </c>
      <c r="I67" s="18" t="n">
        <v>0</v>
      </c>
      <c r="J67" s="20" t="n">
        <v>0</v>
      </c>
      <c r="K67" s="18" t="s">
        <v>327</v>
      </c>
      <c r="L67" s="20" t="s">
        <v>327</v>
      </c>
      <c r="M67" s="18" t="n">
        <v>0</v>
      </c>
      <c r="N67" s="20" t="n">
        <v>0</v>
      </c>
      <c r="O67" s="18" t="n">
        <v>0</v>
      </c>
      <c r="P67" s="20" t="n">
        <v>0</v>
      </c>
      <c r="Q67" s="18" t="n">
        <v>18.00449773</v>
      </c>
      <c r="R67" s="20" t="n">
        <v>0.63794236</v>
      </c>
    </row>
    <row r="68" spans="1:18">
      <c r="A68" s="15" t="s">
        <v>388</v>
      </c>
      <c r="B68" s="17" t="n">
        <v>12083</v>
      </c>
      <c r="C68" s="18">
        <f>(0.0/B68*100)</f>
        <v/>
      </c>
      <c r="D68" s="19" t="n">
        <v>12083</v>
      </c>
      <c r="E68" s="18" t="n">
        <v>0</v>
      </c>
      <c r="F68" s="20" t="n">
        <v>0</v>
      </c>
      <c r="G68" s="18" t="n">
        <v>0</v>
      </c>
      <c r="H68" s="20" t="n">
        <v>0</v>
      </c>
      <c r="I68" s="18" t="n">
        <v>0</v>
      </c>
      <c r="J68" s="20" t="n">
        <v>0</v>
      </c>
      <c r="K68" s="18" t="s">
        <v>327</v>
      </c>
      <c r="L68" s="20" t="s">
        <v>327</v>
      </c>
      <c r="M68" s="18" t="n">
        <v>100</v>
      </c>
      <c r="N68" s="20" t="n">
        <v>0</v>
      </c>
      <c r="O68" s="18" t="n">
        <v>0</v>
      </c>
      <c r="P68" s="20" t="n">
        <v>0</v>
      </c>
      <c r="Q68" s="18" t="n">
        <v>0</v>
      </c>
      <c r="R68" s="20" t="n">
        <v>0</v>
      </c>
    </row>
    <row r="69" spans="1:18">
      <c r="A69" s="15" t="s">
        <v>389</v>
      </c>
      <c r="B69" s="17" t="n">
        <v>4876</v>
      </c>
      <c r="C69" s="18">
        <f>(0.0/B69*100)</f>
        <v/>
      </c>
      <c r="D69" s="19" t="n">
        <v>4876</v>
      </c>
      <c r="E69" s="18" t="n">
        <v>0</v>
      </c>
      <c r="F69" s="20" t="n">
        <v>0</v>
      </c>
      <c r="G69" s="18" t="n">
        <v>0</v>
      </c>
      <c r="H69" s="20" t="n">
        <v>0</v>
      </c>
      <c r="I69" s="18" t="n">
        <v>0</v>
      </c>
      <c r="J69" s="20" t="n">
        <v>0</v>
      </c>
      <c r="K69" s="18" t="s">
        <v>327</v>
      </c>
      <c r="L69" s="20" t="s">
        <v>327</v>
      </c>
      <c r="M69" s="18" t="n">
        <v>100</v>
      </c>
      <c r="N69" s="20" t="n">
        <v>0</v>
      </c>
      <c r="O69" s="18" t="n">
        <v>0</v>
      </c>
      <c r="P69" s="20" t="n">
        <v>0</v>
      </c>
      <c r="Q69" s="18" t="n">
        <v>0</v>
      </c>
      <c r="R69" s="20" t="n">
        <v>0</v>
      </c>
    </row>
    <row r="70" spans="1:18">
      <c r="A70" s="15" t="s">
        <v>390</v>
      </c>
      <c r="B70" s="17" t="n">
        <v>6036</v>
      </c>
      <c r="C70" s="18">
        <f>(0.0/B70*100)</f>
        <v/>
      </c>
      <c r="D70" s="19" t="n">
        <v>6036</v>
      </c>
      <c r="E70" s="18" t="n">
        <v>0</v>
      </c>
      <c r="F70" s="20" t="n">
        <v>0</v>
      </c>
      <c r="G70" s="18" t="n">
        <v>0</v>
      </c>
      <c r="H70" s="20" t="n">
        <v>0</v>
      </c>
      <c r="I70" s="18" t="n">
        <v>0</v>
      </c>
      <c r="J70" s="20" t="n">
        <v>0</v>
      </c>
      <c r="K70" s="18" t="s">
        <v>327</v>
      </c>
      <c r="L70" s="20" t="s">
        <v>327</v>
      </c>
      <c r="M70" s="18" t="n">
        <v>100</v>
      </c>
      <c r="N70" s="20" t="n">
        <v>0</v>
      </c>
      <c r="O70" s="18" t="n">
        <v>0</v>
      </c>
      <c r="P70" s="20" t="n">
        <v>0</v>
      </c>
      <c r="Q70" s="18" t="n">
        <v>0</v>
      </c>
      <c r="R70" s="20" t="n">
        <v>0</v>
      </c>
    </row>
    <row r="71" spans="1:18">
      <c r="A71" s="15" t="s">
        <v>391</v>
      </c>
      <c r="B71" s="17" t="n">
        <v>6115</v>
      </c>
      <c r="C71" s="18">
        <f>(0.0/B71*100)</f>
        <v/>
      </c>
      <c r="D71" s="19" t="n">
        <v>6115</v>
      </c>
      <c r="E71" s="18" t="n">
        <v>0</v>
      </c>
      <c r="F71" s="20" t="n">
        <v>0</v>
      </c>
      <c r="G71" s="18" t="n">
        <v>0</v>
      </c>
      <c r="H71" s="20" t="n">
        <v>0</v>
      </c>
      <c r="I71" s="18" t="n">
        <v>0</v>
      </c>
      <c r="J71" s="20" t="n">
        <v>0</v>
      </c>
      <c r="K71" s="18" t="s">
        <v>327</v>
      </c>
      <c r="L71" s="20" t="s">
        <v>327</v>
      </c>
      <c r="M71" s="18" t="n">
        <v>100</v>
      </c>
      <c r="N71" s="20" t="n">
        <v>0</v>
      </c>
      <c r="O71" s="18" t="n">
        <v>0</v>
      </c>
      <c r="P71" s="20" t="n">
        <v>0</v>
      </c>
      <c r="Q71" s="18" t="n">
        <v>0</v>
      </c>
      <c r="R71" s="20" t="n">
        <v>0</v>
      </c>
    </row>
    <row r="72" spans="1:18">
      <c r="A72" s="15" t="s">
        <v>392</v>
      </c>
      <c r="B72" s="17" t="n">
        <v>7708</v>
      </c>
      <c r="C72" s="18">
        <f>(0.0/B72*100)</f>
        <v/>
      </c>
      <c r="D72" s="19" t="n">
        <v>7708</v>
      </c>
      <c r="E72" s="18" t="n">
        <v>0</v>
      </c>
      <c r="F72" s="20" t="n">
        <v>0</v>
      </c>
      <c r="G72" s="18" t="n">
        <v>0</v>
      </c>
      <c r="H72" s="20" t="n">
        <v>0</v>
      </c>
      <c r="I72" s="18" t="n">
        <v>0</v>
      </c>
      <c r="J72" s="20" t="n">
        <v>0</v>
      </c>
      <c r="K72" s="18" t="s">
        <v>327</v>
      </c>
      <c r="L72" s="20" t="s">
        <v>327</v>
      </c>
      <c r="M72" s="18" t="n">
        <v>100</v>
      </c>
      <c r="N72" s="20" t="n">
        <v>0</v>
      </c>
      <c r="O72" s="18" t="n">
        <v>0</v>
      </c>
      <c r="P72" s="20" t="n">
        <v>0</v>
      </c>
      <c r="Q72" s="18" t="n">
        <v>0</v>
      </c>
      <c r="R72" s="20" t="n">
        <v>0</v>
      </c>
    </row>
    <row r="73" spans="1:18">
      <c r="A73" s="15" t="s">
        <v>393</v>
      </c>
      <c r="B73" s="17" t="n">
        <v>8249</v>
      </c>
      <c r="C73" s="18">
        <f>(470.0/B73*100)</f>
        <v/>
      </c>
      <c r="D73" s="19" t="n">
        <v>7779</v>
      </c>
      <c r="E73" s="18" t="n">
        <v>37.18510872</v>
      </c>
      <c r="F73" s="20" t="n">
        <v>0.67412434</v>
      </c>
      <c r="G73" s="18" t="n">
        <v>41.69016821</v>
      </c>
      <c r="H73" s="20" t="n">
        <v>0.75980243</v>
      </c>
      <c r="I73" s="18" t="n">
        <v>0</v>
      </c>
      <c r="J73" s="20" t="n">
        <v>0</v>
      </c>
      <c r="K73" s="18" t="s">
        <v>327</v>
      </c>
      <c r="L73" s="20" t="s">
        <v>327</v>
      </c>
      <c r="M73" s="18" t="n">
        <v>0</v>
      </c>
      <c r="N73" s="20" t="n">
        <v>0</v>
      </c>
      <c r="O73" s="18" t="n">
        <v>0</v>
      </c>
      <c r="P73" s="20" t="n">
        <v>0</v>
      </c>
      <c r="Q73" s="18" t="n">
        <v>21.12472308</v>
      </c>
      <c r="R73" s="20" t="n">
        <v>0.63934286</v>
      </c>
    </row>
    <row r="74" spans="1:18">
      <c r="A74" s="15" t="s">
        <v>394</v>
      </c>
      <c r="B74" s="17" t="n">
        <v>4692</v>
      </c>
      <c r="C74" s="18">
        <f>(0.0/B74*100)</f>
        <v/>
      </c>
      <c r="D74" s="19" t="n">
        <v>4692</v>
      </c>
      <c r="E74" s="18" t="n">
        <v>0</v>
      </c>
      <c r="F74" s="20" t="n">
        <v>0</v>
      </c>
      <c r="G74" s="18" t="n">
        <v>0</v>
      </c>
      <c r="H74" s="20" t="n">
        <v>0</v>
      </c>
      <c r="I74" s="18" t="n">
        <v>0</v>
      </c>
      <c r="J74" s="20" t="n">
        <v>0</v>
      </c>
      <c r="K74" s="18" t="s">
        <v>327</v>
      </c>
      <c r="L74" s="20" t="s">
        <v>327</v>
      </c>
      <c r="M74" s="18" t="n">
        <v>100</v>
      </c>
      <c r="N74" s="20" t="n">
        <v>0</v>
      </c>
      <c r="O74" s="18" t="n">
        <v>0</v>
      </c>
      <c r="P74" s="20" t="n">
        <v>0</v>
      </c>
      <c r="Q74" s="18" t="n">
        <v>0</v>
      </c>
      <c r="R74" s="20" t="n">
        <v>0</v>
      </c>
    </row>
    <row r="75" spans="1:18">
      <c r="A75" s="15" t="s">
        <v>395</v>
      </c>
      <c r="B75" s="17" t="n">
        <v>5375</v>
      </c>
      <c r="C75" s="18">
        <f>(0.0/B75*100)</f>
        <v/>
      </c>
      <c r="D75" s="19" t="n">
        <v>5375</v>
      </c>
      <c r="E75" s="18" t="n">
        <v>0</v>
      </c>
      <c r="F75" s="20" t="n">
        <v>0</v>
      </c>
      <c r="G75" s="18" t="n">
        <v>0</v>
      </c>
      <c r="H75" s="20" t="n">
        <v>0</v>
      </c>
      <c r="I75" s="18" t="n">
        <v>0</v>
      </c>
      <c r="J75" s="20" t="n">
        <v>0</v>
      </c>
      <c r="K75" s="18" t="s">
        <v>327</v>
      </c>
      <c r="L75" s="20" t="s">
        <v>327</v>
      </c>
      <c r="M75" s="18" t="n">
        <v>100</v>
      </c>
      <c r="N75" s="20" t="n">
        <v>0</v>
      </c>
      <c r="O75" s="18" t="n">
        <v>0</v>
      </c>
      <c r="P75" s="20" t="n">
        <v>0</v>
      </c>
      <c r="Q75" s="18" t="n">
        <v>0</v>
      </c>
      <c r="R75" s="20" t="n">
        <v>0</v>
      </c>
    </row>
    <row r="76" spans="1:18">
      <c r="A76" s="15" t="s">
        <v>396</v>
      </c>
      <c r="B76" s="17" t="n">
        <v>14167</v>
      </c>
      <c r="C76" s="18">
        <f>(0.0/B76*100)</f>
        <v/>
      </c>
      <c r="D76" s="19" t="n">
        <v>14167</v>
      </c>
      <c r="E76" s="18" t="n">
        <v>0</v>
      </c>
      <c r="F76" s="20" t="n">
        <v>0</v>
      </c>
      <c r="G76" s="18" t="n">
        <v>0</v>
      </c>
      <c r="H76" s="20" t="n">
        <v>0</v>
      </c>
      <c r="I76" s="18" t="n">
        <v>0</v>
      </c>
      <c r="J76" s="20" t="n">
        <v>0</v>
      </c>
      <c r="K76" s="18" t="s">
        <v>327</v>
      </c>
      <c r="L76" s="20" t="s">
        <v>327</v>
      </c>
      <c r="M76" s="18" t="n">
        <v>100</v>
      </c>
      <c r="N76" s="20" t="n">
        <v>0</v>
      </c>
      <c r="O76" s="18" t="n">
        <v>0</v>
      </c>
      <c r="P76" s="20" t="n">
        <v>0</v>
      </c>
      <c r="Q76" s="18" t="n">
        <v>0</v>
      </c>
      <c r="R76" s="20" t="n">
        <v>0</v>
      </c>
    </row>
    <row r="77" spans="1:18">
      <c r="A77" s="15" t="s">
        <v>397</v>
      </c>
      <c r="B77" s="17" t="n">
        <v>6062</v>
      </c>
      <c r="C77" s="18">
        <f>(0.0/B77*100)</f>
        <v/>
      </c>
      <c r="D77" s="19" t="n">
        <v>6062</v>
      </c>
      <c r="E77" s="18" t="n">
        <v>0</v>
      </c>
      <c r="F77" s="20" t="n">
        <v>0</v>
      </c>
      <c r="G77" s="18" t="n">
        <v>0</v>
      </c>
      <c r="H77" s="20" t="n">
        <v>0</v>
      </c>
      <c r="I77" s="18" t="n">
        <v>0</v>
      </c>
      <c r="J77" s="20" t="n">
        <v>0</v>
      </c>
      <c r="K77" s="18" t="s">
        <v>327</v>
      </c>
      <c r="L77" s="20" t="s">
        <v>327</v>
      </c>
      <c r="M77" s="18" t="n">
        <v>100</v>
      </c>
      <c r="N77" s="20" t="n">
        <v>0</v>
      </c>
      <c r="O77" s="18" t="n">
        <v>0</v>
      </c>
      <c r="P77" s="20" t="n">
        <v>0</v>
      </c>
      <c r="Q77" s="18" t="n">
        <v>0</v>
      </c>
      <c r="R77" s="20" t="n">
        <v>0</v>
      </c>
    </row>
    <row r="78" spans="1:18">
      <c r="A78" s="15" t="s">
        <v>398</v>
      </c>
      <c r="B78" s="17" t="n">
        <v>5826</v>
      </c>
      <c r="C78" s="18">
        <f>(0.0/B78*100)</f>
        <v/>
      </c>
      <c r="D78" s="19" t="n">
        <v>5826</v>
      </c>
      <c r="E78" s="18" t="n">
        <v>0</v>
      </c>
      <c r="F78" s="20" t="n">
        <v>0</v>
      </c>
      <c r="G78" s="18" t="n">
        <v>0</v>
      </c>
      <c r="H78" s="20" t="n">
        <v>0</v>
      </c>
      <c r="I78" s="18" t="n">
        <v>0</v>
      </c>
      <c r="J78" s="20" t="n">
        <v>0</v>
      </c>
      <c r="K78" s="18" t="s">
        <v>327</v>
      </c>
      <c r="L78" s="20" t="s">
        <v>327</v>
      </c>
      <c r="M78" s="18" t="n">
        <v>100</v>
      </c>
      <c r="N78" s="20" t="n">
        <v>0</v>
      </c>
      <c r="O78" s="18" t="n">
        <v>0</v>
      </c>
      <c r="P78" s="20" t="n">
        <v>0</v>
      </c>
      <c r="Q78" s="18" t="n">
        <v>0</v>
      </c>
      <c r="R78" s="20" t="n">
        <v>0</v>
      </c>
    </row>
    <row customHeight="1" ht="25" r="79" spans="1:18">
      <c r="A79" s="15" t="s">
        <v>399</v>
      </c>
      <c r="B79" s="17" t="n">
        <v>1657</v>
      </c>
      <c r="C79" s="18">
        <f>(0.0/B79*100)</f>
        <v/>
      </c>
      <c r="D79" s="19" t="n">
        <v>1657</v>
      </c>
      <c r="E79" s="18" t="n">
        <v>0</v>
      </c>
      <c r="F79" s="20" t="n">
        <v>0</v>
      </c>
      <c r="G79" s="18" t="n">
        <v>0</v>
      </c>
      <c r="H79" s="20" t="n">
        <v>0</v>
      </c>
      <c r="I79" s="18" t="n">
        <v>0</v>
      </c>
      <c r="J79" s="20" t="n">
        <v>0</v>
      </c>
      <c r="K79" s="18" t="s">
        <v>327</v>
      </c>
      <c r="L79" s="20" t="s">
        <v>327</v>
      </c>
      <c r="M79" s="18" t="n">
        <v>100</v>
      </c>
      <c r="N79" s="20" t="n">
        <v>0</v>
      </c>
      <c r="O79" s="18" t="n">
        <v>0</v>
      </c>
      <c r="P79" s="20" t="n">
        <v>0</v>
      </c>
      <c r="Q79" s="18" t="n">
        <v>0</v>
      </c>
      <c r="R79" s="20" t="n">
        <v>0</v>
      </c>
    </row>
    <row r="80" spans="1:18">
      <c r="A80" s="15" t="s">
        <v>400</v>
      </c>
      <c r="B80" s="17" t="n">
        <v>7841</v>
      </c>
      <c r="C80" s="18">
        <f>(0.0/B80*100)</f>
        <v/>
      </c>
      <c r="D80" s="19" t="n">
        <v>7841</v>
      </c>
      <c r="E80" s="18" t="n">
        <v>0</v>
      </c>
      <c r="F80" s="20" t="n">
        <v>0</v>
      </c>
      <c r="G80" s="18" t="n">
        <v>0</v>
      </c>
      <c r="H80" s="20" t="n">
        <v>0</v>
      </c>
      <c r="I80" s="18" t="n">
        <v>0</v>
      </c>
      <c r="J80" s="20" t="n">
        <v>0</v>
      </c>
      <c r="K80" s="18" t="s">
        <v>327</v>
      </c>
      <c r="L80" s="20" t="s">
        <v>327</v>
      </c>
      <c r="M80" s="18" t="n">
        <v>100</v>
      </c>
      <c r="N80" s="20" t="n">
        <v>0</v>
      </c>
      <c r="O80" s="18" t="n">
        <v>0</v>
      </c>
      <c r="P80" s="20" t="n">
        <v>0</v>
      </c>
      <c r="Q80" s="18" t="n">
        <v>0</v>
      </c>
      <c r="R80" s="20" t="n">
        <v>0</v>
      </c>
    </row>
    <row r="81" spans="1:18">
      <c r="A81" s="21" t="s">
        <v>401</v>
      </c>
      <c r="B81" s="17" t="n">
        <v>8861</v>
      </c>
      <c r="C81" s="18">
        <f>(0.0/B81*100)</f>
        <v/>
      </c>
      <c r="D81" s="19" t="n">
        <v>8861</v>
      </c>
      <c r="E81" s="18" t="n">
        <v>0</v>
      </c>
      <c r="F81" s="20" t="n">
        <v>0</v>
      </c>
      <c r="G81" s="18" t="n">
        <v>0</v>
      </c>
      <c r="H81" s="20" t="n">
        <v>0</v>
      </c>
      <c r="I81" s="18" t="n">
        <v>0</v>
      </c>
      <c r="J81" s="20" t="n">
        <v>0</v>
      </c>
      <c r="K81" s="18" t="s">
        <v>327</v>
      </c>
      <c r="L81" s="20" t="s">
        <v>327</v>
      </c>
      <c r="M81" s="18" t="n">
        <v>100</v>
      </c>
      <c r="N81" s="20" t="n">
        <v>0</v>
      </c>
      <c r="O81" s="18" t="n">
        <v>0</v>
      </c>
      <c r="P81" s="20" t="n">
        <v>0</v>
      </c>
      <c r="Q81" s="18" t="n">
        <v>0</v>
      </c>
      <c r="R81" s="20" t="n">
        <v>0</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588</v>
      </c>
    </row>
    <row customHeight="1" ht="30" r="4" spans="1:20">
      <c r="A4" s="6" t="n"/>
      <c r="B4" s="7" t="s">
        <v>311</v>
      </c>
      <c r="C4" s="7" t="s">
        <v>312</v>
      </c>
      <c r="D4" s="8" t="s">
        <v>311</v>
      </c>
      <c r="E4" s="9" t="s">
        <v>589</v>
      </c>
      <c r="F4" s="10" t="n"/>
      <c r="G4" s="9" t="s">
        <v>590</v>
      </c>
      <c r="H4" s="10" t="n"/>
      <c r="I4" s="9" t="s">
        <v>591</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(2764.0/B7*100)</f>
        <v/>
      </c>
      <c r="D7" s="19" t="n">
        <v>11766</v>
      </c>
      <c r="E7" s="18" t="n">
        <v>46.9434095</v>
      </c>
      <c r="F7" s="20" t="n">
        <v>0.71129247</v>
      </c>
      <c r="G7" s="18" t="n">
        <v>22.31451613</v>
      </c>
      <c r="H7" s="20" t="n">
        <v>0.55957494</v>
      </c>
      <c r="I7" s="18" t="n">
        <v>14.78653526</v>
      </c>
      <c r="J7" s="20" t="n">
        <v>0.35842819</v>
      </c>
      <c r="K7" s="18" t="n">
        <v>0</v>
      </c>
      <c r="L7" s="20" t="n">
        <v>0</v>
      </c>
      <c r="M7" s="18" t="s">
        <v>327</v>
      </c>
      <c r="N7" s="20" t="s">
        <v>327</v>
      </c>
      <c r="O7" s="18" t="n">
        <v>0</v>
      </c>
      <c r="P7" s="20" t="n">
        <v>0</v>
      </c>
      <c r="Q7" s="18" t="n">
        <v>0</v>
      </c>
      <c r="R7" s="20" t="n">
        <v>0</v>
      </c>
      <c r="S7" s="18" t="n">
        <v>15.95553911</v>
      </c>
      <c r="T7" s="20" t="n">
        <v>0.8870230099999999</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(6261.0/B9*100)</f>
        <v/>
      </c>
      <c r="D9" s="19" t="n">
        <v>3390</v>
      </c>
      <c r="E9" s="18" t="n">
        <v>53.09038822</v>
      </c>
      <c r="F9" s="20" t="n">
        <v>1.35264677</v>
      </c>
      <c r="G9" s="18" t="n">
        <v>20.01805718</v>
      </c>
      <c r="H9" s="20" t="n">
        <v>0.93847448</v>
      </c>
      <c r="I9" s="18" t="n">
        <v>10.86703785</v>
      </c>
      <c r="J9" s="20" t="n">
        <v>0.66889189</v>
      </c>
      <c r="K9" s="18" t="n">
        <v>0</v>
      </c>
      <c r="L9" s="20" t="n">
        <v>0</v>
      </c>
      <c r="M9" s="18" t="s">
        <v>327</v>
      </c>
      <c r="N9" s="20" t="s">
        <v>327</v>
      </c>
      <c r="O9" s="18" t="n">
        <v>7.1144318</v>
      </c>
      <c r="P9" s="20" t="n">
        <v>1.26202418</v>
      </c>
      <c r="Q9" s="18" t="n">
        <v>0</v>
      </c>
      <c r="R9" s="20" t="n">
        <v>0</v>
      </c>
      <c r="S9" s="18" t="n">
        <v>8.910084960000001</v>
      </c>
      <c r="T9" s="20" t="n">
        <v>0.84705029</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(226.0/B13*100)</f>
        <v/>
      </c>
      <c r="D13" s="19" t="n">
        <v>6935</v>
      </c>
      <c r="E13" s="18" t="n">
        <v>65.21275176</v>
      </c>
      <c r="F13" s="20" t="n">
        <v>1.0491642</v>
      </c>
      <c r="G13" s="18" t="n">
        <v>19.5544729</v>
      </c>
      <c r="H13" s="20" t="n">
        <v>0.85901691</v>
      </c>
      <c r="I13" s="18" t="n">
        <v>6.82476649</v>
      </c>
      <c r="J13" s="20" t="n">
        <v>0.3767652</v>
      </c>
      <c r="K13" s="18" t="n">
        <v>0</v>
      </c>
      <c r="L13" s="20" t="n">
        <v>0</v>
      </c>
      <c r="M13" s="18" t="s">
        <v>327</v>
      </c>
      <c r="N13" s="20" t="s">
        <v>327</v>
      </c>
      <c r="O13" s="18" t="n">
        <v>4.13302604</v>
      </c>
      <c r="P13" s="20" t="n">
        <v>0.47474469</v>
      </c>
      <c r="Q13" s="18" t="n">
        <v>0</v>
      </c>
      <c r="R13" s="20" t="n">
        <v>0</v>
      </c>
      <c r="S13" s="18" t="n">
        <v>4.27498281</v>
      </c>
      <c r="T13" s="20" t="n">
        <v>0.4309774</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(1083.0/B17*100)</f>
        <v/>
      </c>
      <c r="D17" s="19" t="n">
        <v>5421</v>
      </c>
      <c r="E17" s="18" t="n">
        <v>77.42429427</v>
      </c>
      <c r="F17" s="20" t="n">
        <v>1.01819416</v>
      </c>
      <c r="G17" s="18" t="n">
        <v>12.33129895</v>
      </c>
      <c r="H17" s="20" t="n">
        <v>0.55818227</v>
      </c>
      <c r="I17" s="18" t="n">
        <v>4.12680886</v>
      </c>
      <c r="J17" s="20" t="n">
        <v>0.32040789</v>
      </c>
      <c r="K17" s="18" t="n">
        <v>0</v>
      </c>
      <c r="L17" s="20" t="n">
        <v>0</v>
      </c>
      <c r="M17" s="18" t="s">
        <v>327</v>
      </c>
      <c r="N17" s="20" t="s">
        <v>327</v>
      </c>
      <c r="O17" s="18" t="n">
        <v>2.73356024</v>
      </c>
      <c r="P17" s="20" t="n">
        <v>0.36428423</v>
      </c>
      <c r="Q17" s="18" t="n">
        <v>0</v>
      </c>
      <c r="R17" s="20" t="n">
        <v>0</v>
      </c>
      <c r="S17" s="18" t="n">
        <v>3.38403768</v>
      </c>
      <c r="T17" s="20" t="n">
        <v>0.4889912</v>
      </c>
    </row>
    <row r="18" spans="1:20">
      <c r="A18" s="15" t="s">
        <v>338</v>
      </c>
      <c r="B18" s="17" t="n">
        <v>5532</v>
      </c>
      <c r="C18" s="18">
        <f>(68.0/B18*100)</f>
        <v/>
      </c>
      <c r="D18" s="19" t="n">
        <v>5464</v>
      </c>
      <c r="E18" s="18" t="n">
        <v>71.01194646</v>
      </c>
      <c r="F18" s="20" t="n">
        <v>1.02243817</v>
      </c>
      <c r="G18" s="18" t="n">
        <v>15.72702049</v>
      </c>
      <c r="H18" s="20" t="n">
        <v>0.66673091</v>
      </c>
      <c r="I18" s="18" t="n">
        <v>5.87989061</v>
      </c>
      <c r="J18" s="20" t="n">
        <v>0.33503132</v>
      </c>
      <c r="K18" s="18" t="n">
        <v>0</v>
      </c>
      <c r="L18" s="20" t="n">
        <v>0</v>
      </c>
      <c r="M18" s="18" t="s">
        <v>327</v>
      </c>
      <c r="N18" s="20" t="s">
        <v>327</v>
      </c>
      <c r="O18" s="18" t="n">
        <v>0</v>
      </c>
      <c r="P18" s="20" t="n">
        <v>0</v>
      </c>
      <c r="Q18" s="18" t="n">
        <v>0</v>
      </c>
      <c r="R18" s="20" t="n">
        <v>0</v>
      </c>
      <c r="S18" s="18" t="n">
        <v>7.38114244</v>
      </c>
      <c r="T18" s="20" t="n">
        <v>0.68613381</v>
      </c>
    </row>
    <row r="19" spans="1:20">
      <c r="A19" s="15" t="s">
        <v>339</v>
      </c>
      <c r="B19" s="17" t="n">
        <v>5658</v>
      </c>
      <c r="C19" s="18">
        <f>(390.0/B19*100)</f>
        <v/>
      </c>
      <c r="D19" s="19" t="n">
        <v>5268</v>
      </c>
      <c r="E19" s="18" t="n">
        <v>73.26686438999999</v>
      </c>
      <c r="F19" s="20" t="n">
        <v>0.8593929300000001</v>
      </c>
      <c r="G19" s="18" t="n">
        <v>14.63477293</v>
      </c>
      <c r="H19" s="20" t="n">
        <v>0.5384403800000001</v>
      </c>
      <c r="I19" s="18" t="n">
        <v>4.93188218</v>
      </c>
      <c r="J19" s="20" t="n">
        <v>0.38004903</v>
      </c>
      <c r="K19" s="18" t="n">
        <v>0</v>
      </c>
      <c r="L19" s="20" t="n">
        <v>0</v>
      </c>
      <c r="M19" s="18" t="s">
        <v>327</v>
      </c>
      <c r="N19" s="20" t="s">
        <v>327</v>
      </c>
      <c r="O19" s="18" t="n">
        <v>0</v>
      </c>
      <c r="P19" s="20" t="n">
        <v>0</v>
      </c>
      <c r="Q19" s="18" t="n">
        <v>0</v>
      </c>
      <c r="R19" s="20" t="n">
        <v>0</v>
      </c>
      <c r="S19" s="18" t="n">
        <v>7.1664805</v>
      </c>
      <c r="T19" s="20" t="n">
        <v>0.62592033</v>
      </c>
    </row>
    <row r="20" spans="1:20">
      <c r="A20" s="15" t="s">
        <v>340</v>
      </c>
      <c r="B20" s="17" t="n">
        <v>3371</v>
      </c>
      <c r="C20" s="18">
        <f>(83.0/B20*100)</f>
        <v/>
      </c>
      <c r="D20" s="19" t="n">
        <v>3288</v>
      </c>
      <c r="E20" s="18" t="n">
        <v>59.34684025</v>
      </c>
      <c r="F20" s="20" t="n">
        <v>0.82720204</v>
      </c>
      <c r="G20" s="18" t="n">
        <v>21.44729558</v>
      </c>
      <c r="H20" s="20" t="n">
        <v>0.64282238</v>
      </c>
      <c r="I20" s="18" t="n">
        <v>11.3028484</v>
      </c>
      <c r="J20" s="20" t="n">
        <v>0.59269026</v>
      </c>
      <c r="K20" s="18" t="n">
        <v>0</v>
      </c>
      <c r="L20" s="20" t="n">
        <v>0</v>
      </c>
      <c r="M20" s="18" t="s">
        <v>327</v>
      </c>
      <c r="N20" s="20" t="s">
        <v>327</v>
      </c>
      <c r="O20" s="18" t="n">
        <v>0</v>
      </c>
      <c r="P20" s="20" t="n">
        <v>0</v>
      </c>
      <c r="Q20" s="18" t="n">
        <v>0</v>
      </c>
      <c r="R20" s="20" t="n">
        <v>0</v>
      </c>
      <c r="S20" s="18" t="n">
        <v>7.90301577</v>
      </c>
      <c r="T20" s="20" t="n">
        <v>0.55186906</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(752.0/B23*100)</f>
        <v/>
      </c>
      <c r="D23" s="19" t="n">
        <v>10831</v>
      </c>
      <c r="E23" s="18" t="n">
        <v>77.01403706000001</v>
      </c>
      <c r="F23" s="20" t="n">
        <v>0.78033186</v>
      </c>
      <c r="G23" s="18" t="n">
        <v>10.66192447</v>
      </c>
      <c r="H23" s="20" t="n">
        <v>0.46148321</v>
      </c>
      <c r="I23" s="18" t="n">
        <v>2.94494842</v>
      </c>
      <c r="J23" s="20" t="n">
        <v>0.25720727</v>
      </c>
      <c r="K23" s="18" t="n">
        <v>0</v>
      </c>
      <c r="L23" s="20" t="n">
        <v>0</v>
      </c>
      <c r="M23" s="18" t="s">
        <v>327</v>
      </c>
      <c r="N23" s="20" t="s">
        <v>327</v>
      </c>
      <c r="O23" s="18" t="n">
        <v>0</v>
      </c>
      <c r="P23" s="20" t="n">
        <v>0</v>
      </c>
      <c r="Q23" s="18" t="n">
        <v>0</v>
      </c>
      <c r="R23" s="20" t="n">
        <v>0</v>
      </c>
      <c r="S23" s="18" t="n">
        <v>9.37909005</v>
      </c>
      <c r="T23" s="20" t="n">
        <v>0.59039673</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(40.0/B25*100)</f>
        <v/>
      </c>
      <c r="D25" s="19" t="n">
        <v>5541</v>
      </c>
      <c r="E25" s="18" t="n">
        <v>60.14753058</v>
      </c>
      <c r="F25" s="20" t="n">
        <v>1.03879815</v>
      </c>
      <c r="G25" s="18" t="n">
        <v>26.98703909</v>
      </c>
      <c r="H25" s="20" t="n">
        <v>0.8427308100000001</v>
      </c>
      <c r="I25" s="18" t="n">
        <v>11.36493677</v>
      </c>
      <c r="J25" s="20" t="n">
        <v>0.49431077</v>
      </c>
      <c r="K25" s="18" t="n">
        <v>0</v>
      </c>
      <c r="L25" s="20" t="n">
        <v>0</v>
      </c>
      <c r="M25" s="18" t="s">
        <v>327</v>
      </c>
      <c r="N25" s="20" t="s">
        <v>327</v>
      </c>
      <c r="O25" s="18" t="n">
        <v>0</v>
      </c>
      <c r="P25" s="20" t="n">
        <v>0</v>
      </c>
      <c r="Q25" s="18" t="n">
        <v>0</v>
      </c>
      <c r="R25" s="20" t="n">
        <v>0</v>
      </c>
      <c r="S25" s="18" t="n">
        <v>1.50049356</v>
      </c>
      <c r="T25" s="20" t="n">
        <v>0.20776463</v>
      </c>
    </row>
    <row r="26" spans="1:20">
      <c r="A26" s="15" t="s">
        <v>346</v>
      </c>
      <c r="B26" s="17" t="n">
        <v>4869</v>
      </c>
      <c r="C26" s="18">
        <f>(218.0/B26*100)</f>
        <v/>
      </c>
      <c r="D26" s="19" t="n">
        <v>4651</v>
      </c>
      <c r="E26" s="18" t="n">
        <v>74.75209414</v>
      </c>
      <c r="F26" s="20" t="n">
        <v>0.70198463</v>
      </c>
      <c r="G26" s="18" t="n">
        <v>16.21168743</v>
      </c>
      <c r="H26" s="20" t="n">
        <v>0.55821764</v>
      </c>
      <c r="I26" s="18" t="n">
        <v>5.38089062</v>
      </c>
      <c r="J26" s="20" t="n">
        <v>0.35111267</v>
      </c>
      <c r="K26" s="18" t="n">
        <v>0</v>
      </c>
      <c r="L26" s="20" t="n">
        <v>0</v>
      </c>
      <c r="M26" s="18" t="s">
        <v>327</v>
      </c>
      <c r="N26" s="20" t="s">
        <v>327</v>
      </c>
      <c r="O26" s="18" t="n">
        <v>0</v>
      </c>
      <c r="P26" s="20" t="n">
        <v>0</v>
      </c>
      <c r="Q26" s="18" t="n">
        <v>0</v>
      </c>
      <c r="R26" s="20" t="n">
        <v>0</v>
      </c>
      <c r="S26" s="18" t="n">
        <v>3.65532781</v>
      </c>
      <c r="T26" s="20" t="n">
        <v>0.30865872</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(55.0/B32*100)</f>
        <v/>
      </c>
      <c r="D32" s="19" t="n">
        <v>4423</v>
      </c>
      <c r="E32" s="18" t="n">
        <v>79.62418648000001</v>
      </c>
      <c r="F32" s="20" t="n">
        <v>0.80330019</v>
      </c>
      <c r="G32" s="18" t="n">
        <v>12.45917204</v>
      </c>
      <c r="H32" s="20" t="n">
        <v>0.66093399</v>
      </c>
      <c r="I32" s="18" t="n">
        <v>3.48181334</v>
      </c>
      <c r="J32" s="20" t="n">
        <v>0.30787527</v>
      </c>
      <c r="K32" s="18" t="n">
        <v>0</v>
      </c>
      <c r="L32" s="20" t="n">
        <v>0</v>
      </c>
      <c r="M32" s="18" t="s">
        <v>327</v>
      </c>
      <c r="N32" s="20" t="s">
        <v>327</v>
      </c>
      <c r="O32" s="18" t="n">
        <v>0</v>
      </c>
      <c r="P32" s="20" t="n">
        <v>0</v>
      </c>
      <c r="Q32" s="18" t="n">
        <v>0</v>
      </c>
      <c r="R32" s="20" t="n">
        <v>0</v>
      </c>
      <c r="S32" s="18" t="n">
        <v>4.43482814</v>
      </c>
      <c r="T32" s="20" t="n">
        <v>0.36955316</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(183.0/B34*100)</f>
        <v/>
      </c>
      <c r="D34" s="19" t="n">
        <v>6167</v>
      </c>
      <c r="E34" s="18" t="n">
        <v>67.23642081</v>
      </c>
      <c r="F34" s="20" t="n">
        <v>0.97089756</v>
      </c>
      <c r="G34" s="18" t="n">
        <v>14.73084729</v>
      </c>
      <c r="H34" s="20" t="n">
        <v>0.48064876</v>
      </c>
      <c r="I34" s="18" t="n">
        <v>5.57140579</v>
      </c>
      <c r="J34" s="20" t="n">
        <v>0.34429059</v>
      </c>
      <c r="K34" s="18" t="n">
        <v>0</v>
      </c>
      <c r="L34" s="20" t="n">
        <v>0</v>
      </c>
      <c r="M34" s="18" t="s">
        <v>327</v>
      </c>
      <c r="N34" s="20" t="s">
        <v>327</v>
      </c>
      <c r="O34" s="18" t="n">
        <v>2.62390284</v>
      </c>
      <c r="P34" s="20" t="n">
        <v>0.544193</v>
      </c>
      <c r="Q34" s="18" t="n">
        <v>0</v>
      </c>
      <c r="R34" s="20" t="n">
        <v>0</v>
      </c>
      <c r="S34" s="18" t="n">
        <v>9.83742326</v>
      </c>
      <c r="T34" s="20" t="n">
        <v>0.58191671</v>
      </c>
    </row>
    <row r="35" spans="1:20">
      <c r="A35" s="15" t="s">
        <v>355</v>
      </c>
      <c r="B35" s="17" t="n">
        <v>6406</v>
      </c>
      <c r="C35" s="18">
        <f>(168.0/B35*100)</f>
        <v/>
      </c>
      <c r="D35" s="19" t="n">
        <v>6238</v>
      </c>
      <c r="E35" s="18" t="n">
        <v>78.18888588</v>
      </c>
      <c r="F35" s="20" t="n">
        <v>0.67098552</v>
      </c>
      <c r="G35" s="18" t="n">
        <v>10.31480574</v>
      </c>
      <c r="H35" s="20" t="n">
        <v>0.50810877</v>
      </c>
      <c r="I35" s="18" t="n">
        <v>2.56339037</v>
      </c>
      <c r="J35" s="20" t="n">
        <v>0.2192912</v>
      </c>
      <c r="K35" s="18" t="n">
        <v>0</v>
      </c>
      <c r="L35" s="20" t="n">
        <v>0</v>
      </c>
      <c r="M35" s="18" t="s">
        <v>327</v>
      </c>
      <c r="N35" s="20" t="s">
        <v>327</v>
      </c>
      <c r="O35" s="18" t="n">
        <v>1.06002488</v>
      </c>
      <c r="P35" s="20" t="n">
        <v>0.05808825</v>
      </c>
      <c r="Q35" s="18" t="n">
        <v>0</v>
      </c>
      <c r="R35" s="20" t="n">
        <v>0</v>
      </c>
      <c r="S35" s="18" t="n">
        <v>7.87289314</v>
      </c>
      <c r="T35" s="20" t="n">
        <v>0.38721239</v>
      </c>
    </row>
    <row r="36" spans="1:20">
      <c r="A36" s="15" t="s">
        <v>356</v>
      </c>
      <c r="B36" s="17" t="n">
        <v>6736</v>
      </c>
      <c r="C36" s="18">
        <f>(191.0/B36*100)</f>
        <v/>
      </c>
      <c r="D36" s="19" t="n">
        <v>6545</v>
      </c>
      <c r="E36" s="18" t="n">
        <v>72.67063167000001</v>
      </c>
      <c r="F36" s="20" t="n">
        <v>0.97232567</v>
      </c>
      <c r="G36" s="18" t="n">
        <v>16.01117489</v>
      </c>
      <c r="H36" s="20" t="n">
        <v>0.74971984</v>
      </c>
      <c r="I36" s="18" t="n">
        <v>4.99353828</v>
      </c>
      <c r="J36" s="20" t="n">
        <v>0.35911634</v>
      </c>
      <c r="K36" s="18" t="n">
        <v>0</v>
      </c>
      <c r="L36" s="20" t="n">
        <v>0</v>
      </c>
      <c r="M36" s="18" t="s">
        <v>327</v>
      </c>
      <c r="N36" s="20" t="s">
        <v>327</v>
      </c>
      <c r="O36" s="18" t="n">
        <v>0</v>
      </c>
      <c r="P36" s="20" t="n">
        <v>0</v>
      </c>
      <c r="Q36" s="18" t="n">
        <v>0</v>
      </c>
      <c r="R36" s="20" t="n">
        <v>0</v>
      </c>
      <c r="S36" s="18" t="n">
        <v>6.32465516</v>
      </c>
      <c r="T36" s="20" t="n">
        <v>0.42828542</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(5856.0/B40*100)</f>
        <v/>
      </c>
      <c r="D40" s="19" t="n">
        <v>8301</v>
      </c>
      <c r="E40" s="18" t="n">
        <v>55.78739884</v>
      </c>
      <c r="F40" s="20" t="n">
        <v>0.8558436</v>
      </c>
      <c r="G40" s="18" t="n">
        <v>17.88910438</v>
      </c>
      <c r="H40" s="20" t="n">
        <v>0.53677839</v>
      </c>
      <c r="I40" s="18" t="n">
        <v>9.28343579</v>
      </c>
      <c r="J40" s="20" t="n">
        <v>0.47258594</v>
      </c>
      <c r="K40" s="18" t="n">
        <v>0</v>
      </c>
      <c r="L40" s="20" t="n">
        <v>0</v>
      </c>
      <c r="M40" s="18" t="s">
        <v>327</v>
      </c>
      <c r="N40" s="20" t="s">
        <v>327</v>
      </c>
      <c r="O40" s="18" t="n">
        <v>9.30933059</v>
      </c>
      <c r="P40" s="20" t="n">
        <v>0.21278133</v>
      </c>
      <c r="Q40" s="18" t="n">
        <v>0</v>
      </c>
      <c r="R40" s="20" t="n">
        <v>0</v>
      </c>
      <c r="S40" s="18" t="n">
        <v>7.7307304</v>
      </c>
      <c r="T40" s="20" t="n">
        <v>0.81465196</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(404.0/B47*100)</f>
        <v/>
      </c>
      <c r="D47" s="19" t="n">
        <v>5524</v>
      </c>
      <c r="E47" s="18" t="n">
        <v>59.10520414</v>
      </c>
      <c r="F47" s="20" t="n">
        <v>1.29989911</v>
      </c>
      <c r="G47" s="18" t="n">
        <v>17.22428058</v>
      </c>
      <c r="H47" s="20" t="n">
        <v>0.6561441</v>
      </c>
      <c r="I47" s="18" t="n">
        <v>7.60898267</v>
      </c>
      <c r="J47" s="20" t="n">
        <v>0.44344259</v>
      </c>
      <c r="K47" s="18" t="n">
        <v>0</v>
      </c>
      <c r="L47" s="20" t="n">
        <v>0</v>
      </c>
      <c r="M47" s="18" t="s">
        <v>327</v>
      </c>
      <c r="N47" s="20" t="s">
        <v>327</v>
      </c>
      <c r="O47" s="18" t="n">
        <v>0</v>
      </c>
      <c r="P47" s="20" t="n">
        <v>0</v>
      </c>
      <c r="Q47" s="18" t="n">
        <v>0</v>
      </c>
      <c r="R47" s="20" t="n">
        <v>0</v>
      </c>
      <c r="S47" s="18" t="n">
        <v>16.06153262</v>
      </c>
      <c r="T47" s="20" t="n">
        <v>1.08834178</v>
      </c>
    </row>
    <row r="48" spans="1:20">
      <c r="A48" s="15" t="s">
        <v>368</v>
      </c>
      <c r="B48" s="17" t="n">
        <v>9841</v>
      </c>
      <c r="C48" s="18">
        <f>(37.0/B48*100)</f>
        <v/>
      </c>
      <c r="D48" s="19" t="n">
        <v>9804</v>
      </c>
      <c r="E48" s="18" t="n">
        <v>65.9594067</v>
      </c>
      <c r="F48" s="20" t="n">
        <v>0.96071154</v>
      </c>
      <c r="G48" s="18" t="n">
        <v>24.49672862</v>
      </c>
      <c r="H48" s="20" t="n">
        <v>0.79143198</v>
      </c>
      <c r="I48" s="18" t="n">
        <v>7.38869501</v>
      </c>
      <c r="J48" s="20" t="n">
        <v>0.42151373</v>
      </c>
      <c r="K48" s="18" t="n">
        <v>0</v>
      </c>
      <c r="L48" s="20" t="n">
        <v>0</v>
      </c>
      <c r="M48" s="18" t="s">
        <v>327</v>
      </c>
      <c r="N48" s="20" t="s">
        <v>327</v>
      </c>
      <c r="O48" s="18" t="n">
        <v>0</v>
      </c>
      <c r="P48" s="20" t="n">
        <v>0</v>
      </c>
      <c r="Q48" s="18" t="n">
        <v>0</v>
      </c>
      <c r="R48" s="20" t="n">
        <v>0</v>
      </c>
      <c r="S48" s="18" t="n">
        <v>2.15516968</v>
      </c>
      <c r="T48" s="20" t="n">
        <v>0.44131739</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(182.0/B52*100)</f>
        <v/>
      </c>
      <c r="D52" s="19" t="n">
        <v>5627</v>
      </c>
      <c r="E52" s="18" t="n">
        <v>80.45272829</v>
      </c>
      <c r="F52" s="20" t="n">
        <v>0.99564112</v>
      </c>
      <c r="G52" s="18" t="n">
        <v>7.61619482</v>
      </c>
      <c r="H52" s="20" t="n">
        <v>0.42334154</v>
      </c>
      <c r="I52" s="18" t="n">
        <v>3.31274155</v>
      </c>
      <c r="J52" s="20" t="n">
        <v>0.27054028</v>
      </c>
      <c r="K52" s="18" t="n">
        <v>0</v>
      </c>
      <c r="L52" s="20" t="n">
        <v>0</v>
      </c>
      <c r="M52" s="18" t="s">
        <v>327</v>
      </c>
      <c r="N52" s="20" t="s">
        <v>327</v>
      </c>
      <c r="O52" s="18" t="n">
        <v>0</v>
      </c>
      <c r="P52" s="20" t="n">
        <v>0</v>
      </c>
      <c r="Q52" s="18" t="n">
        <v>0</v>
      </c>
      <c r="R52" s="20" t="n">
        <v>0</v>
      </c>
      <c r="S52" s="18" t="n">
        <v>8.618335330000001</v>
      </c>
      <c r="T52" s="20" t="n">
        <v>0.70057735</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(101.0/B56*100)</f>
        <v/>
      </c>
      <c r="D56" s="19" t="n">
        <v>5258</v>
      </c>
      <c r="E56" s="18" t="n">
        <v>79.33811648</v>
      </c>
      <c r="F56" s="20" t="n">
        <v>0.70436279</v>
      </c>
      <c r="G56" s="18" t="n">
        <v>15.21300606</v>
      </c>
      <c r="H56" s="20" t="n">
        <v>0.61692954</v>
      </c>
      <c r="I56" s="18" t="n">
        <v>3.58743013</v>
      </c>
      <c r="J56" s="20" t="n">
        <v>0.30388815</v>
      </c>
      <c r="K56" s="18" t="n">
        <v>0</v>
      </c>
      <c r="L56" s="20" t="n">
        <v>0</v>
      </c>
      <c r="M56" s="18" t="s">
        <v>327</v>
      </c>
      <c r="N56" s="20" t="s">
        <v>327</v>
      </c>
      <c r="O56" s="18" t="n">
        <v>0</v>
      </c>
      <c r="P56" s="20" t="n">
        <v>0</v>
      </c>
      <c r="Q56" s="18" t="n">
        <v>0</v>
      </c>
      <c r="R56" s="20" t="n">
        <v>0</v>
      </c>
      <c r="S56" s="18" t="n">
        <v>1.86144733</v>
      </c>
      <c r="T56" s="20" t="n">
        <v>0.34971809</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(362.0/B61*100)</f>
        <v/>
      </c>
      <c r="D61" s="19" t="n">
        <v>6163</v>
      </c>
      <c r="E61" s="18" t="n">
        <v>66.36880966</v>
      </c>
      <c r="F61" s="20" t="n">
        <v>0.88206872</v>
      </c>
      <c r="G61" s="18" t="n">
        <v>19.15086787</v>
      </c>
      <c r="H61" s="20" t="n">
        <v>0.68667166</v>
      </c>
      <c r="I61" s="18" t="n">
        <v>6.68822831</v>
      </c>
      <c r="J61" s="20" t="n">
        <v>0.34032626</v>
      </c>
      <c r="K61" s="18" t="n">
        <v>0</v>
      </c>
      <c r="L61" s="20" t="n">
        <v>0</v>
      </c>
      <c r="M61" s="18" t="s">
        <v>327</v>
      </c>
      <c r="N61" s="20" t="s">
        <v>327</v>
      </c>
      <c r="O61" s="18" t="n">
        <v>0</v>
      </c>
      <c r="P61" s="20" t="n">
        <v>0</v>
      </c>
      <c r="Q61" s="18" t="n">
        <v>0</v>
      </c>
      <c r="R61" s="20" t="n">
        <v>0</v>
      </c>
      <c r="S61" s="18" t="n">
        <v>7.79209417</v>
      </c>
      <c r="T61" s="20" t="n">
        <v>0.67397909</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(823.0/B67*100)</f>
        <v/>
      </c>
      <c r="D67" s="19" t="n">
        <v>6148</v>
      </c>
      <c r="E67" s="18" t="n">
        <v>47.67141387</v>
      </c>
      <c r="F67" s="20" t="n">
        <v>0.86903092</v>
      </c>
      <c r="G67" s="18" t="n">
        <v>32.06194421</v>
      </c>
      <c r="H67" s="20" t="n">
        <v>0.72121001</v>
      </c>
      <c r="I67" s="18" t="n">
        <v>15.53011002</v>
      </c>
      <c r="J67" s="20" t="n">
        <v>0.5511875000000001</v>
      </c>
      <c r="K67" s="18" t="n">
        <v>0</v>
      </c>
      <c r="L67" s="20" t="n">
        <v>0</v>
      </c>
      <c r="M67" s="18" t="s">
        <v>327</v>
      </c>
      <c r="N67" s="20" t="s">
        <v>327</v>
      </c>
      <c r="O67" s="18" t="n">
        <v>0</v>
      </c>
      <c r="P67" s="20" t="n">
        <v>0</v>
      </c>
      <c r="Q67" s="18" t="n">
        <v>0</v>
      </c>
      <c r="R67" s="20" t="n">
        <v>0</v>
      </c>
      <c r="S67" s="18" t="n">
        <v>4.7365319</v>
      </c>
      <c r="T67" s="20" t="n">
        <v>0.32433441</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(477.0/B73*100)</f>
        <v/>
      </c>
      <c r="D73" s="19" t="n">
        <v>7772</v>
      </c>
      <c r="E73" s="18" t="n">
        <v>61.66298574</v>
      </c>
      <c r="F73" s="20" t="n">
        <v>0.93321614</v>
      </c>
      <c r="G73" s="18" t="n">
        <v>23.51353803</v>
      </c>
      <c r="H73" s="20" t="n">
        <v>0.73405328</v>
      </c>
      <c r="I73" s="18" t="n">
        <v>11.52413874</v>
      </c>
      <c r="J73" s="20" t="n">
        <v>0.41724356</v>
      </c>
      <c r="K73" s="18" t="n">
        <v>0</v>
      </c>
      <c r="L73" s="20" t="n">
        <v>0</v>
      </c>
      <c r="M73" s="18" t="s">
        <v>327</v>
      </c>
      <c r="N73" s="20" t="s">
        <v>327</v>
      </c>
      <c r="O73" s="18" t="n">
        <v>0</v>
      </c>
      <c r="P73" s="20" t="n">
        <v>0</v>
      </c>
      <c r="Q73" s="18" t="n">
        <v>0</v>
      </c>
      <c r="R73" s="20" t="n">
        <v>0</v>
      </c>
      <c r="S73" s="18" t="n">
        <v>3.29933749</v>
      </c>
      <c r="T73" s="20" t="n">
        <v>0.30506351</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592</v>
      </c>
    </row>
    <row customHeight="1" ht="30" r="4" spans="1:20">
      <c r="A4" s="6" t="n"/>
      <c r="B4" s="7" t="s">
        <v>311</v>
      </c>
      <c r="C4" s="7" t="s">
        <v>312</v>
      </c>
      <c r="D4" s="8" t="s">
        <v>311</v>
      </c>
      <c r="E4" s="9" t="s">
        <v>593</v>
      </c>
      <c r="F4" s="10" t="n"/>
      <c r="G4" s="9" t="s">
        <v>590</v>
      </c>
      <c r="H4" s="10" t="n"/>
      <c r="I4" s="9" t="s">
        <v>591</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(2782.0/B7*100)</f>
        <v/>
      </c>
      <c r="D7" s="19" t="n">
        <v>11748</v>
      </c>
      <c r="E7" s="18" t="n">
        <v>62.78385837</v>
      </c>
      <c r="F7" s="20" t="n">
        <v>0.87127713</v>
      </c>
      <c r="G7" s="18" t="n">
        <v>14.66121677</v>
      </c>
      <c r="H7" s="20" t="n">
        <v>0.45206646</v>
      </c>
      <c r="I7" s="18" t="n">
        <v>5.74973608</v>
      </c>
      <c r="J7" s="20" t="n">
        <v>0.26829333</v>
      </c>
      <c r="K7" s="18" t="n">
        <v>0</v>
      </c>
      <c r="L7" s="20" t="n">
        <v>0</v>
      </c>
      <c r="M7" s="18" t="s">
        <v>327</v>
      </c>
      <c r="N7" s="20" t="s">
        <v>327</v>
      </c>
      <c r="O7" s="18" t="n">
        <v>0</v>
      </c>
      <c r="P7" s="20" t="n">
        <v>0</v>
      </c>
      <c r="Q7" s="18" t="n">
        <v>0</v>
      </c>
      <c r="R7" s="20" t="n">
        <v>0</v>
      </c>
      <c r="S7" s="18" t="n">
        <v>16.80518878</v>
      </c>
      <c r="T7" s="20" t="n">
        <v>0.91490315</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(6264.0/B9*100)</f>
        <v/>
      </c>
      <c r="D9" s="19" t="n">
        <v>3387</v>
      </c>
      <c r="E9" s="18" t="n">
        <v>68.69738977999999</v>
      </c>
      <c r="F9" s="20" t="n">
        <v>1.55278145</v>
      </c>
      <c r="G9" s="18" t="n">
        <v>11.28685471</v>
      </c>
      <c r="H9" s="20" t="n">
        <v>0.71158921</v>
      </c>
      <c r="I9" s="18" t="n">
        <v>4.29786226</v>
      </c>
      <c r="J9" s="20" t="n">
        <v>0.46996708</v>
      </c>
      <c r="K9" s="18" t="n">
        <v>0</v>
      </c>
      <c r="L9" s="20" t="n">
        <v>0</v>
      </c>
      <c r="M9" s="18" t="s">
        <v>327</v>
      </c>
      <c r="N9" s="20" t="s">
        <v>327</v>
      </c>
      <c r="O9" s="18" t="n">
        <v>7.12066374</v>
      </c>
      <c r="P9" s="20" t="n">
        <v>1.26305446</v>
      </c>
      <c r="Q9" s="18" t="n">
        <v>0</v>
      </c>
      <c r="R9" s="20" t="n">
        <v>0</v>
      </c>
      <c r="S9" s="18" t="n">
        <v>8.59722951</v>
      </c>
      <c r="T9" s="20" t="n">
        <v>0.80844461</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(228.0/B13*100)</f>
        <v/>
      </c>
      <c r="D13" s="19" t="n">
        <v>6933</v>
      </c>
      <c r="E13" s="18" t="n">
        <v>68.12537306</v>
      </c>
      <c r="F13" s="20" t="n">
        <v>1.0746452</v>
      </c>
      <c r="G13" s="18" t="n">
        <v>20.53172928</v>
      </c>
      <c r="H13" s="20" t="n">
        <v>0.89804037</v>
      </c>
      <c r="I13" s="18" t="n">
        <v>3.40529329</v>
      </c>
      <c r="J13" s="20" t="n">
        <v>0.27157335</v>
      </c>
      <c r="K13" s="18" t="n">
        <v>0</v>
      </c>
      <c r="L13" s="20" t="n">
        <v>0</v>
      </c>
      <c r="M13" s="18" t="s">
        <v>327</v>
      </c>
      <c r="N13" s="20" t="s">
        <v>327</v>
      </c>
      <c r="O13" s="18" t="n">
        <v>4.13393329</v>
      </c>
      <c r="P13" s="20" t="n">
        <v>0.47479098</v>
      </c>
      <c r="Q13" s="18" t="n">
        <v>0</v>
      </c>
      <c r="R13" s="20" t="n">
        <v>0</v>
      </c>
      <c r="S13" s="18" t="n">
        <v>3.80367108</v>
      </c>
      <c r="T13" s="20" t="n">
        <v>0.37975859</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(1099.0/B17*100)</f>
        <v/>
      </c>
      <c r="D17" s="19" t="n">
        <v>5405</v>
      </c>
      <c r="E17" s="18" t="n">
        <v>71.64893420999999</v>
      </c>
      <c r="F17" s="20" t="n">
        <v>1.00274104</v>
      </c>
      <c r="G17" s="18" t="n">
        <v>18.90319422</v>
      </c>
      <c r="H17" s="20" t="n">
        <v>0.8405522</v>
      </c>
      <c r="I17" s="18" t="n">
        <v>3.43636741</v>
      </c>
      <c r="J17" s="20" t="n">
        <v>0.28201182</v>
      </c>
      <c r="K17" s="18" t="n">
        <v>0</v>
      </c>
      <c r="L17" s="20" t="n">
        <v>0</v>
      </c>
      <c r="M17" s="18" t="s">
        <v>327</v>
      </c>
      <c r="N17" s="20" t="s">
        <v>327</v>
      </c>
      <c r="O17" s="18" t="n">
        <v>2.74174968</v>
      </c>
      <c r="P17" s="20" t="n">
        <v>0.36525435</v>
      </c>
      <c r="Q17" s="18" t="n">
        <v>0</v>
      </c>
      <c r="R17" s="20" t="n">
        <v>0</v>
      </c>
      <c r="S17" s="18" t="n">
        <v>3.26975449</v>
      </c>
      <c r="T17" s="20" t="n">
        <v>0.47171608</v>
      </c>
    </row>
    <row r="18" spans="1:20">
      <c r="A18" s="15" t="s">
        <v>338</v>
      </c>
      <c r="B18" s="17" t="n">
        <v>5532</v>
      </c>
      <c r="C18" s="18">
        <f>(68.0/B18*100)</f>
        <v/>
      </c>
      <c r="D18" s="19" t="n">
        <v>5464</v>
      </c>
      <c r="E18" s="18" t="n">
        <v>81.31124824</v>
      </c>
      <c r="F18" s="20" t="n">
        <v>1.07635315</v>
      </c>
      <c r="G18" s="18" t="n">
        <v>8.38748024</v>
      </c>
      <c r="H18" s="20" t="n">
        <v>0.47601983</v>
      </c>
      <c r="I18" s="18" t="n">
        <v>3.0393181</v>
      </c>
      <c r="J18" s="20" t="n">
        <v>0.35653337</v>
      </c>
      <c r="K18" s="18" t="n">
        <v>0</v>
      </c>
      <c r="L18" s="20" t="n">
        <v>0</v>
      </c>
      <c r="M18" s="18" t="s">
        <v>327</v>
      </c>
      <c r="N18" s="20" t="s">
        <v>327</v>
      </c>
      <c r="O18" s="18" t="n">
        <v>0</v>
      </c>
      <c r="P18" s="20" t="n">
        <v>0</v>
      </c>
      <c r="Q18" s="18" t="n">
        <v>0</v>
      </c>
      <c r="R18" s="20" t="n">
        <v>0</v>
      </c>
      <c r="S18" s="18" t="n">
        <v>7.26195343</v>
      </c>
      <c r="T18" s="20" t="n">
        <v>0.71574633</v>
      </c>
    </row>
    <row r="19" spans="1:20">
      <c r="A19" s="15" t="s">
        <v>339</v>
      </c>
      <c r="B19" s="17" t="n">
        <v>5658</v>
      </c>
      <c r="C19" s="18">
        <f>(405.0/B19*100)</f>
        <v/>
      </c>
      <c r="D19" s="19" t="n">
        <v>5253</v>
      </c>
      <c r="E19" s="18" t="n">
        <v>72.28603498</v>
      </c>
      <c r="F19" s="20" t="n">
        <v>0.99499762</v>
      </c>
      <c r="G19" s="18" t="n">
        <v>16.89589382</v>
      </c>
      <c r="H19" s="20" t="n">
        <v>0.79376498</v>
      </c>
      <c r="I19" s="18" t="n">
        <v>3.85782292</v>
      </c>
      <c r="J19" s="20" t="n">
        <v>0.33116094</v>
      </c>
      <c r="K19" s="18" t="n">
        <v>0</v>
      </c>
      <c r="L19" s="20" t="n">
        <v>0</v>
      </c>
      <c r="M19" s="18" t="s">
        <v>327</v>
      </c>
      <c r="N19" s="20" t="s">
        <v>327</v>
      </c>
      <c r="O19" s="18" t="n">
        <v>0</v>
      </c>
      <c r="P19" s="20" t="n">
        <v>0</v>
      </c>
      <c r="Q19" s="18" t="n">
        <v>0</v>
      </c>
      <c r="R19" s="20" t="n">
        <v>0</v>
      </c>
      <c r="S19" s="18" t="n">
        <v>6.96024828</v>
      </c>
      <c r="T19" s="20" t="n">
        <v>0.65319691</v>
      </c>
    </row>
    <row r="20" spans="1:20">
      <c r="A20" s="15" t="s">
        <v>340</v>
      </c>
      <c r="B20" s="17" t="n">
        <v>3371</v>
      </c>
      <c r="C20" s="18">
        <f>(83.0/B20*100)</f>
        <v/>
      </c>
      <c r="D20" s="19" t="n">
        <v>3288</v>
      </c>
      <c r="E20" s="18" t="n">
        <v>80.80467763999999</v>
      </c>
      <c r="F20" s="20" t="n">
        <v>0.70002904</v>
      </c>
      <c r="G20" s="18" t="n">
        <v>8.256828560000001</v>
      </c>
      <c r="H20" s="20" t="n">
        <v>0.47207679</v>
      </c>
      <c r="I20" s="18" t="n">
        <v>2.47345069</v>
      </c>
      <c r="J20" s="20" t="n">
        <v>0.24197421</v>
      </c>
      <c r="K20" s="18" t="n">
        <v>0</v>
      </c>
      <c r="L20" s="20" t="n">
        <v>0</v>
      </c>
      <c r="M20" s="18" t="s">
        <v>327</v>
      </c>
      <c r="N20" s="20" t="s">
        <v>327</v>
      </c>
      <c r="O20" s="18" t="n">
        <v>0</v>
      </c>
      <c r="P20" s="20" t="n">
        <v>0</v>
      </c>
      <c r="Q20" s="18" t="n">
        <v>0</v>
      </c>
      <c r="R20" s="20" t="n">
        <v>0</v>
      </c>
      <c r="S20" s="18" t="n">
        <v>8.46504311</v>
      </c>
      <c r="T20" s="20" t="n">
        <v>0.53878048</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(758.0/B23*100)</f>
        <v/>
      </c>
      <c r="D23" s="19" t="n">
        <v>10825</v>
      </c>
      <c r="E23" s="18" t="n">
        <v>84.48404386</v>
      </c>
      <c r="F23" s="20" t="n">
        <v>0.69566085</v>
      </c>
      <c r="G23" s="18" t="n">
        <v>5.29938469</v>
      </c>
      <c r="H23" s="20" t="n">
        <v>0.35571455</v>
      </c>
      <c r="I23" s="18" t="n">
        <v>1.49934916</v>
      </c>
      <c r="J23" s="20" t="n">
        <v>0.15738671</v>
      </c>
      <c r="K23" s="18" t="n">
        <v>0</v>
      </c>
      <c r="L23" s="20" t="n">
        <v>0</v>
      </c>
      <c r="M23" s="18" t="s">
        <v>327</v>
      </c>
      <c r="N23" s="20" t="s">
        <v>327</v>
      </c>
      <c r="O23" s="18" t="n">
        <v>0</v>
      </c>
      <c r="P23" s="20" t="n">
        <v>0</v>
      </c>
      <c r="Q23" s="18" t="n">
        <v>0</v>
      </c>
      <c r="R23" s="20" t="n">
        <v>0</v>
      </c>
      <c r="S23" s="18" t="n">
        <v>8.71722229</v>
      </c>
      <c r="T23" s="20" t="n">
        <v>0.57390516</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(40.0/B25*100)</f>
        <v/>
      </c>
      <c r="D25" s="19" t="n">
        <v>5541</v>
      </c>
      <c r="E25" s="18" t="n">
        <v>91.12773592000001</v>
      </c>
      <c r="F25" s="20" t="n">
        <v>0.47794877</v>
      </c>
      <c r="G25" s="18" t="n">
        <v>6.45615225</v>
      </c>
      <c r="H25" s="20" t="n">
        <v>0.37041417</v>
      </c>
      <c r="I25" s="18" t="n">
        <v>0.91061936</v>
      </c>
      <c r="J25" s="20" t="n">
        <v>0.13659218</v>
      </c>
      <c r="K25" s="18" t="n">
        <v>0</v>
      </c>
      <c r="L25" s="20" t="n">
        <v>0</v>
      </c>
      <c r="M25" s="18" t="s">
        <v>327</v>
      </c>
      <c r="N25" s="20" t="s">
        <v>327</v>
      </c>
      <c r="O25" s="18" t="n">
        <v>0</v>
      </c>
      <c r="P25" s="20" t="n">
        <v>0</v>
      </c>
      <c r="Q25" s="18" t="n">
        <v>0</v>
      </c>
      <c r="R25" s="20" t="n">
        <v>0</v>
      </c>
      <c r="S25" s="18" t="n">
        <v>1.50549247</v>
      </c>
      <c r="T25" s="20" t="n">
        <v>0.21240956</v>
      </c>
    </row>
    <row r="26" spans="1:20">
      <c r="A26" s="15" t="s">
        <v>346</v>
      </c>
      <c r="B26" s="17" t="n">
        <v>4869</v>
      </c>
      <c r="C26" s="18">
        <f>(219.0/B26*100)</f>
        <v/>
      </c>
      <c r="D26" s="19" t="n">
        <v>4650</v>
      </c>
      <c r="E26" s="18" t="n">
        <v>70.27325278000001</v>
      </c>
      <c r="F26" s="20" t="n">
        <v>0.82617227</v>
      </c>
      <c r="G26" s="18" t="n">
        <v>22.08086598</v>
      </c>
      <c r="H26" s="20" t="n">
        <v>0.7959408</v>
      </c>
      <c r="I26" s="18" t="n">
        <v>4.55919558</v>
      </c>
      <c r="J26" s="20" t="n">
        <v>0.32998868</v>
      </c>
      <c r="K26" s="18" t="n">
        <v>0</v>
      </c>
      <c r="L26" s="20" t="n">
        <v>0</v>
      </c>
      <c r="M26" s="18" t="s">
        <v>327</v>
      </c>
      <c r="N26" s="20" t="s">
        <v>327</v>
      </c>
      <c r="O26" s="18" t="n">
        <v>0</v>
      </c>
      <c r="P26" s="20" t="n">
        <v>0</v>
      </c>
      <c r="Q26" s="18" t="n">
        <v>0</v>
      </c>
      <c r="R26" s="20" t="n">
        <v>0</v>
      </c>
      <c r="S26" s="18" t="n">
        <v>3.08668566</v>
      </c>
      <c r="T26" s="20" t="n">
        <v>0.24145912</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(55.0/B32*100)</f>
        <v/>
      </c>
      <c r="D32" s="19" t="n">
        <v>4423</v>
      </c>
      <c r="E32" s="18" t="n">
        <v>88.36463888</v>
      </c>
      <c r="F32" s="20" t="n">
        <v>0.57915114</v>
      </c>
      <c r="G32" s="18" t="n">
        <v>5.85445883</v>
      </c>
      <c r="H32" s="20" t="n">
        <v>0.47106258</v>
      </c>
      <c r="I32" s="18" t="n">
        <v>1.63682364</v>
      </c>
      <c r="J32" s="20" t="n">
        <v>0.18944853</v>
      </c>
      <c r="K32" s="18" t="n">
        <v>0</v>
      </c>
      <c r="L32" s="20" t="n">
        <v>0</v>
      </c>
      <c r="M32" s="18" t="s">
        <v>327</v>
      </c>
      <c r="N32" s="20" t="s">
        <v>327</v>
      </c>
      <c r="O32" s="18" t="n">
        <v>0</v>
      </c>
      <c r="P32" s="20" t="n">
        <v>0</v>
      </c>
      <c r="Q32" s="18" t="n">
        <v>0</v>
      </c>
      <c r="R32" s="20" t="n">
        <v>0</v>
      </c>
      <c r="S32" s="18" t="n">
        <v>4.14407865</v>
      </c>
      <c r="T32" s="20" t="n">
        <v>0.33079497</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(188.0/B34*100)</f>
        <v/>
      </c>
      <c r="D34" s="19" t="n">
        <v>6162</v>
      </c>
      <c r="E34" s="18" t="n">
        <v>69.91606284</v>
      </c>
      <c r="F34" s="20" t="n">
        <v>0.99985879</v>
      </c>
      <c r="G34" s="18" t="n">
        <v>12.91032251</v>
      </c>
      <c r="H34" s="20" t="n">
        <v>0.53300735</v>
      </c>
      <c r="I34" s="18" t="n">
        <v>4.14551312</v>
      </c>
      <c r="J34" s="20" t="n">
        <v>0.30362058</v>
      </c>
      <c r="K34" s="18" t="n">
        <v>0</v>
      </c>
      <c r="L34" s="20" t="n">
        <v>0</v>
      </c>
      <c r="M34" s="18" t="s">
        <v>327</v>
      </c>
      <c r="N34" s="20" t="s">
        <v>327</v>
      </c>
      <c r="O34" s="18" t="n">
        <v>2.62645429</v>
      </c>
      <c r="P34" s="20" t="n">
        <v>0.54482268</v>
      </c>
      <c r="Q34" s="18" t="n">
        <v>0</v>
      </c>
      <c r="R34" s="20" t="n">
        <v>0</v>
      </c>
      <c r="S34" s="18" t="n">
        <v>10.40164723</v>
      </c>
      <c r="T34" s="20" t="n">
        <v>0.63645802</v>
      </c>
    </row>
    <row r="35" spans="1:20">
      <c r="A35" s="15" t="s">
        <v>355</v>
      </c>
      <c r="B35" s="17" t="n">
        <v>6406</v>
      </c>
      <c r="C35" s="18">
        <f>(169.0/B35*100)</f>
        <v/>
      </c>
      <c r="D35" s="19" t="n">
        <v>6237</v>
      </c>
      <c r="E35" s="18" t="n">
        <v>86.27919482</v>
      </c>
      <c r="F35" s="20" t="n">
        <v>0.46280906</v>
      </c>
      <c r="G35" s="18" t="n">
        <v>4.33586508</v>
      </c>
      <c r="H35" s="20" t="n">
        <v>0.27576389</v>
      </c>
      <c r="I35" s="18" t="n">
        <v>1.42617604</v>
      </c>
      <c r="J35" s="20" t="n">
        <v>0.18519619</v>
      </c>
      <c r="K35" s="18" t="n">
        <v>0</v>
      </c>
      <c r="L35" s="20" t="n">
        <v>0</v>
      </c>
      <c r="M35" s="18" t="s">
        <v>327</v>
      </c>
      <c r="N35" s="20" t="s">
        <v>327</v>
      </c>
      <c r="O35" s="18" t="n">
        <v>1.06018048</v>
      </c>
      <c r="P35" s="20" t="n">
        <v>0.05809632</v>
      </c>
      <c r="Q35" s="18" t="n">
        <v>0</v>
      </c>
      <c r="R35" s="20" t="n">
        <v>0</v>
      </c>
      <c r="S35" s="18" t="n">
        <v>6.89858358</v>
      </c>
      <c r="T35" s="20" t="n">
        <v>0.35793292</v>
      </c>
    </row>
    <row r="36" spans="1:20">
      <c r="A36" s="15" t="s">
        <v>356</v>
      </c>
      <c r="B36" s="17" t="n">
        <v>6736</v>
      </c>
      <c r="C36" s="18">
        <f>(195.0/B36*100)</f>
        <v/>
      </c>
      <c r="D36" s="19" t="n">
        <v>6541</v>
      </c>
      <c r="E36" s="18" t="n">
        <v>78.07009650000001</v>
      </c>
      <c r="F36" s="20" t="n">
        <v>0.75766676</v>
      </c>
      <c r="G36" s="18" t="n">
        <v>12.48754373</v>
      </c>
      <c r="H36" s="20" t="n">
        <v>0.57963625</v>
      </c>
      <c r="I36" s="18" t="n">
        <v>2.75989356</v>
      </c>
      <c r="J36" s="20" t="n">
        <v>0.23546679</v>
      </c>
      <c r="K36" s="18" t="n">
        <v>0</v>
      </c>
      <c r="L36" s="20" t="n">
        <v>0</v>
      </c>
      <c r="M36" s="18" t="s">
        <v>327</v>
      </c>
      <c r="N36" s="20" t="s">
        <v>327</v>
      </c>
      <c r="O36" s="18" t="n">
        <v>0</v>
      </c>
      <c r="P36" s="20" t="n">
        <v>0</v>
      </c>
      <c r="Q36" s="18" t="n">
        <v>0</v>
      </c>
      <c r="R36" s="20" t="n">
        <v>0</v>
      </c>
      <c r="S36" s="18" t="n">
        <v>6.68246621</v>
      </c>
      <c r="T36" s="20" t="n">
        <v>0.46903569</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(5862.0/B40*100)</f>
        <v/>
      </c>
      <c r="D40" s="19" t="n">
        <v>8295</v>
      </c>
      <c r="E40" s="18" t="n">
        <v>68.79126582000001</v>
      </c>
      <c r="F40" s="20" t="n">
        <v>1.13230532</v>
      </c>
      <c r="G40" s="18" t="n">
        <v>11.01747664</v>
      </c>
      <c r="H40" s="20" t="n">
        <v>0.59660138</v>
      </c>
      <c r="I40" s="18" t="n">
        <v>3.36358769</v>
      </c>
      <c r="J40" s="20" t="n">
        <v>0.28158547</v>
      </c>
      <c r="K40" s="18" t="n">
        <v>0</v>
      </c>
      <c r="L40" s="20" t="n">
        <v>0</v>
      </c>
      <c r="M40" s="18" t="s">
        <v>327</v>
      </c>
      <c r="N40" s="20" t="s">
        <v>327</v>
      </c>
      <c r="O40" s="18" t="n">
        <v>9.32165633</v>
      </c>
      <c r="P40" s="20" t="n">
        <v>0.21351211</v>
      </c>
      <c r="Q40" s="18" t="n">
        <v>0</v>
      </c>
      <c r="R40" s="20" t="n">
        <v>0</v>
      </c>
      <c r="S40" s="18" t="n">
        <v>7.50601353</v>
      </c>
      <c r="T40" s="20" t="n">
        <v>0.83468042</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(410.0/B47*100)</f>
        <v/>
      </c>
      <c r="D47" s="19" t="n">
        <v>5518</v>
      </c>
      <c r="E47" s="18" t="n">
        <v>48.893269</v>
      </c>
      <c r="F47" s="20" t="n">
        <v>0.98716509</v>
      </c>
      <c r="G47" s="18" t="n">
        <v>30.51220611</v>
      </c>
      <c r="H47" s="20" t="n">
        <v>0.84409791</v>
      </c>
      <c r="I47" s="18" t="n">
        <v>5.30732754</v>
      </c>
      <c r="J47" s="20" t="n">
        <v>0.38049448</v>
      </c>
      <c r="K47" s="18" t="n">
        <v>0</v>
      </c>
      <c r="L47" s="20" t="n">
        <v>0</v>
      </c>
      <c r="M47" s="18" t="s">
        <v>327</v>
      </c>
      <c r="N47" s="20" t="s">
        <v>327</v>
      </c>
      <c r="O47" s="18" t="n">
        <v>0</v>
      </c>
      <c r="P47" s="20" t="n">
        <v>0</v>
      </c>
      <c r="Q47" s="18" t="n">
        <v>0</v>
      </c>
      <c r="R47" s="20" t="n">
        <v>0</v>
      </c>
      <c r="S47" s="18" t="n">
        <v>15.28719735</v>
      </c>
      <c r="T47" s="20" t="n">
        <v>1.06386213</v>
      </c>
    </row>
    <row r="48" spans="1:20">
      <c r="A48" s="15" t="s">
        <v>368</v>
      </c>
      <c r="B48" s="17" t="n">
        <v>9841</v>
      </c>
      <c r="C48" s="18">
        <f>(36.0/B48*100)</f>
        <v/>
      </c>
      <c r="D48" s="19" t="n">
        <v>9805</v>
      </c>
      <c r="E48" s="18" t="n">
        <v>87.77469721999999</v>
      </c>
      <c r="F48" s="20" t="n">
        <v>0.76895653</v>
      </c>
      <c r="G48" s="18" t="n">
        <v>8.51924614</v>
      </c>
      <c r="H48" s="20" t="n">
        <v>0.58174225</v>
      </c>
      <c r="I48" s="18" t="n">
        <v>1.68342437</v>
      </c>
      <c r="J48" s="20" t="n">
        <v>0.16135918</v>
      </c>
      <c r="K48" s="18" t="n">
        <v>0</v>
      </c>
      <c r="L48" s="20" t="n">
        <v>0</v>
      </c>
      <c r="M48" s="18" t="s">
        <v>327</v>
      </c>
      <c r="N48" s="20" t="s">
        <v>327</v>
      </c>
      <c r="O48" s="18" t="n">
        <v>0</v>
      </c>
      <c r="P48" s="20" t="n">
        <v>0</v>
      </c>
      <c r="Q48" s="18" t="n">
        <v>0</v>
      </c>
      <c r="R48" s="20" t="n">
        <v>0</v>
      </c>
      <c r="S48" s="18" t="n">
        <v>2.02263228</v>
      </c>
      <c r="T48" s="20" t="n">
        <v>0.42684051</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(185.0/B52*100)</f>
        <v/>
      </c>
      <c r="D52" s="19" t="n">
        <v>5624</v>
      </c>
      <c r="E52" s="18" t="n">
        <v>85.18579224</v>
      </c>
      <c r="F52" s="20" t="n">
        <v>0.90955569</v>
      </c>
      <c r="G52" s="18" t="n">
        <v>5.58783107</v>
      </c>
      <c r="H52" s="20" t="n">
        <v>0.36319363</v>
      </c>
      <c r="I52" s="18" t="n">
        <v>1.71997062</v>
      </c>
      <c r="J52" s="20" t="n">
        <v>0.19866123</v>
      </c>
      <c r="K52" s="18" t="n">
        <v>0</v>
      </c>
      <c r="L52" s="20" t="n">
        <v>0</v>
      </c>
      <c r="M52" s="18" t="s">
        <v>327</v>
      </c>
      <c r="N52" s="20" t="s">
        <v>327</v>
      </c>
      <c r="O52" s="18" t="n">
        <v>0</v>
      </c>
      <c r="P52" s="20" t="n">
        <v>0</v>
      </c>
      <c r="Q52" s="18" t="n">
        <v>0</v>
      </c>
      <c r="R52" s="20" t="n">
        <v>0</v>
      </c>
      <c r="S52" s="18" t="n">
        <v>7.50640607</v>
      </c>
      <c r="T52" s="20" t="n">
        <v>0.64219235</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(101.0/B56*100)</f>
        <v/>
      </c>
      <c r="D56" s="19" t="n">
        <v>5258</v>
      </c>
      <c r="E56" s="18" t="n">
        <v>91.76319943999999</v>
      </c>
      <c r="F56" s="20" t="n">
        <v>0.71918472</v>
      </c>
      <c r="G56" s="18" t="n">
        <v>4.84306944</v>
      </c>
      <c r="H56" s="20" t="n">
        <v>0.42506408</v>
      </c>
      <c r="I56" s="18" t="n">
        <v>1.13710779</v>
      </c>
      <c r="J56" s="20" t="n">
        <v>0.24390143</v>
      </c>
      <c r="K56" s="18" t="n">
        <v>0</v>
      </c>
      <c r="L56" s="20" t="n">
        <v>0</v>
      </c>
      <c r="M56" s="18" t="s">
        <v>327</v>
      </c>
      <c r="N56" s="20" t="s">
        <v>327</v>
      </c>
      <c r="O56" s="18" t="n">
        <v>0</v>
      </c>
      <c r="P56" s="20" t="n">
        <v>0</v>
      </c>
      <c r="Q56" s="18" t="n">
        <v>0</v>
      </c>
      <c r="R56" s="20" t="n">
        <v>0</v>
      </c>
      <c r="S56" s="18" t="n">
        <v>2.25662334</v>
      </c>
      <c r="T56" s="20" t="n">
        <v>0.31926531</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(365.0/B61*100)</f>
        <v/>
      </c>
      <c r="D61" s="19" t="n">
        <v>6160</v>
      </c>
      <c r="E61" s="18" t="n">
        <v>43.68706808</v>
      </c>
      <c r="F61" s="20" t="n">
        <v>1.25762286</v>
      </c>
      <c r="G61" s="18" t="n">
        <v>42.69620424</v>
      </c>
      <c r="H61" s="20" t="n">
        <v>0.9640014</v>
      </c>
      <c r="I61" s="18" t="n">
        <v>6.54239587</v>
      </c>
      <c r="J61" s="20" t="n">
        <v>0.40164861</v>
      </c>
      <c r="K61" s="18" t="n">
        <v>0</v>
      </c>
      <c r="L61" s="20" t="n">
        <v>0</v>
      </c>
      <c r="M61" s="18" t="s">
        <v>327</v>
      </c>
      <c r="N61" s="20" t="s">
        <v>327</v>
      </c>
      <c r="O61" s="18" t="n">
        <v>0</v>
      </c>
      <c r="P61" s="20" t="n">
        <v>0</v>
      </c>
      <c r="Q61" s="18" t="n">
        <v>0</v>
      </c>
      <c r="R61" s="20" t="n">
        <v>0</v>
      </c>
      <c r="S61" s="18" t="n">
        <v>7.07433181</v>
      </c>
      <c r="T61" s="20" t="n">
        <v>0.65075839</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(847.0/B67*100)</f>
        <v/>
      </c>
      <c r="D67" s="19" t="n">
        <v>6124</v>
      </c>
      <c r="E67" s="18" t="n">
        <v>70.25125964999999</v>
      </c>
      <c r="F67" s="20" t="n">
        <v>0.86200052</v>
      </c>
      <c r="G67" s="18" t="n">
        <v>20.52773534</v>
      </c>
      <c r="H67" s="20" t="n">
        <v>0.6759863</v>
      </c>
      <c r="I67" s="18" t="n">
        <v>5.63921177</v>
      </c>
      <c r="J67" s="20" t="n">
        <v>0.30244931</v>
      </c>
      <c r="K67" s="18" t="n">
        <v>0</v>
      </c>
      <c r="L67" s="20" t="n">
        <v>0</v>
      </c>
      <c r="M67" s="18" t="s">
        <v>327</v>
      </c>
      <c r="N67" s="20" t="s">
        <v>327</v>
      </c>
      <c r="O67" s="18" t="n">
        <v>0</v>
      </c>
      <c r="P67" s="20" t="n">
        <v>0</v>
      </c>
      <c r="Q67" s="18" t="n">
        <v>0</v>
      </c>
      <c r="R67" s="20" t="n">
        <v>0</v>
      </c>
      <c r="S67" s="18" t="n">
        <v>3.58179324</v>
      </c>
      <c r="T67" s="20" t="n">
        <v>0.29842102</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(482.0/B73*100)</f>
        <v/>
      </c>
      <c r="D73" s="19" t="n">
        <v>7767</v>
      </c>
      <c r="E73" s="18" t="n">
        <v>77.0455606</v>
      </c>
      <c r="F73" s="20" t="n">
        <v>0.82478866</v>
      </c>
      <c r="G73" s="18" t="n">
        <v>14.92016358</v>
      </c>
      <c r="H73" s="20" t="n">
        <v>0.59509926</v>
      </c>
      <c r="I73" s="18" t="n">
        <v>4.45324879</v>
      </c>
      <c r="J73" s="20" t="n">
        <v>0.35935852</v>
      </c>
      <c r="K73" s="18" t="n">
        <v>0</v>
      </c>
      <c r="L73" s="20" t="n">
        <v>0</v>
      </c>
      <c r="M73" s="18" t="s">
        <v>327</v>
      </c>
      <c r="N73" s="20" t="s">
        <v>327</v>
      </c>
      <c r="O73" s="18" t="n">
        <v>0</v>
      </c>
      <c r="P73" s="20" t="n">
        <v>0</v>
      </c>
      <c r="Q73" s="18" t="n">
        <v>0</v>
      </c>
      <c r="R73" s="20" t="n">
        <v>0</v>
      </c>
      <c r="S73" s="18" t="n">
        <v>3.58102703</v>
      </c>
      <c r="T73" s="20" t="n">
        <v>0.30172545</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594</v>
      </c>
    </row>
    <row customHeight="1" ht="30" r="4" spans="1:20">
      <c r="A4" s="6" t="n"/>
      <c r="B4" s="7" t="s">
        <v>311</v>
      </c>
      <c r="C4" s="7" t="s">
        <v>312</v>
      </c>
      <c r="D4" s="8" t="s">
        <v>311</v>
      </c>
      <c r="E4" s="9" t="s">
        <v>423</v>
      </c>
      <c r="F4" s="10" t="n"/>
      <c r="G4" s="9" t="s">
        <v>595</v>
      </c>
      <c r="H4" s="10" t="n"/>
      <c r="I4" s="9" t="s">
        <v>596</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(14530.0/B7*100)</f>
        <v/>
      </c>
      <c r="D7" s="19" t="n">
        <v>0</v>
      </c>
      <c r="E7" s="18" t="s">
        <v>327</v>
      </c>
      <c r="F7" s="20" t="s">
        <v>327</v>
      </c>
      <c r="G7" s="18" t="s">
        <v>327</v>
      </c>
      <c r="H7" s="20" t="s">
        <v>327</v>
      </c>
      <c r="I7" s="18" t="s">
        <v>327</v>
      </c>
      <c r="J7" s="20" t="s">
        <v>327</v>
      </c>
      <c r="K7" s="18" t="s">
        <v>327</v>
      </c>
      <c r="L7" s="20" t="s">
        <v>327</v>
      </c>
      <c r="M7" s="18" t="s">
        <v>327</v>
      </c>
      <c r="N7" s="20" t="s">
        <v>327</v>
      </c>
      <c r="O7" s="18" t="s">
        <v>327</v>
      </c>
      <c r="P7" s="20" t="s">
        <v>327</v>
      </c>
      <c r="Q7" s="18" t="s">
        <v>327</v>
      </c>
      <c r="R7" s="20" t="s">
        <v>327</v>
      </c>
      <c r="S7" s="18" t="s">
        <v>327</v>
      </c>
      <c r="T7" s="20" t="s">
        <v>327</v>
      </c>
    </row>
    <row r="8" spans="1:20">
      <c r="A8" s="15" t="s">
        <v>328</v>
      </c>
      <c r="B8" s="17" t="n">
        <v>7007</v>
      </c>
      <c r="C8" s="18">
        <f>(0.0/B8*100)</f>
        <v/>
      </c>
      <c r="D8" s="19" t="n">
        <v>7007</v>
      </c>
      <c r="E8" s="18" t="n">
        <v>0</v>
      </c>
      <c r="F8" s="20" t="n">
        <v>0</v>
      </c>
      <c r="G8" s="18" t="n">
        <v>0</v>
      </c>
      <c r="H8" s="20" t="n">
        <v>0</v>
      </c>
      <c r="I8" s="18" t="n">
        <v>0</v>
      </c>
      <c r="J8" s="20" t="n">
        <v>0</v>
      </c>
      <c r="K8" s="18" t="n">
        <v>0</v>
      </c>
      <c r="L8" s="20" t="n">
        <v>0</v>
      </c>
      <c r="M8" s="18" t="s">
        <v>327</v>
      </c>
      <c r="N8" s="20" t="s">
        <v>327</v>
      </c>
      <c r="O8" s="18" t="n">
        <v>100</v>
      </c>
      <c r="P8" s="20" t="n">
        <v>0</v>
      </c>
      <c r="Q8" s="18" t="n">
        <v>0</v>
      </c>
      <c r="R8" s="20" t="n">
        <v>0</v>
      </c>
      <c r="S8" s="18" t="n">
        <v>0</v>
      </c>
      <c r="T8" s="20" t="n">
        <v>0</v>
      </c>
    </row>
    <row r="9" spans="1:20">
      <c r="A9" s="15" t="s">
        <v>329</v>
      </c>
      <c r="B9" s="17" t="n">
        <v>9651</v>
      </c>
      <c r="C9" s="18">
        <f>(6266.0/B9*100)</f>
        <v/>
      </c>
      <c r="D9" s="19" t="n">
        <v>3385</v>
      </c>
      <c r="E9" s="18" t="n">
        <v>57.87531151</v>
      </c>
      <c r="F9" s="20" t="n">
        <v>1.82355246</v>
      </c>
      <c r="G9" s="18" t="n">
        <v>23.18005606</v>
      </c>
      <c r="H9" s="20" t="n">
        <v>1.36218006</v>
      </c>
      <c r="I9" s="18" t="n">
        <v>3.25229975</v>
      </c>
      <c r="J9" s="20" t="n">
        <v>0.36296523</v>
      </c>
      <c r="K9" s="18" t="n">
        <v>0</v>
      </c>
      <c r="L9" s="20" t="n">
        <v>0</v>
      </c>
      <c r="M9" s="18" t="s">
        <v>327</v>
      </c>
      <c r="N9" s="20" t="s">
        <v>327</v>
      </c>
      <c r="O9" s="18" t="n">
        <v>7.12516999</v>
      </c>
      <c r="P9" s="20" t="n">
        <v>1.26389983</v>
      </c>
      <c r="Q9" s="18" t="n">
        <v>0</v>
      </c>
      <c r="R9" s="20" t="n">
        <v>0</v>
      </c>
      <c r="S9" s="18" t="n">
        <v>8.56716269</v>
      </c>
      <c r="T9" s="20" t="n">
        <v>0.81088386</v>
      </c>
    </row>
    <row r="10" spans="1:20">
      <c r="A10" s="15" t="s">
        <v>330</v>
      </c>
      <c r="B10" s="17" t="n">
        <v>20058</v>
      </c>
      <c r="C10" s="18">
        <f>(0.0/B10*100)</f>
        <v/>
      </c>
      <c r="D10" s="19" t="n">
        <v>20058</v>
      </c>
      <c r="E10" s="18" t="n">
        <v>0</v>
      </c>
      <c r="F10" s="20" t="n">
        <v>0</v>
      </c>
      <c r="G10" s="18" t="n">
        <v>0</v>
      </c>
      <c r="H10" s="20" t="n">
        <v>0</v>
      </c>
      <c r="I10" s="18" t="n">
        <v>0</v>
      </c>
      <c r="J10" s="20" t="n">
        <v>0</v>
      </c>
      <c r="K10" s="18" t="n">
        <v>0</v>
      </c>
      <c r="L10" s="20" t="n">
        <v>0</v>
      </c>
      <c r="M10" s="18" t="s">
        <v>327</v>
      </c>
      <c r="N10" s="20" t="s">
        <v>327</v>
      </c>
      <c r="O10" s="18" t="n">
        <v>100</v>
      </c>
      <c r="P10" s="20" t="n">
        <v>0</v>
      </c>
      <c r="Q10" s="18" t="n">
        <v>0</v>
      </c>
      <c r="R10" s="20" t="n">
        <v>0</v>
      </c>
      <c r="S10" s="18" t="n">
        <v>0</v>
      </c>
      <c r="T10" s="20" t="n">
        <v>0</v>
      </c>
    </row>
    <row r="11" spans="1:20">
      <c r="A11" s="15" t="s">
        <v>331</v>
      </c>
      <c r="B11" s="17" t="n">
        <v>7053</v>
      </c>
      <c r="C11" s="18">
        <f>(0.0/B11*100)</f>
        <v/>
      </c>
      <c r="D11" s="19" t="n">
        <v>7053</v>
      </c>
      <c r="E11" s="18" t="n">
        <v>0</v>
      </c>
      <c r="F11" s="20" t="n">
        <v>0</v>
      </c>
      <c r="G11" s="18" t="n">
        <v>0</v>
      </c>
      <c r="H11" s="20" t="n">
        <v>0</v>
      </c>
      <c r="I11" s="18" t="n">
        <v>0</v>
      </c>
      <c r="J11" s="20" t="n">
        <v>0</v>
      </c>
      <c r="K11" s="18" t="n">
        <v>0</v>
      </c>
      <c r="L11" s="20" t="n">
        <v>0</v>
      </c>
      <c r="M11" s="18" t="s">
        <v>327</v>
      </c>
      <c r="N11" s="20" t="s">
        <v>327</v>
      </c>
      <c r="O11" s="18" t="n">
        <v>100</v>
      </c>
      <c r="P11" s="20" t="n">
        <v>0</v>
      </c>
      <c r="Q11" s="18" t="n">
        <v>0</v>
      </c>
      <c r="R11" s="20" t="n">
        <v>0</v>
      </c>
      <c r="S11" s="18" t="n">
        <v>0</v>
      </c>
      <c r="T11" s="20" t="n">
        <v>0</v>
      </c>
    </row>
    <row r="12" spans="1:20">
      <c r="A12" s="15" t="s">
        <v>332</v>
      </c>
      <c r="B12" s="17" t="n">
        <v>6894</v>
      </c>
      <c r="C12" s="18">
        <f>(0.0/B12*100)</f>
        <v/>
      </c>
      <c r="D12" s="19" t="n">
        <v>6894</v>
      </c>
      <c r="E12" s="18" t="n">
        <v>0</v>
      </c>
      <c r="F12" s="20" t="n">
        <v>0</v>
      </c>
      <c r="G12" s="18" t="n">
        <v>0</v>
      </c>
      <c r="H12" s="20" t="n">
        <v>0</v>
      </c>
      <c r="I12" s="18" t="n">
        <v>0</v>
      </c>
      <c r="J12" s="20" t="n">
        <v>0</v>
      </c>
      <c r="K12" s="18" t="n">
        <v>0</v>
      </c>
      <c r="L12" s="20" t="n">
        <v>0</v>
      </c>
      <c r="M12" s="18" t="s">
        <v>327</v>
      </c>
      <c r="N12" s="20" t="s">
        <v>327</v>
      </c>
      <c r="O12" s="18" t="n">
        <v>100</v>
      </c>
      <c r="P12" s="20" t="n">
        <v>0</v>
      </c>
      <c r="Q12" s="18" t="n">
        <v>0</v>
      </c>
      <c r="R12" s="20" t="n">
        <v>0</v>
      </c>
      <c r="S12" s="18" t="n">
        <v>0</v>
      </c>
      <c r="T12" s="20" t="n">
        <v>0</v>
      </c>
    </row>
    <row r="13" spans="1:20">
      <c r="A13" s="15" t="s">
        <v>333</v>
      </c>
      <c r="B13" s="17" t="n">
        <v>7161</v>
      </c>
      <c r="C13" s="18">
        <f>(233.0/B13*100)</f>
        <v/>
      </c>
      <c r="D13" s="19" t="n">
        <v>6928</v>
      </c>
      <c r="E13" s="18" t="n">
        <v>81.93093570000001</v>
      </c>
      <c r="F13" s="20" t="n">
        <v>0.76599997</v>
      </c>
      <c r="G13" s="18" t="n">
        <v>8.57481162</v>
      </c>
      <c r="H13" s="20" t="n">
        <v>0.57365546</v>
      </c>
      <c r="I13" s="18" t="n">
        <v>1.45978128</v>
      </c>
      <c r="J13" s="20" t="n">
        <v>0.14784227</v>
      </c>
      <c r="K13" s="18" t="n">
        <v>0</v>
      </c>
      <c r="L13" s="20" t="n">
        <v>0</v>
      </c>
      <c r="M13" s="18" t="s">
        <v>327</v>
      </c>
      <c r="N13" s="20" t="s">
        <v>327</v>
      </c>
      <c r="O13" s="18" t="n">
        <v>4.13670736</v>
      </c>
      <c r="P13" s="20" t="n">
        <v>0.47512244</v>
      </c>
      <c r="Q13" s="18" t="n">
        <v>0</v>
      </c>
      <c r="R13" s="20" t="n">
        <v>0</v>
      </c>
      <c r="S13" s="18" t="n">
        <v>3.89776405</v>
      </c>
      <c r="T13" s="20" t="n">
        <v>0.36817972</v>
      </c>
    </row>
    <row r="14" spans="1:20">
      <c r="A14" s="15" t="s">
        <v>334</v>
      </c>
      <c r="B14" s="17" t="n">
        <v>5587</v>
      </c>
      <c r="C14" s="18">
        <f>(0.0/B14*100)</f>
        <v/>
      </c>
      <c r="D14" s="19" t="n">
        <v>5587</v>
      </c>
      <c r="E14" s="18" t="n">
        <v>0</v>
      </c>
      <c r="F14" s="20" t="n">
        <v>0</v>
      </c>
      <c r="G14" s="18" t="n">
        <v>0</v>
      </c>
      <c r="H14" s="20" t="n">
        <v>0</v>
      </c>
      <c r="I14" s="18" t="n">
        <v>0</v>
      </c>
      <c r="J14" s="20" t="n">
        <v>0</v>
      </c>
      <c r="K14" s="18" t="n">
        <v>0</v>
      </c>
      <c r="L14" s="20" t="n">
        <v>0</v>
      </c>
      <c r="M14" s="18" t="s">
        <v>327</v>
      </c>
      <c r="N14" s="20" t="s">
        <v>327</v>
      </c>
      <c r="O14" s="18" t="n">
        <v>100</v>
      </c>
      <c r="P14" s="20" t="n">
        <v>0</v>
      </c>
      <c r="Q14" s="18" t="n">
        <v>0</v>
      </c>
      <c r="R14" s="20" t="n">
        <v>0</v>
      </c>
      <c r="S14" s="18" t="n">
        <v>0</v>
      </c>
      <c r="T14" s="20" t="n">
        <v>0</v>
      </c>
    </row>
    <row r="15" spans="1:20">
      <c r="A15" s="15" t="s">
        <v>335</v>
      </c>
      <c r="B15" s="17" t="n">
        <v>5882</v>
      </c>
      <c r="C15" s="18">
        <f>(0.0/B15*100)</f>
        <v/>
      </c>
      <c r="D15" s="19" t="n">
        <v>5882</v>
      </c>
      <c r="E15" s="18" t="n">
        <v>0</v>
      </c>
      <c r="F15" s="20" t="n">
        <v>0</v>
      </c>
      <c r="G15" s="18" t="n">
        <v>0</v>
      </c>
      <c r="H15" s="20" t="n">
        <v>0</v>
      </c>
      <c r="I15" s="18" t="n">
        <v>0</v>
      </c>
      <c r="J15" s="20" t="n">
        <v>0</v>
      </c>
      <c r="K15" s="18" t="n">
        <v>0</v>
      </c>
      <c r="L15" s="20" t="n">
        <v>0</v>
      </c>
      <c r="M15" s="18" t="s">
        <v>327</v>
      </c>
      <c r="N15" s="20" t="s">
        <v>327</v>
      </c>
      <c r="O15" s="18" t="n">
        <v>100</v>
      </c>
      <c r="P15" s="20" t="n">
        <v>0</v>
      </c>
      <c r="Q15" s="18" t="n">
        <v>0</v>
      </c>
      <c r="R15" s="20" t="n">
        <v>0</v>
      </c>
      <c r="S15" s="18" t="n">
        <v>0</v>
      </c>
      <c r="T15" s="20" t="n">
        <v>0</v>
      </c>
    </row>
    <row r="16" spans="1:20">
      <c r="A16" s="15" t="s">
        <v>336</v>
      </c>
      <c r="B16" s="17" t="n">
        <v>6108</v>
      </c>
      <c r="C16" s="18">
        <f>(0.0/B16*100)</f>
        <v/>
      </c>
      <c r="D16" s="19" t="n">
        <v>6108</v>
      </c>
      <c r="E16" s="18" t="n">
        <v>0</v>
      </c>
      <c r="F16" s="20" t="n">
        <v>0</v>
      </c>
      <c r="G16" s="18" t="n">
        <v>0</v>
      </c>
      <c r="H16" s="20" t="n">
        <v>0</v>
      </c>
      <c r="I16" s="18" t="n">
        <v>0</v>
      </c>
      <c r="J16" s="20" t="n">
        <v>0</v>
      </c>
      <c r="K16" s="18" t="n">
        <v>0</v>
      </c>
      <c r="L16" s="20" t="n">
        <v>0</v>
      </c>
      <c r="M16" s="18" t="s">
        <v>327</v>
      </c>
      <c r="N16" s="20" t="s">
        <v>327</v>
      </c>
      <c r="O16" s="18" t="n">
        <v>100</v>
      </c>
      <c r="P16" s="20" t="n">
        <v>0</v>
      </c>
      <c r="Q16" s="18" t="n">
        <v>0</v>
      </c>
      <c r="R16" s="20" t="n">
        <v>0</v>
      </c>
      <c r="S16" s="18" t="n">
        <v>0</v>
      </c>
      <c r="T16" s="20" t="n">
        <v>0</v>
      </c>
    </row>
    <row r="17" spans="1:20">
      <c r="A17" s="15" t="s">
        <v>337</v>
      </c>
      <c r="B17" s="17" t="n">
        <v>6504</v>
      </c>
      <c r="C17" s="18">
        <f>(6370.0/B17*100)</f>
        <v/>
      </c>
      <c r="D17" s="19" t="n">
        <v>134</v>
      </c>
      <c r="E17" s="18" t="n">
        <v>0</v>
      </c>
      <c r="F17" s="20" t="n">
        <v>0</v>
      </c>
      <c r="G17" s="18" t="n">
        <v>0</v>
      </c>
      <c r="H17" s="20" t="n">
        <v>0</v>
      </c>
      <c r="I17" s="18" t="n">
        <v>0</v>
      </c>
      <c r="J17" s="20" t="n">
        <v>0</v>
      </c>
      <c r="K17" s="18" t="n">
        <v>0</v>
      </c>
      <c r="L17" s="20" t="n">
        <v>0</v>
      </c>
      <c r="M17" s="18" t="s">
        <v>327</v>
      </c>
      <c r="N17" s="20" t="s">
        <v>327</v>
      </c>
      <c r="O17" s="18" t="n">
        <v>100</v>
      </c>
      <c r="P17" s="20" t="n">
        <v>0</v>
      </c>
      <c r="Q17" s="18" t="n">
        <v>0</v>
      </c>
      <c r="R17" s="20" t="n">
        <v>0</v>
      </c>
      <c r="S17" s="18" t="n">
        <v>0</v>
      </c>
      <c r="T17" s="20" t="n">
        <v>0</v>
      </c>
    </row>
    <row r="18" spans="1:20">
      <c r="A18" s="15" t="s">
        <v>338</v>
      </c>
      <c r="B18" s="17" t="n">
        <v>5532</v>
      </c>
      <c r="C18" s="18">
        <f>(68.0/B18*100)</f>
        <v/>
      </c>
      <c r="D18" s="19" t="n">
        <v>5464</v>
      </c>
      <c r="E18" s="18" t="n">
        <v>82.19711814999999</v>
      </c>
      <c r="F18" s="20" t="n">
        <v>1.01906517</v>
      </c>
      <c r="G18" s="18" t="n">
        <v>9.1749277</v>
      </c>
      <c r="H18" s="20" t="n">
        <v>0.67542242</v>
      </c>
      <c r="I18" s="18" t="n">
        <v>2.33682627</v>
      </c>
      <c r="J18" s="20" t="n">
        <v>0.32448183</v>
      </c>
      <c r="K18" s="18" t="n">
        <v>0</v>
      </c>
      <c r="L18" s="20" t="n">
        <v>0</v>
      </c>
      <c r="M18" s="18" t="s">
        <v>327</v>
      </c>
      <c r="N18" s="20" t="s">
        <v>327</v>
      </c>
      <c r="O18" s="18" t="n">
        <v>0</v>
      </c>
      <c r="P18" s="20" t="n">
        <v>0</v>
      </c>
      <c r="Q18" s="18" t="n">
        <v>0</v>
      </c>
      <c r="R18" s="20" t="n">
        <v>0</v>
      </c>
      <c r="S18" s="18" t="n">
        <v>6.29112788</v>
      </c>
      <c r="T18" s="20" t="n">
        <v>0.60839979</v>
      </c>
    </row>
    <row r="19" spans="1:20">
      <c r="A19" s="15" t="s">
        <v>339</v>
      </c>
      <c r="B19" s="17" t="n">
        <v>5658</v>
      </c>
      <c r="C19" s="18">
        <f>(412.0/B19*100)</f>
        <v/>
      </c>
      <c r="D19" s="19" t="n">
        <v>5246</v>
      </c>
      <c r="E19" s="18" t="n">
        <v>77.91954234000001</v>
      </c>
      <c r="F19" s="20" t="n">
        <v>0.99081524</v>
      </c>
      <c r="G19" s="18" t="n">
        <v>14.50174341</v>
      </c>
      <c r="H19" s="20" t="n">
        <v>0.8092092</v>
      </c>
      <c r="I19" s="18" t="n">
        <v>2.1344857</v>
      </c>
      <c r="J19" s="20" t="n">
        <v>0.22747323</v>
      </c>
      <c r="K19" s="18" t="n">
        <v>0</v>
      </c>
      <c r="L19" s="20" t="n">
        <v>0</v>
      </c>
      <c r="M19" s="18" t="s">
        <v>327</v>
      </c>
      <c r="N19" s="20" t="s">
        <v>327</v>
      </c>
      <c r="O19" s="18" t="n">
        <v>0</v>
      </c>
      <c r="P19" s="20" t="n">
        <v>0</v>
      </c>
      <c r="Q19" s="18" t="n">
        <v>0</v>
      </c>
      <c r="R19" s="20" t="n">
        <v>0</v>
      </c>
      <c r="S19" s="18" t="n">
        <v>5.44422855</v>
      </c>
      <c r="T19" s="20" t="n">
        <v>0.56875369</v>
      </c>
    </row>
    <row r="20" spans="1:20">
      <c r="A20" s="15" t="s">
        <v>340</v>
      </c>
      <c r="B20" s="17" t="n">
        <v>3371</v>
      </c>
      <c r="C20" s="18">
        <f>(3371.0/B20*100)</f>
        <v/>
      </c>
      <c r="D20" s="19" t="n">
        <v>0</v>
      </c>
      <c r="E20" s="18" t="s">
        <v>327</v>
      </c>
      <c r="F20" s="20" t="s">
        <v>327</v>
      </c>
      <c r="G20" s="18" t="s">
        <v>327</v>
      </c>
      <c r="H20" s="20" t="s">
        <v>327</v>
      </c>
      <c r="I20" s="18" t="s">
        <v>327</v>
      </c>
      <c r="J20" s="20" t="s">
        <v>327</v>
      </c>
      <c r="K20" s="18" t="s">
        <v>327</v>
      </c>
      <c r="L20" s="20" t="s">
        <v>327</v>
      </c>
      <c r="M20" s="18" t="s">
        <v>327</v>
      </c>
      <c r="N20" s="20" t="s">
        <v>327</v>
      </c>
      <c r="O20" s="18" t="s">
        <v>327</v>
      </c>
      <c r="P20" s="20" t="s">
        <v>327</v>
      </c>
      <c r="Q20" s="18" t="s">
        <v>327</v>
      </c>
      <c r="R20" s="20" t="s">
        <v>327</v>
      </c>
      <c r="S20" s="18" t="s">
        <v>327</v>
      </c>
      <c r="T20" s="20" t="s">
        <v>327</v>
      </c>
    </row>
    <row r="21" spans="1:20">
      <c r="A21" s="15" t="s">
        <v>341</v>
      </c>
      <c r="B21" s="17" t="n">
        <v>5741</v>
      </c>
      <c r="C21" s="18">
        <f>(0.0/B21*100)</f>
        <v/>
      </c>
      <c r="D21" s="19" t="n">
        <v>5741</v>
      </c>
      <c r="E21" s="18" t="n">
        <v>0</v>
      </c>
      <c r="F21" s="20" t="n">
        <v>0</v>
      </c>
      <c r="G21" s="18" t="n">
        <v>0</v>
      </c>
      <c r="H21" s="20" t="n">
        <v>0</v>
      </c>
      <c r="I21" s="18" t="n">
        <v>0</v>
      </c>
      <c r="J21" s="20" t="n">
        <v>0</v>
      </c>
      <c r="K21" s="18" t="n">
        <v>0</v>
      </c>
      <c r="L21" s="20" t="n">
        <v>0</v>
      </c>
      <c r="M21" s="18" t="s">
        <v>327</v>
      </c>
      <c r="N21" s="20" t="s">
        <v>327</v>
      </c>
      <c r="O21" s="18" t="n">
        <v>100</v>
      </c>
      <c r="P21" s="20" t="n">
        <v>0</v>
      </c>
      <c r="Q21" s="18" t="n">
        <v>0</v>
      </c>
      <c r="R21" s="20" t="n">
        <v>0</v>
      </c>
      <c r="S21" s="18" t="n">
        <v>0</v>
      </c>
      <c r="T21" s="20" t="n">
        <v>0</v>
      </c>
    </row>
    <row r="22" spans="1:20">
      <c r="A22" s="15" t="s">
        <v>342</v>
      </c>
      <c r="B22" s="17" t="n">
        <v>6598</v>
      </c>
      <c r="C22" s="18">
        <f>(0.0/B22*100)</f>
        <v/>
      </c>
      <c r="D22" s="19" t="n">
        <v>6598</v>
      </c>
      <c r="E22" s="18" t="n">
        <v>0</v>
      </c>
      <c r="F22" s="20" t="n">
        <v>0</v>
      </c>
      <c r="G22" s="18" t="n">
        <v>0</v>
      </c>
      <c r="H22" s="20" t="n">
        <v>0</v>
      </c>
      <c r="I22" s="18" t="n">
        <v>0</v>
      </c>
      <c r="J22" s="20" t="n">
        <v>0</v>
      </c>
      <c r="K22" s="18" t="n">
        <v>0</v>
      </c>
      <c r="L22" s="20" t="n">
        <v>0</v>
      </c>
      <c r="M22" s="18" t="s">
        <v>327</v>
      </c>
      <c r="N22" s="20" t="s">
        <v>327</v>
      </c>
      <c r="O22" s="18" t="n">
        <v>100</v>
      </c>
      <c r="P22" s="20" t="n">
        <v>0</v>
      </c>
      <c r="Q22" s="18" t="n">
        <v>0</v>
      </c>
      <c r="R22" s="20" t="n">
        <v>0</v>
      </c>
      <c r="S22" s="18" t="n">
        <v>0</v>
      </c>
      <c r="T22" s="20" t="n">
        <v>0</v>
      </c>
    </row>
    <row r="23" spans="1:20">
      <c r="A23" s="15" t="s">
        <v>343</v>
      </c>
      <c r="B23" s="17" t="n">
        <v>11583</v>
      </c>
      <c r="C23" s="18">
        <f>(761.0/B23*100)</f>
        <v/>
      </c>
      <c r="D23" s="19" t="n">
        <v>10822</v>
      </c>
      <c r="E23" s="18" t="n">
        <v>82.87992489</v>
      </c>
      <c r="F23" s="20" t="n">
        <v>0.67161399</v>
      </c>
      <c r="G23" s="18" t="n">
        <v>8.150371140000001</v>
      </c>
      <c r="H23" s="20" t="n">
        <v>0.38120546</v>
      </c>
      <c r="I23" s="18" t="n">
        <v>1.20542725</v>
      </c>
      <c r="J23" s="20" t="n">
        <v>0.14077249</v>
      </c>
      <c r="K23" s="18" t="n">
        <v>0</v>
      </c>
      <c r="L23" s="20" t="n">
        <v>0</v>
      </c>
      <c r="M23" s="18" t="s">
        <v>327</v>
      </c>
      <c r="N23" s="20" t="s">
        <v>327</v>
      </c>
      <c r="O23" s="18" t="n">
        <v>0</v>
      </c>
      <c r="P23" s="20" t="n">
        <v>0</v>
      </c>
      <c r="Q23" s="18" t="n">
        <v>0</v>
      </c>
      <c r="R23" s="20" t="n">
        <v>0</v>
      </c>
      <c r="S23" s="18" t="n">
        <v>7.76427672</v>
      </c>
      <c r="T23" s="20" t="n">
        <v>0.55388122</v>
      </c>
    </row>
    <row r="24" spans="1:20">
      <c r="A24" s="15" t="s">
        <v>344</v>
      </c>
      <c r="B24" s="17" t="n">
        <v>6647</v>
      </c>
      <c r="C24" s="18">
        <f>(0.0/B24*100)</f>
        <v/>
      </c>
      <c r="D24" s="19" t="n">
        <v>6647</v>
      </c>
      <c r="E24" s="18" t="n">
        <v>0</v>
      </c>
      <c r="F24" s="20" t="n">
        <v>0</v>
      </c>
      <c r="G24" s="18" t="n">
        <v>0</v>
      </c>
      <c r="H24" s="20" t="n">
        <v>0</v>
      </c>
      <c r="I24" s="18" t="n">
        <v>0</v>
      </c>
      <c r="J24" s="20" t="n">
        <v>0</v>
      </c>
      <c r="K24" s="18" t="n">
        <v>0</v>
      </c>
      <c r="L24" s="20" t="n">
        <v>0</v>
      </c>
      <c r="M24" s="18" t="s">
        <v>327</v>
      </c>
      <c r="N24" s="20" t="s">
        <v>327</v>
      </c>
      <c r="O24" s="18" t="n">
        <v>100</v>
      </c>
      <c r="P24" s="20" t="n">
        <v>0</v>
      </c>
      <c r="Q24" s="18" t="n">
        <v>0</v>
      </c>
      <c r="R24" s="20" t="n">
        <v>0</v>
      </c>
      <c r="S24" s="18" t="n">
        <v>0</v>
      </c>
      <c r="T24" s="20" t="n">
        <v>0</v>
      </c>
    </row>
    <row r="25" spans="1:20">
      <c r="A25" s="15" t="s">
        <v>345</v>
      </c>
      <c r="B25" s="17" t="n">
        <v>5581</v>
      </c>
      <c r="C25" s="18">
        <f>(40.0/B25*100)</f>
        <v/>
      </c>
      <c r="D25" s="19" t="n">
        <v>5541</v>
      </c>
      <c r="E25" s="18" t="n">
        <v>94.30476073</v>
      </c>
      <c r="F25" s="20" t="n">
        <v>0.40722231</v>
      </c>
      <c r="G25" s="18" t="n">
        <v>3.5545044</v>
      </c>
      <c r="H25" s="20" t="n">
        <v>0.25891013</v>
      </c>
      <c r="I25" s="18" t="n">
        <v>0.6987034600000001</v>
      </c>
      <c r="J25" s="20" t="n">
        <v>0.13347154</v>
      </c>
      <c r="K25" s="18" t="n">
        <v>0</v>
      </c>
      <c r="L25" s="20" t="n">
        <v>0</v>
      </c>
      <c r="M25" s="18" t="s">
        <v>327</v>
      </c>
      <c r="N25" s="20" t="s">
        <v>327</v>
      </c>
      <c r="O25" s="18" t="n">
        <v>0</v>
      </c>
      <c r="P25" s="20" t="n">
        <v>0</v>
      </c>
      <c r="Q25" s="18" t="n">
        <v>0</v>
      </c>
      <c r="R25" s="20" t="n">
        <v>0</v>
      </c>
      <c r="S25" s="18" t="n">
        <v>1.44203141</v>
      </c>
      <c r="T25" s="20" t="n">
        <v>0.21090231</v>
      </c>
    </row>
    <row r="26" spans="1:20">
      <c r="A26" s="15" t="s">
        <v>346</v>
      </c>
      <c r="B26" s="17" t="n">
        <v>4869</v>
      </c>
      <c r="C26" s="18">
        <f>(219.0/B26*100)</f>
        <v/>
      </c>
      <c r="D26" s="19" t="n">
        <v>4650</v>
      </c>
      <c r="E26" s="18" t="n">
        <v>88.46500896000001</v>
      </c>
      <c r="F26" s="20" t="n">
        <v>0.6883493000000001</v>
      </c>
      <c r="G26" s="18" t="n">
        <v>7.01413567</v>
      </c>
      <c r="H26" s="20" t="n">
        <v>0.47537933</v>
      </c>
      <c r="I26" s="18" t="n">
        <v>1.65910331</v>
      </c>
      <c r="J26" s="20" t="n">
        <v>0.23166479</v>
      </c>
      <c r="K26" s="18" t="n">
        <v>0</v>
      </c>
      <c r="L26" s="20" t="n">
        <v>0</v>
      </c>
      <c r="M26" s="18" t="s">
        <v>327</v>
      </c>
      <c r="N26" s="20" t="s">
        <v>327</v>
      </c>
      <c r="O26" s="18" t="n">
        <v>0</v>
      </c>
      <c r="P26" s="20" t="n">
        <v>0</v>
      </c>
      <c r="Q26" s="18" t="n">
        <v>0</v>
      </c>
      <c r="R26" s="20" t="n">
        <v>0</v>
      </c>
      <c r="S26" s="18" t="n">
        <v>2.86175207</v>
      </c>
      <c r="T26" s="20" t="n">
        <v>0.27945691</v>
      </c>
    </row>
    <row r="27" spans="1:20">
      <c r="A27" s="15" t="s">
        <v>347</v>
      </c>
      <c r="B27" s="17" t="n">
        <v>5299</v>
      </c>
      <c r="C27" s="18">
        <f>(0.0/B27*100)</f>
        <v/>
      </c>
      <c r="D27" s="19" t="n">
        <v>5299</v>
      </c>
      <c r="E27" s="18" t="n">
        <v>0</v>
      </c>
      <c r="F27" s="20" t="n">
        <v>0</v>
      </c>
      <c r="G27" s="18" t="n">
        <v>0</v>
      </c>
      <c r="H27" s="20" t="n">
        <v>0</v>
      </c>
      <c r="I27" s="18" t="n">
        <v>0</v>
      </c>
      <c r="J27" s="20" t="n">
        <v>0</v>
      </c>
      <c r="K27" s="18" t="n">
        <v>0</v>
      </c>
      <c r="L27" s="20" t="n">
        <v>0</v>
      </c>
      <c r="M27" s="18" t="s">
        <v>327</v>
      </c>
      <c r="N27" s="20" t="s">
        <v>327</v>
      </c>
      <c r="O27" s="18" t="n">
        <v>100</v>
      </c>
      <c r="P27" s="20" t="n">
        <v>0</v>
      </c>
      <c r="Q27" s="18" t="n">
        <v>0</v>
      </c>
      <c r="R27" s="20" t="n">
        <v>0</v>
      </c>
      <c r="S27" s="18" t="n">
        <v>0</v>
      </c>
      <c r="T27" s="20" t="n">
        <v>0</v>
      </c>
    </row>
    <row r="28" spans="1:20">
      <c r="A28" s="15" t="s">
        <v>348</v>
      </c>
      <c r="B28" s="17" t="n">
        <v>7568</v>
      </c>
      <c r="C28" s="18">
        <f>(0.0/B28*100)</f>
        <v/>
      </c>
      <c r="D28" s="19" t="n">
        <v>7568</v>
      </c>
      <c r="E28" s="18" t="n">
        <v>0</v>
      </c>
      <c r="F28" s="20" t="n">
        <v>0</v>
      </c>
      <c r="G28" s="18" t="n">
        <v>0</v>
      </c>
      <c r="H28" s="20" t="n">
        <v>0</v>
      </c>
      <c r="I28" s="18" t="n">
        <v>0</v>
      </c>
      <c r="J28" s="20" t="n">
        <v>0</v>
      </c>
      <c r="K28" s="18" t="n">
        <v>0</v>
      </c>
      <c r="L28" s="20" t="n">
        <v>0</v>
      </c>
      <c r="M28" s="18" t="s">
        <v>327</v>
      </c>
      <c r="N28" s="20" t="s">
        <v>327</v>
      </c>
      <c r="O28" s="18" t="n">
        <v>100</v>
      </c>
      <c r="P28" s="20" t="n">
        <v>0</v>
      </c>
      <c r="Q28" s="18" t="n">
        <v>0</v>
      </c>
      <c r="R28" s="20" t="n">
        <v>0</v>
      </c>
      <c r="S28" s="18" t="n">
        <v>0</v>
      </c>
      <c r="T28" s="20" t="n">
        <v>0</v>
      </c>
    </row>
    <row r="29" spans="1:20">
      <c r="A29" s="15" t="s">
        <v>349</v>
      </c>
      <c r="B29" s="17" t="n">
        <v>5385</v>
      </c>
      <c r="C29" s="18">
        <f>(0.0/B29*100)</f>
        <v/>
      </c>
      <c r="D29" s="19" t="n">
        <v>5385</v>
      </c>
      <c r="E29" s="18" t="n">
        <v>0</v>
      </c>
      <c r="F29" s="20" t="n">
        <v>0</v>
      </c>
      <c r="G29" s="18" t="n">
        <v>0</v>
      </c>
      <c r="H29" s="20" t="n">
        <v>0</v>
      </c>
      <c r="I29" s="18" t="n">
        <v>0</v>
      </c>
      <c r="J29" s="20" t="n">
        <v>0</v>
      </c>
      <c r="K29" s="18" t="n">
        <v>0</v>
      </c>
      <c r="L29" s="20" t="n">
        <v>0</v>
      </c>
      <c r="M29" s="18" t="s">
        <v>327</v>
      </c>
      <c r="N29" s="20" t="s">
        <v>327</v>
      </c>
      <c r="O29" s="18" t="n">
        <v>100</v>
      </c>
      <c r="P29" s="20" t="n">
        <v>0</v>
      </c>
      <c r="Q29" s="18" t="n">
        <v>0</v>
      </c>
      <c r="R29" s="20" t="n">
        <v>0</v>
      </c>
      <c r="S29" s="18" t="n">
        <v>0</v>
      </c>
      <c r="T29" s="20" t="n">
        <v>0</v>
      </c>
    </row>
    <row r="30" spans="1:20">
      <c r="A30" s="15" t="s">
        <v>350</v>
      </c>
      <c r="B30" s="17" t="n">
        <v>4520</v>
      </c>
      <c r="C30" s="18">
        <f>(0.0/B30*100)</f>
        <v/>
      </c>
      <c r="D30" s="19" t="n">
        <v>4520</v>
      </c>
      <c r="E30" s="18" t="n">
        <v>0</v>
      </c>
      <c r="F30" s="20" t="n">
        <v>0</v>
      </c>
      <c r="G30" s="18" t="n">
        <v>0</v>
      </c>
      <c r="H30" s="20" t="n">
        <v>0</v>
      </c>
      <c r="I30" s="18" t="n">
        <v>0</v>
      </c>
      <c r="J30" s="20" t="n">
        <v>0</v>
      </c>
      <c r="K30" s="18" t="n">
        <v>0</v>
      </c>
      <c r="L30" s="20" t="n">
        <v>0</v>
      </c>
      <c r="M30" s="18" t="s">
        <v>327</v>
      </c>
      <c r="N30" s="20" t="s">
        <v>327</v>
      </c>
      <c r="O30" s="18" t="n">
        <v>100</v>
      </c>
      <c r="P30" s="20" t="n">
        <v>0</v>
      </c>
      <c r="Q30" s="18" t="n">
        <v>0</v>
      </c>
      <c r="R30" s="20" t="n">
        <v>0</v>
      </c>
      <c r="S30" s="18" t="n">
        <v>0</v>
      </c>
      <c r="T30" s="20" t="n">
        <v>0</v>
      </c>
    </row>
    <row r="31" spans="1:20">
      <c r="A31" s="15" t="s">
        <v>351</v>
      </c>
      <c r="B31" s="17" t="n">
        <v>5456</v>
      </c>
      <c r="C31" s="18">
        <f>(0.0/B31*100)</f>
        <v/>
      </c>
      <c r="D31" s="19" t="n">
        <v>5456</v>
      </c>
      <c r="E31" s="18" t="n">
        <v>0</v>
      </c>
      <c r="F31" s="20" t="n">
        <v>0</v>
      </c>
      <c r="G31" s="18" t="n">
        <v>0</v>
      </c>
      <c r="H31" s="20" t="n">
        <v>0</v>
      </c>
      <c r="I31" s="18" t="n">
        <v>0</v>
      </c>
      <c r="J31" s="20" t="n">
        <v>0</v>
      </c>
      <c r="K31" s="18" t="n">
        <v>0</v>
      </c>
      <c r="L31" s="20" t="n">
        <v>0</v>
      </c>
      <c r="M31" s="18" t="s">
        <v>327</v>
      </c>
      <c r="N31" s="20" t="s">
        <v>327</v>
      </c>
      <c r="O31" s="18" t="n">
        <v>100</v>
      </c>
      <c r="P31" s="20" t="n">
        <v>0</v>
      </c>
      <c r="Q31" s="18" t="n">
        <v>0</v>
      </c>
      <c r="R31" s="20" t="n">
        <v>0</v>
      </c>
      <c r="S31" s="18" t="n">
        <v>0</v>
      </c>
      <c r="T31" s="20" t="n">
        <v>0</v>
      </c>
    </row>
    <row r="32" spans="1:20">
      <c r="A32" s="15" t="s">
        <v>352</v>
      </c>
      <c r="B32" s="17" t="n">
        <v>4478</v>
      </c>
      <c r="C32" s="18">
        <f>(4478.0/B32*100)</f>
        <v/>
      </c>
      <c r="D32" s="19" t="n">
        <v>0</v>
      </c>
      <c r="E32" s="18" t="s">
        <v>327</v>
      </c>
      <c r="F32" s="20" t="s">
        <v>327</v>
      </c>
      <c r="G32" s="18" t="s">
        <v>327</v>
      </c>
      <c r="H32" s="20" t="s">
        <v>327</v>
      </c>
      <c r="I32" s="18" t="s">
        <v>327</v>
      </c>
      <c r="J32" s="20" t="s">
        <v>327</v>
      </c>
      <c r="K32" s="18" t="s">
        <v>327</v>
      </c>
      <c r="L32" s="20" t="s">
        <v>327</v>
      </c>
      <c r="M32" s="18" t="s">
        <v>327</v>
      </c>
      <c r="N32" s="20" t="s">
        <v>327</v>
      </c>
      <c r="O32" s="18" t="s">
        <v>327</v>
      </c>
      <c r="P32" s="20" t="s">
        <v>327</v>
      </c>
      <c r="Q32" s="18" t="s">
        <v>327</v>
      </c>
      <c r="R32" s="20" t="s">
        <v>327</v>
      </c>
      <c r="S32" s="18" t="s">
        <v>327</v>
      </c>
      <c r="T32" s="20" t="s">
        <v>327</v>
      </c>
    </row>
    <row r="33" spans="1:20">
      <c r="A33" s="15" t="s">
        <v>353</v>
      </c>
      <c r="B33" s="17" t="n">
        <v>7325</v>
      </c>
      <c r="C33" s="18">
        <f>(0.0/B33*100)</f>
        <v/>
      </c>
      <c r="D33" s="19" t="n">
        <v>7325</v>
      </c>
      <c r="E33" s="18" t="n">
        <v>0</v>
      </c>
      <c r="F33" s="20" t="n">
        <v>0</v>
      </c>
      <c r="G33" s="18" t="n">
        <v>0</v>
      </c>
      <c r="H33" s="20" t="n">
        <v>0</v>
      </c>
      <c r="I33" s="18" t="n">
        <v>0</v>
      </c>
      <c r="J33" s="20" t="n">
        <v>0</v>
      </c>
      <c r="K33" s="18" t="n">
        <v>0</v>
      </c>
      <c r="L33" s="20" t="n">
        <v>0</v>
      </c>
      <c r="M33" s="18" t="s">
        <v>327</v>
      </c>
      <c r="N33" s="20" t="s">
        <v>327</v>
      </c>
      <c r="O33" s="18" t="n">
        <v>100</v>
      </c>
      <c r="P33" s="20" t="n">
        <v>0</v>
      </c>
      <c r="Q33" s="18" t="n">
        <v>0</v>
      </c>
      <c r="R33" s="20" t="n">
        <v>0</v>
      </c>
      <c r="S33" s="18" t="n">
        <v>0</v>
      </c>
      <c r="T33" s="20" t="n">
        <v>0</v>
      </c>
    </row>
    <row r="34" spans="1:20">
      <c r="A34" s="15" t="s">
        <v>354</v>
      </c>
      <c r="B34" s="17" t="n">
        <v>6350</v>
      </c>
      <c r="C34" s="18">
        <f>(189.0/B34*100)</f>
        <v/>
      </c>
      <c r="D34" s="19" t="n">
        <v>6161</v>
      </c>
      <c r="E34" s="18" t="n">
        <v>73.40273064</v>
      </c>
      <c r="F34" s="20" t="n">
        <v>0.9295400700000001</v>
      </c>
      <c r="G34" s="18" t="n">
        <v>13.87974824</v>
      </c>
      <c r="H34" s="20" t="n">
        <v>0.60802652</v>
      </c>
      <c r="I34" s="18" t="n">
        <v>3.05800159</v>
      </c>
      <c r="J34" s="20" t="n">
        <v>0.21740723</v>
      </c>
      <c r="K34" s="18" t="n">
        <v>0</v>
      </c>
      <c r="L34" s="20" t="n">
        <v>0</v>
      </c>
      <c r="M34" s="18" t="s">
        <v>327</v>
      </c>
      <c r="N34" s="20" t="s">
        <v>327</v>
      </c>
      <c r="O34" s="18" t="n">
        <v>2.62703795</v>
      </c>
      <c r="P34" s="20" t="n">
        <v>0.54493705</v>
      </c>
      <c r="Q34" s="18" t="n">
        <v>0</v>
      </c>
      <c r="R34" s="20" t="n">
        <v>0</v>
      </c>
      <c r="S34" s="18" t="n">
        <v>7.03248158</v>
      </c>
      <c r="T34" s="20" t="n">
        <v>0.53135667</v>
      </c>
    </row>
    <row r="35" spans="1:20">
      <c r="A35" s="15" t="s">
        <v>355</v>
      </c>
      <c r="B35" s="17" t="n">
        <v>6406</v>
      </c>
      <c r="C35" s="18">
        <f>(170.0/B35*100)</f>
        <v/>
      </c>
      <c r="D35" s="19" t="n">
        <v>6236</v>
      </c>
      <c r="E35" s="18" t="n">
        <v>86.36594427</v>
      </c>
      <c r="F35" s="20" t="n">
        <v>0.55760152</v>
      </c>
      <c r="G35" s="18" t="n">
        <v>3.92181979</v>
      </c>
      <c r="H35" s="20" t="n">
        <v>0.27041255</v>
      </c>
      <c r="I35" s="18" t="n">
        <v>0.75020647</v>
      </c>
      <c r="J35" s="20" t="n">
        <v>0.11742001</v>
      </c>
      <c r="K35" s="18" t="n">
        <v>0</v>
      </c>
      <c r="L35" s="20" t="n">
        <v>0</v>
      </c>
      <c r="M35" s="18" t="s">
        <v>327</v>
      </c>
      <c r="N35" s="20" t="s">
        <v>327</v>
      </c>
      <c r="O35" s="18" t="n">
        <v>1.06036112</v>
      </c>
      <c r="P35" s="20" t="n">
        <v>0.05812224</v>
      </c>
      <c r="Q35" s="18" t="n">
        <v>0</v>
      </c>
      <c r="R35" s="20" t="n">
        <v>0</v>
      </c>
      <c r="S35" s="18" t="n">
        <v>7.90166836</v>
      </c>
      <c r="T35" s="20" t="n">
        <v>0.45237877</v>
      </c>
    </row>
    <row r="36" spans="1:20">
      <c r="A36" s="15" t="s">
        <v>356</v>
      </c>
      <c r="B36" s="17" t="n">
        <v>6736</v>
      </c>
      <c r="C36" s="18">
        <f>(199.0/B36*100)</f>
        <v/>
      </c>
      <c r="D36" s="19" t="n">
        <v>6537</v>
      </c>
      <c r="E36" s="18" t="n">
        <v>83.39121976</v>
      </c>
      <c r="F36" s="20" t="n">
        <v>0.66869361</v>
      </c>
      <c r="G36" s="18" t="n">
        <v>8.91224605</v>
      </c>
      <c r="H36" s="20" t="n">
        <v>0.42818288</v>
      </c>
      <c r="I36" s="18" t="n">
        <v>1.61485697</v>
      </c>
      <c r="J36" s="20" t="n">
        <v>0.17225359</v>
      </c>
      <c r="K36" s="18" t="n">
        <v>0</v>
      </c>
      <c r="L36" s="20" t="n">
        <v>0</v>
      </c>
      <c r="M36" s="18" t="s">
        <v>327</v>
      </c>
      <c r="N36" s="20" t="s">
        <v>327</v>
      </c>
      <c r="O36" s="18" t="n">
        <v>0</v>
      </c>
      <c r="P36" s="20" t="n">
        <v>0</v>
      </c>
      <c r="Q36" s="18" t="n">
        <v>0</v>
      </c>
      <c r="R36" s="20" t="n">
        <v>0</v>
      </c>
      <c r="S36" s="18" t="n">
        <v>6.08167722</v>
      </c>
      <c r="T36" s="20" t="n">
        <v>0.4687106</v>
      </c>
    </row>
    <row r="37" spans="1:20">
      <c r="A37" s="15" t="s">
        <v>357</v>
      </c>
      <c r="B37" s="17" t="n">
        <v>5458</v>
      </c>
      <c r="C37" s="18">
        <f>(0.0/B37*100)</f>
        <v/>
      </c>
      <c r="D37" s="19" t="n">
        <v>5458</v>
      </c>
      <c r="E37" s="18" t="n">
        <v>0</v>
      </c>
      <c r="F37" s="20" t="n">
        <v>0</v>
      </c>
      <c r="G37" s="18" t="n">
        <v>0</v>
      </c>
      <c r="H37" s="20" t="n">
        <v>0</v>
      </c>
      <c r="I37" s="18" t="n">
        <v>0</v>
      </c>
      <c r="J37" s="20" t="n">
        <v>0</v>
      </c>
      <c r="K37" s="18" t="n">
        <v>0</v>
      </c>
      <c r="L37" s="20" t="n">
        <v>0</v>
      </c>
      <c r="M37" s="18" t="s">
        <v>327</v>
      </c>
      <c r="N37" s="20" t="s">
        <v>327</v>
      </c>
      <c r="O37" s="18" t="n">
        <v>100</v>
      </c>
      <c r="P37" s="20" t="n">
        <v>0</v>
      </c>
      <c r="Q37" s="18" t="n">
        <v>0</v>
      </c>
      <c r="R37" s="20" t="n">
        <v>0</v>
      </c>
      <c r="S37" s="18" t="n">
        <v>0</v>
      </c>
      <c r="T37" s="20" t="n">
        <v>0</v>
      </c>
    </row>
    <row r="38" spans="1:20">
      <c r="A38" s="15" t="s">
        <v>358</v>
      </c>
      <c r="B38" s="17" t="n">
        <v>5860</v>
      </c>
      <c r="C38" s="18">
        <f>(0.0/B38*100)</f>
        <v/>
      </c>
      <c r="D38" s="19" t="n">
        <v>5860</v>
      </c>
      <c r="E38" s="18" t="n">
        <v>0</v>
      </c>
      <c r="F38" s="20" t="n">
        <v>0</v>
      </c>
      <c r="G38" s="18" t="n">
        <v>0</v>
      </c>
      <c r="H38" s="20" t="n">
        <v>0</v>
      </c>
      <c r="I38" s="18" t="n">
        <v>0</v>
      </c>
      <c r="J38" s="20" t="n">
        <v>0</v>
      </c>
      <c r="K38" s="18" t="n">
        <v>0</v>
      </c>
      <c r="L38" s="20" t="n">
        <v>0</v>
      </c>
      <c r="M38" s="18" t="s">
        <v>327</v>
      </c>
      <c r="N38" s="20" t="s">
        <v>327</v>
      </c>
      <c r="O38" s="18" t="n">
        <v>100</v>
      </c>
      <c r="P38" s="20" t="n">
        <v>0</v>
      </c>
      <c r="Q38" s="18" t="n">
        <v>0</v>
      </c>
      <c r="R38" s="20" t="n">
        <v>0</v>
      </c>
      <c r="S38" s="18" t="n">
        <v>0</v>
      </c>
      <c r="T38" s="20" t="n">
        <v>0</v>
      </c>
    </row>
    <row r="39" spans="1:20">
      <c r="A39" s="15" t="s">
        <v>359</v>
      </c>
      <c r="B39" s="17" t="n">
        <v>5895</v>
      </c>
      <c r="C39" s="18">
        <f>(0.0/B39*100)</f>
        <v/>
      </c>
      <c r="D39" s="19" t="n">
        <v>5895</v>
      </c>
      <c r="E39" s="18" t="n">
        <v>0</v>
      </c>
      <c r="F39" s="20" t="n">
        <v>0</v>
      </c>
      <c r="G39" s="18" t="n">
        <v>0</v>
      </c>
      <c r="H39" s="20" t="n">
        <v>0</v>
      </c>
      <c r="I39" s="18" t="n">
        <v>0</v>
      </c>
      <c r="J39" s="20" t="n">
        <v>0</v>
      </c>
      <c r="K39" s="18" t="n">
        <v>0</v>
      </c>
      <c r="L39" s="20" t="n">
        <v>0</v>
      </c>
      <c r="M39" s="18" t="s">
        <v>327</v>
      </c>
      <c r="N39" s="20" t="s">
        <v>327</v>
      </c>
      <c r="O39" s="18" t="n">
        <v>100</v>
      </c>
      <c r="P39" s="20" t="n">
        <v>0</v>
      </c>
      <c r="Q39" s="18" t="n">
        <v>0</v>
      </c>
      <c r="R39" s="20" t="n">
        <v>0</v>
      </c>
      <c r="S39" s="18" t="n">
        <v>0</v>
      </c>
      <c r="T39" s="20" t="n">
        <v>0</v>
      </c>
    </row>
    <row r="40" spans="1:20">
      <c r="A40" s="15" t="s">
        <v>360</v>
      </c>
      <c r="B40" s="17" t="n">
        <v>14157</v>
      </c>
      <c r="C40" s="18">
        <f>(5864.0/B40*100)</f>
        <v/>
      </c>
      <c r="D40" s="19" t="n">
        <v>8293</v>
      </c>
      <c r="E40" s="18" t="n">
        <v>73.56973173999999</v>
      </c>
      <c r="F40" s="20" t="n">
        <v>0.94403642</v>
      </c>
      <c r="G40" s="18" t="n">
        <v>7.96372311</v>
      </c>
      <c r="H40" s="20" t="n">
        <v>0.51964182</v>
      </c>
      <c r="I40" s="18" t="n">
        <v>1.57962052</v>
      </c>
      <c r="J40" s="20" t="n">
        <v>0.21576664</v>
      </c>
      <c r="K40" s="18" t="n">
        <v>0</v>
      </c>
      <c r="L40" s="20" t="n">
        <v>0</v>
      </c>
      <c r="M40" s="18" t="s">
        <v>327</v>
      </c>
      <c r="N40" s="20" t="s">
        <v>327</v>
      </c>
      <c r="O40" s="18" t="n">
        <v>9.32562587</v>
      </c>
      <c r="P40" s="20" t="n">
        <v>0.21373628</v>
      </c>
      <c r="Q40" s="18" t="n">
        <v>0</v>
      </c>
      <c r="R40" s="20" t="n">
        <v>0</v>
      </c>
      <c r="S40" s="18" t="n">
        <v>7.56129876</v>
      </c>
      <c r="T40" s="20" t="n">
        <v>0.83105639</v>
      </c>
    </row>
    <row r="41" spans="1:20">
      <c r="A41" s="15" t="s">
        <v>361</v>
      </c>
      <c r="B41" s="17" t="n">
        <v>5712</v>
      </c>
      <c r="C41" s="18">
        <f>(0.0/B41*100)</f>
        <v/>
      </c>
      <c r="D41" s="19" t="n">
        <v>5712</v>
      </c>
      <c r="E41" s="18" t="n">
        <v>0</v>
      </c>
      <c r="F41" s="20" t="n">
        <v>0</v>
      </c>
      <c r="G41" s="18" t="n">
        <v>0</v>
      </c>
      <c r="H41" s="20" t="n">
        <v>0</v>
      </c>
      <c r="I41" s="18" t="n">
        <v>0</v>
      </c>
      <c r="J41" s="20" t="n">
        <v>0</v>
      </c>
      <c r="K41" s="18" t="n">
        <v>0</v>
      </c>
      <c r="L41" s="20" t="n">
        <v>0</v>
      </c>
      <c r="M41" s="18" t="s">
        <v>327</v>
      </c>
      <c r="N41" s="20" t="s">
        <v>327</v>
      </c>
      <c r="O41" s="18" t="n">
        <v>100</v>
      </c>
      <c r="P41" s="20" t="n">
        <v>0</v>
      </c>
      <c r="Q41" s="18" t="n">
        <v>0</v>
      </c>
      <c r="R41" s="20" t="n">
        <v>0</v>
      </c>
      <c r="S41" s="18" t="n">
        <v>0</v>
      </c>
      <c r="T41" s="20" t="n">
        <v>0</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n">
        <v>0</v>
      </c>
      <c r="F45" s="20" t="n">
        <v>0</v>
      </c>
      <c r="G45" s="18" t="n">
        <v>0</v>
      </c>
      <c r="H45" s="20" t="n">
        <v>0</v>
      </c>
      <c r="I45" s="18" t="n">
        <v>0</v>
      </c>
      <c r="J45" s="20" t="n">
        <v>0</v>
      </c>
      <c r="K45" s="18" t="n">
        <v>0</v>
      </c>
      <c r="L45" s="20" t="n">
        <v>0</v>
      </c>
      <c r="M45" s="18" t="s">
        <v>327</v>
      </c>
      <c r="N45" s="20" t="s">
        <v>327</v>
      </c>
      <c r="O45" s="18" t="n">
        <v>100</v>
      </c>
      <c r="P45" s="20" t="n">
        <v>0</v>
      </c>
      <c r="Q45" s="18" t="n">
        <v>0</v>
      </c>
      <c r="R45" s="20" t="n">
        <v>0</v>
      </c>
      <c r="S45" s="18" t="n">
        <v>0</v>
      </c>
      <c r="T45" s="20" t="n">
        <v>0</v>
      </c>
    </row>
    <row r="46" spans="1:20">
      <c r="A46" s="15" t="s">
        <v>366</v>
      </c>
      <c r="B46" s="17" t="n">
        <v>23141</v>
      </c>
      <c r="C46" s="18">
        <f>(0.0/B46*100)</f>
        <v/>
      </c>
      <c r="D46" s="19" t="n">
        <v>23141</v>
      </c>
      <c r="E46" s="18" t="n">
        <v>0</v>
      </c>
      <c r="F46" s="20" t="n">
        <v>0</v>
      </c>
      <c r="G46" s="18" t="n">
        <v>0</v>
      </c>
      <c r="H46" s="20" t="n">
        <v>0</v>
      </c>
      <c r="I46" s="18" t="n">
        <v>0</v>
      </c>
      <c r="J46" s="20" t="n">
        <v>0</v>
      </c>
      <c r="K46" s="18" t="n">
        <v>0</v>
      </c>
      <c r="L46" s="20" t="n">
        <v>0</v>
      </c>
      <c r="M46" s="18" t="s">
        <v>327</v>
      </c>
      <c r="N46" s="20" t="s">
        <v>327</v>
      </c>
      <c r="O46" s="18" t="n">
        <v>100</v>
      </c>
      <c r="P46" s="20" t="n">
        <v>0</v>
      </c>
      <c r="Q46" s="18" t="n">
        <v>0</v>
      </c>
      <c r="R46" s="20" t="n">
        <v>0</v>
      </c>
      <c r="S46" s="18" t="n">
        <v>0</v>
      </c>
      <c r="T46" s="20" t="n">
        <v>0</v>
      </c>
    </row>
    <row r="47" spans="1:20">
      <c r="A47" s="15" t="s">
        <v>367</v>
      </c>
      <c r="B47" s="17" t="n">
        <v>5928</v>
      </c>
      <c r="C47" s="18">
        <f>(413.0/B47*100)</f>
        <v/>
      </c>
      <c r="D47" s="19" t="n">
        <v>5515</v>
      </c>
      <c r="E47" s="18" t="n">
        <v>53.61537576</v>
      </c>
      <c r="F47" s="20" t="n">
        <v>1.12700834</v>
      </c>
      <c r="G47" s="18" t="n">
        <v>25.01447211</v>
      </c>
      <c r="H47" s="20" t="n">
        <v>0.8189195</v>
      </c>
      <c r="I47" s="18" t="n">
        <v>6.44130163</v>
      </c>
      <c r="J47" s="20" t="n">
        <v>0.32958967</v>
      </c>
      <c r="K47" s="18" t="n">
        <v>0</v>
      </c>
      <c r="L47" s="20" t="n">
        <v>0</v>
      </c>
      <c r="M47" s="18" t="s">
        <v>327</v>
      </c>
      <c r="N47" s="20" t="s">
        <v>327</v>
      </c>
      <c r="O47" s="18" t="n">
        <v>0</v>
      </c>
      <c r="P47" s="20" t="n">
        <v>0</v>
      </c>
      <c r="Q47" s="18" t="n">
        <v>0</v>
      </c>
      <c r="R47" s="20" t="n">
        <v>0</v>
      </c>
      <c r="S47" s="18" t="n">
        <v>14.92885051</v>
      </c>
      <c r="T47" s="20" t="n">
        <v>1.0818436</v>
      </c>
    </row>
    <row r="48" spans="1:20">
      <c r="A48" s="15" t="s">
        <v>368</v>
      </c>
      <c r="B48" s="17" t="n">
        <v>9841</v>
      </c>
      <c r="C48" s="18">
        <f>(36.0/B48*100)</f>
        <v/>
      </c>
      <c r="D48" s="19" t="n">
        <v>9805</v>
      </c>
      <c r="E48" s="18" t="n">
        <v>82.43011968</v>
      </c>
      <c r="F48" s="20" t="n">
        <v>0.9269424000000001</v>
      </c>
      <c r="G48" s="18" t="n">
        <v>14.21554804</v>
      </c>
      <c r="H48" s="20" t="n">
        <v>0.71004075</v>
      </c>
      <c r="I48" s="18" t="n">
        <v>1.83388387</v>
      </c>
      <c r="J48" s="20" t="n">
        <v>0.25965297</v>
      </c>
      <c r="K48" s="18" t="n">
        <v>0</v>
      </c>
      <c r="L48" s="20" t="n">
        <v>0</v>
      </c>
      <c r="M48" s="18" t="s">
        <v>327</v>
      </c>
      <c r="N48" s="20" t="s">
        <v>327</v>
      </c>
      <c r="O48" s="18" t="n">
        <v>0</v>
      </c>
      <c r="P48" s="20" t="n">
        <v>0</v>
      </c>
      <c r="Q48" s="18" t="n">
        <v>0</v>
      </c>
      <c r="R48" s="20" t="n">
        <v>0</v>
      </c>
      <c r="S48" s="18" t="n">
        <v>1.5204484</v>
      </c>
      <c r="T48" s="20" t="n">
        <v>0.41504544</v>
      </c>
    </row>
    <row r="49" spans="1:20">
      <c r="A49" s="15" t="s">
        <v>369</v>
      </c>
      <c r="B49" s="17" t="n">
        <v>6349</v>
      </c>
      <c r="C49" s="18">
        <f>(0.0/B49*100)</f>
        <v/>
      </c>
      <c r="D49" s="19" t="n">
        <v>6349</v>
      </c>
      <c r="E49" s="18" t="n">
        <v>0</v>
      </c>
      <c r="F49" s="20" t="n">
        <v>0</v>
      </c>
      <c r="G49" s="18" t="n">
        <v>0</v>
      </c>
      <c r="H49" s="20" t="n">
        <v>0</v>
      </c>
      <c r="I49" s="18" t="n">
        <v>0</v>
      </c>
      <c r="J49" s="20" t="n">
        <v>0</v>
      </c>
      <c r="K49" s="18" t="n">
        <v>0</v>
      </c>
      <c r="L49" s="20" t="n">
        <v>0</v>
      </c>
      <c r="M49" s="18" t="s">
        <v>327</v>
      </c>
      <c r="N49" s="20" t="s">
        <v>327</v>
      </c>
      <c r="O49" s="18" t="n">
        <v>100</v>
      </c>
      <c r="P49" s="20" t="n">
        <v>0</v>
      </c>
      <c r="Q49" s="18" t="n">
        <v>0</v>
      </c>
      <c r="R49" s="20" t="n">
        <v>0</v>
      </c>
      <c r="S49" s="18" t="n">
        <v>0</v>
      </c>
      <c r="T49" s="20" t="n">
        <v>0</v>
      </c>
    </row>
    <row r="50" spans="1:20">
      <c r="A50" s="15" t="s">
        <v>370</v>
      </c>
      <c r="B50" s="17" t="n">
        <v>11795</v>
      </c>
      <c r="C50" s="18">
        <f>(0.0/B50*100)</f>
        <v/>
      </c>
      <c r="D50" s="19" t="n">
        <v>11795</v>
      </c>
      <c r="E50" s="18" t="n">
        <v>0</v>
      </c>
      <c r="F50" s="20" t="n">
        <v>0</v>
      </c>
      <c r="G50" s="18" t="n">
        <v>0</v>
      </c>
      <c r="H50" s="20" t="n">
        <v>0</v>
      </c>
      <c r="I50" s="18" t="n">
        <v>0</v>
      </c>
      <c r="J50" s="20" t="n">
        <v>0</v>
      </c>
      <c r="K50" s="18" t="n">
        <v>0</v>
      </c>
      <c r="L50" s="20" t="n">
        <v>0</v>
      </c>
      <c r="M50" s="18" t="s">
        <v>327</v>
      </c>
      <c r="N50" s="20" t="s">
        <v>327</v>
      </c>
      <c r="O50" s="18" t="n">
        <v>100</v>
      </c>
      <c r="P50" s="20" t="n">
        <v>0</v>
      </c>
      <c r="Q50" s="18" t="n">
        <v>0</v>
      </c>
      <c r="R50" s="20" t="n">
        <v>0</v>
      </c>
      <c r="S50" s="18" t="n">
        <v>0</v>
      </c>
      <c r="T50" s="20" t="n">
        <v>0</v>
      </c>
    </row>
    <row r="51" spans="1:20">
      <c r="A51" s="15" t="s">
        <v>371</v>
      </c>
      <c r="B51" s="17" t="n">
        <v>6866</v>
      </c>
      <c r="C51" s="18">
        <f>(0.0/B51*100)</f>
        <v/>
      </c>
      <c r="D51" s="19" t="n">
        <v>6866</v>
      </c>
      <c r="E51" s="18" t="n">
        <v>0</v>
      </c>
      <c r="F51" s="20" t="n">
        <v>0</v>
      </c>
      <c r="G51" s="18" t="n">
        <v>0</v>
      </c>
      <c r="H51" s="20" t="n">
        <v>0</v>
      </c>
      <c r="I51" s="18" t="n">
        <v>0</v>
      </c>
      <c r="J51" s="20" t="n">
        <v>0</v>
      </c>
      <c r="K51" s="18" t="n">
        <v>0</v>
      </c>
      <c r="L51" s="20" t="n">
        <v>0</v>
      </c>
      <c r="M51" s="18" t="s">
        <v>327</v>
      </c>
      <c r="N51" s="20" t="s">
        <v>327</v>
      </c>
      <c r="O51" s="18" t="n">
        <v>100</v>
      </c>
      <c r="P51" s="20" t="n">
        <v>0</v>
      </c>
      <c r="Q51" s="18" t="n">
        <v>0</v>
      </c>
      <c r="R51" s="20" t="n">
        <v>0</v>
      </c>
      <c r="S51" s="18" t="n">
        <v>0</v>
      </c>
      <c r="T51" s="20" t="n">
        <v>0</v>
      </c>
    </row>
    <row r="52" spans="1:20">
      <c r="A52" s="15" t="s">
        <v>372</v>
      </c>
      <c r="B52" s="17" t="n">
        <v>5809</v>
      </c>
      <c r="C52" s="18">
        <f>(186.0/B52*100)</f>
        <v/>
      </c>
      <c r="D52" s="19" t="n">
        <v>5623</v>
      </c>
      <c r="E52" s="18" t="n">
        <v>89.23815805</v>
      </c>
      <c r="F52" s="20" t="n">
        <v>0.76070633</v>
      </c>
      <c r="G52" s="18" t="n">
        <v>3.76319085</v>
      </c>
      <c r="H52" s="20" t="n">
        <v>0.27545906</v>
      </c>
      <c r="I52" s="18" t="n">
        <v>1.03014823</v>
      </c>
      <c r="J52" s="20" t="n">
        <v>0.13508985</v>
      </c>
      <c r="K52" s="18" t="n">
        <v>0</v>
      </c>
      <c r="L52" s="20" t="n">
        <v>0</v>
      </c>
      <c r="M52" s="18" t="s">
        <v>327</v>
      </c>
      <c r="N52" s="20" t="s">
        <v>327</v>
      </c>
      <c r="O52" s="18" t="n">
        <v>0</v>
      </c>
      <c r="P52" s="20" t="n">
        <v>0</v>
      </c>
      <c r="Q52" s="18" t="n">
        <v>0</v>
      </c>
      <c r="R52" s="20" t="n">
        <v>0</v>
      </c>
      <c r="S52" s="18" t="n">
        <v>5.96850286</v>
      </c>
      <c r="T52" s="20" t="n">
        <v>0.59188578</v>
      </c>
    </row>
    <row r="53" spans="1:20">
      <c r="A53" s="15" t="s">
        <v>373</v>
      </c>
      <c r="B53" s="17" t="n">
        <v>5571</v>
      </c>
      <c r="C53" s="18">
        <f>(0.0/B53*100)</f>
        <v/>
      </c>
      <c r="D53" s="19" t="n">
        <v>5571</v>
      </c>
      <c r="E53" s="18" t="n">
        <v>0</v>
      </c>
      <c r="F53" s="20" t="n">
        <v>0</v>
      </c>
      <c r="G53" s="18" t="n">
        <v>0</v>
      </c>
      <c r="H53" s="20" t="n">
        <v>0</v>
      </c>
      <c r="I53" s="18" t="n">
        <v>0</v>
      </c>
      <c r="J53" s="20" t="n">
        <v>0</v>
      </c>
      <c r="K53" s="18" t="n">
        <v>0</v>
      </c>
      <c r="L53" s="20" t="n">
        <v>0</v>
      </c>
      <c r="M53" s="18" t="s">
        <v>327</v>
      </c>
      <c r="N53" s="20" t="s">
        <v>327</v>
      </c>
      <c r="O53" s="18" t="n">
        <v>100</v>
      </c>
      <c r="P53" s="20" t="n">
        <v>0</v>
      </c>
      <c r="Q53" s="18" t="n">
        <v>0</v>
      </c>
      <c r="R53" s="20" t="n">
        <v>0</v>
      </c>
      <c r="S53" s="18" t="n">
        <v>0</v>
      </c>
      <c r="T53" s="20" t="n">
        <v>0</v>
      </c>
    </row>
    <row r="54" spans="1:20">
      <c r="A54" s="15" t="s">
        <v>374</v>
      </c>
      <c r="B54" s="17" t="n">
        <v>4740</v>
      </c>
      <c r="C54" s="18">
        <f>(0.0/B54*100)</f>
        <v/>
      </c>
      <c r="D54" s="19" t="n">
        <v>4740</v>
      </c>
      <c r="E54" s="18" t="n">
        <v>0</v>
      </c>
      <c r="F54" s="20" t="n">
        <v>0</v>
      </c>
      <c r="G54" s="18" t="n">
        <v>0</v>
      </c>
      <c r="H54" s="20" t="n">
        <v>0</v>
      </c>
      <c r="I54" s="18" t="n">
        <v>0</v>
      </c>
      <c r="J54" s="20" t="n">
        <v>0</v>
      </c>
      <c r="K54" s="18" t="n">
        <v>0</v>
      </c>
      <c r="L54" s="20" t="n">
        <v>0</v>
      </c>
      <c r="M54" s="18" t="s">
        <v>327</v>
      </c>
      <c r="N54" s="20" t="s">
        <v>327</v>
      </c>
      <c r="O54" s="18" t="n">
        <v>100</v>
      </c>
      <c r="P54" s="20" t="n">
        <v>0</v>
      </c>
      <c r="Q54" s="18" t="n">
        <v>0</v>
      </c>
      <c r="R54" s="20" t="n">
        <v>0</v>
      </c>
      <c r="S54" s="18" t="n">
        <v>0</v>
      </c>
      <c r="T54" s="20" t="n">
        <v>0</v>
      </c>
    </row>
    <row r="55" spans="1:20">
      <c r="A55" s="15" t="s">
        <v>375</v>
      </c>
      <c r="B55" s="17" t="n">
        <v>5316</v>
      </c>
      <c r="C55" s="18">
        <f>(0.0/B55*100)</f>
        <v/>
      </c>
      <c r="D55" s="19" t="n">
        <v>5316</v>
      </c>
      <c r="E55" s="18" t="n">
        <v>0</v>
      </c>
      <c r="F55" s="20" t="n">
        <v>0</v>
      </c>
      <c r="G55" s="18" t="n">
        <v>0</v>
      </c>
      <c r="H55" s="20" t="n">
        <v>0</v>
      </c>
      <c r="I55" s="18" t="n">
        <v>0</v>
      </c>
      <c r="J55" s="20" t="n">
        <v>0</v>
      </c>
      <c r="K55" s="18" t="n">
        <v>0</v>
      </c>
      <c r="L55" s="20" t="n">
        <v>0</v>
      </c>
      <c r="M55" s="18" t="s">
        <v>327</v>
      </c>
      <c r="N55" s="20" t="s">
        <v>327</v>
      </c>
      <c r="O55" s="18" t="n">
        <v>100</v>
      </c>
      <c r="P55" s="20" t="n">
        <v>0</v>
      </c>
      <c r="Q55" s="18" t="n">
        <v>0</v>
      </c>
      <c r="R55" s="20" t="n">
        <v>0</v>
      </c>
      <c r="S55" s="18" t="n">
        <v>0</v>
      </c>
      <c r="T55" s="20" t="n">
        <v>0</v>
      </c>
    </row>
    <row r="56" spans="1:20">
      <c r="A56" s="15" t="s">
        <v>376</v>
      </c>
      <c r="B56" s="17" t="n">
        <v>5359</v>
      </c>
      <c r="C56" s="18">
        <f>(101.0/B56*100)</f>
        <v/>
      </c>
      <c r="D56" s="19" t="n">
        <v>5258</v>
      </c>
      <c r="E56" s="18" t="n">
        <v>93.96886601</v>
      </c>
      <c r="F56" s="20" t="n">
        <v>0.48826625</v>
      </c>
      <c r="G56" s="18" t="n">
        <v>2.78410162</v>
      </c>
      <c r="H56" s="20" t="n">
        <v>0.3420274</v>
      </c>
      <c r="I56" s="18" t="n">
        <v>1.19159911</v>
      </c>
      <c r="J56" s="20" t="n">
        <v>0.14090325</v>
      </c>
      <c r="K56" s="18" t="n">
        <v>0</v>
      </c>
      <c r="L56" s="20" t="n">
        <v>0</v>
      </c>
      <c r="M56" s="18" t="s">
        <v>327</v>
      </c>
      <c r="N56" s="20" t="s">
        <v>327</v>
      </c>
      <c r="O56" s="18" t="n">
        <v>0</v>
      </c>
      <c r="P56" s="20" t="n">
        <v>0</v>
      </c>
      <c r="Q56" s="18" t="n">
        <v>0</v>
      </c>
      <c r="R56" s="20" t="n">
        <v>0</v>
      </c>
      <c r="S56" s="18" t="n">
        <v>2.05543327</v>
      </c>
      <c r="T56" s="20" t="n">
        <v>0.32452056</v>
      </c>
    </row>
    <row r="57" spans="1:20">
      <c r="A57" s="15" t="s">
        <v>377</v>
      </c>
      <c r="B57" s="17" t="n">
        <v>6513</v>
      </c>
      <c r="C57" s="18">
        <f>(0.0/B57*100)</f>
        <v/>
      </c>
      <c r="D57" s="19" t="n">
        <v>6513</v>
      </c>
      <c r="E57" s="18" t="n">
        <v>0</v>
      </c>
      <c r="F57" s="20" t="n">
        <v>0</v>
      </c>
      <c r="G57" s="18" t="n">
        <v>0</v>
      </c>
      <c r="H57" s="20" t="n">
        <v>0</v>
      </c>
      <c r="I57" s="18" t="n">
        <v>0</v>
      </c>
      <c r="J57" s="20" t="n">
        <v>0</v>
      </c>
      <c r="K57" s="18" t="n">
        <v>0</v>
      </c>
      <c r="L57" s="20" t="n">
        <v>0</v>
      </c>
      <c r="M57" s="18" t="s">
        <v>327</v>
      </c>
      <c r="N57" s="20" t="s">
        <v>327</v>
      </c>
      <c r="O57" s="18" t="n">
        <v>100</v>
      </c>
      <c r="P57" s="20" t="n">
        <v>0</v>
      </c>
      <c r="Q57" s="18" t="n">
        <v>0</v>
      </c>
      <c r="R57" s="20" t="n">
        <v>0</v>
      </c>
      <c r="S57" s="18" t="n">
        <v>0</v>
      </c>
      <c r="T57" s="20" t="n">
        <v>0</v>
      </c>
    </row>
    <row r="58" spans="1:20">
      <c r="A58" s="15" t="s">
        <v>378</v>
      </c>
      <c r="B58" s="17" t="n">
        <v>7267</v>
      </c>
      <c r="C58" s="18">
        <f>(0.0/B58*100)</f>
        <v/>
      </c>
      <c r="D58" s="19" t="n">
        <v>7267</v>
      </c>
      <c r="E58" s="18" t="n">
        <v>0</v>
      </c>
      <c r="F58" s="20" t="n">
        <v>0</v>
      </c>
      <c r="G58" s="18" t="n">
        <v>0</v>
      </c>
      <c r="H58" s="20" t="n">
        <v>0</v>
      </c>
      <c r="I58" s="18" t="n">
        <v>0</v>
      </c>
      <c r="J58" s="20" t="n">
        <v>0</v>
      </c>
      <c r="K58" s="18" t="n">
        <v>0</v>
      </c>
      <c r="L58" s="20" t="n">
        <v>0</v>
      </c>
      <c r="M58" s="18" t="s">
        <v>327</v>
      </c>
      <c r="N58" s="20" t="s">
        <v>327</v>
      </c>
      <c r="O58" s="18" t="n">
        <v>100</v>
      </c>
      <c r="P58" s="20" t="n">
        <v>0</v>
      </c>
      <c r="Q58" s="18" t="n">
        <v>0</v>
      </c>
      <c r="R58" s="20" t="n">
        <v>0</v>
      </c>
      <c r="S58" s="18" t="n">
        <v>0</v>
      </c>
      <c r="T58" s="20" t="n">
        <v>0</v>
      </c>
    </row>
    <row r="59" spans="1:20">
      <c r="A59" s="15" t="s">
        <v>379</v>
      </c>
      <c r="B59" s="17" t="n">
        <v>4826</v>
      </c>
      <c r="C59" s="18">
        <f>(0.0/B59*100)</f>
        <v/>
      </c>
      <c r="D59" s="19" t="n">
        <v>4826</v>
      </c>
      <c r="E59" s="18" t="n">
        <v>0</v>
      </c>
      <c r="F59" s="20" t="n">
        <v>0</v>
      </c>
      <c r="G59" s="18" t="n">
        <v>0</v>
      </c>
      <c r="H59" s="20" t="n">
        <v>0</v>
      </c>
      <c r="I59" s="18" t="n">
        <v>0</v>
      </c>
      <c r="J59" s="20" t="n">
        <v>0</v>
      </c>
      <c r="K59" s="18" t="n">
        <v>0</v>
      </c>
      <c r="L59" s="20" t="n">
        <v>0</v>
      </c>
      <c r="M59" s="18" t="s">
        <v>327</v>
      </c>
      <c r="N59" s="20" t="s">
        <v>327</v>
      </c>
      <c r="O59" s="18" t="n">
        <v>100</v>
      </c>
      <c r="P59" s="20" t="n">
        <v>0</v>
      </c>
      <c r="Q59" s="18" t="n">
        <v>0</v>
      </c>
      <c r="R59" s="20" t="n">
        <v>0</v>
      </c>
      <c r="S59" s="18" t="n">
        <v>0</v>
      </c>
      <c r="T59" s="20" t="n">
        <v>0</v>
      </c>
    </row>
    <row r="60" spans="1:20">
      <c r="A60" s="15" t="s">
        <v>380</v>
      </c>
      <c r="B60" s="17" t="n">
        <v>4546</v>
      </c>
      <c r="C60" s="18">
        <f>(0.0/B60*100)</f>
        <v/>
      </c>
      <c r="D60" s="19" t="n">
        <v>4546</v>
      </c>
      <c r="E60" s="18" t="n">
        <v>0</v>
      </c>
      <c r="F60" s="20" t="n">
        <v>0</v>
      </c>
      <c r="G60" s="18" t="n">
        <v>0</v>
      </c>
      <c r="H60" s="20" t="n">
        <v>0</v>
      </c>
      <c r="I60" s="18" t="n">
        <v>0</v>
      </c>
      <c r="J60" s="20" t="n">
        <v>0</v>
      </c>
      <c r="K60" s="18" t="n">
        <v>0</v>
      </c>
      <c r="L60" s="20" t="n">
        <v>0</v>
      </c>
      <c r="M60" s="18" t="s">
        <v>327</v>
      </c>
      <c r="N60" s="20" t="s">
        <v>327</v>
      </c>
      <c r="O60" s="18" t="n">
        <v>100</v>
      </c>
      <c r="P60" s="20" t="n">
        <v>0</v>
      </c>
      <c r="Q60" s="18" t="n">
        <v>0</v>
      </c>
      <c r="R60" s="20" t="n">
        <v>0</v>
      </c>
      <c r="S60" s="18" t="n">
        <v>0</v>
      </c>
      <c r="T60" s="20" t="n">
        <v>0</v>
      </c>
    </row>
    <row r="61" spans="1:20">
      <c r="A61" s="15" t="s">
        <v>381</v>
      </c>
      <c r="B61" s="17" t="n">
        <v>6525</v>
      </c>
      <c r="C61" s="18">
        <f>(367.0/B61*100)</f>
        <v/>
      </c>
      <c r="D61" s="19" t="n">
        <v>6158</v>
      </c>
      <c r="E61" s="18" t="n">
        <v>78.18426988</v>
      </c>
      <c r="F61" s="20" t="n">
        <v>0.74609265</v>
      </c>
      <c r="G61" s="18" t="n">
        <v>12.27787909</v>
      </c>
      <c r="H61" s="20" t="n">
        <v>0.42479823</v>
      </c>
      <c r="I61" s="18" t="n">
        <v>2.59328675</v>
      </c>
      <c r="J61" s="20" t="n">
        <v>0.24334809</v>
      </c>
      <c r="K61" s="18" t="n">
        <v>0</v>
      </c>
      <c r="L61" s="20" t="n">
        <v>0</v>
      </c>
      <c r="M61" s="18" t="s">
        <v>327</v>
      </c>
      <c r="N61" s="20" t="s">
        <v>327</v>
      </c>
      <c r="O61" s="18" t="n">
        <v>0</v>
      </c>
      <c r="P61" s="20" t="n">
        <v>0</v>
      </c>
      <c r="Q61" s="18" t="n">
        <v>0</v>
      </c>
      <c r="R61" s="20" t="n">
        <v>0</v>
      </c>
      <c r="S61" s="18" t="n">
        <v>6.94456428</v>
      </c>
      <c r="T61" s="20" t="n">
        <v>0.6634119000000001</v>
      </c>
    </row>
    <row r="62" spans="1:20">
      <c r="A62" s="15" t="s">
        <v>382</v>
      </c>
      <c r="B62" s="17" t="n">
        <v>4476</v>
      </c>
      <c r="C62" s="18">
        <f>(0.0/B62*100)</f>
        <v/>
      </c>
      <c r="D62" s="19" t="n">
        <v>4476</v>
      </c>
      <c r="E62" s="18" t="n">
        <v>0</v>
      </c>
      <c r="F62" s="20" t="n">
        <v>0</v>
      </c>
      <c r="G62" s="18" t="n">
        <v>0</v>
      </c>
      <c r="H62" s="20" t="n">
        <v>0</v>
      </c>
      <c r="I62" s="18" t="n">
        <v>0</v>
      </c>
      <c r="J62" s="20" t="n">
        <v>0</v>
      </c>
      <c r="K62" s="18" t="n">
        <v>0</v>
      </c>
      <c r="L62" s="20" t="n">
        <v>0</v>
      </c>
      <c r="M62" s="18" t="s">
        <v>327</v>
      </c>
      <c r="N62" s="20" t="s">
        <v>327</v>
      </c>
      <c r="O62" s="18" t="n">
        <v>100</v>
      </c>
      <c r="P62" s="20" t="n">
        <v>0</v>
      </c>
      <c r="Q62" s="18" t="n">
        <v>0</v>
      </c>
      <c r="R62" s="20" t="n">
        <v>0</v>
      </c>
      <c r="S62" s="18" t="n">
        <v>0</v>
      </c>
      <c r="T62" s="20" t="n">
        <v>0</v>
      </c>
    </row>
    <row r="63" spans="1:20">
      <c r="A63" s="15" t="s">
        <v>383</v>
      </c>
      <c r="B63" s="17" t="n">
        <v>5324</v>
      </c>
      <c r="C63" s="18">
        <f>(0.0/B63*100)</f>
        <v/>
      </c>
      <c r="D63" s="19" t="n">
        <v>5324</v>
      </c>
      <c r="E63" s="18" t="n">
        <v>0</v>
      </c>
      <c r="F63" s="20" t="n">
        <v>0</v>
      </c>
      <c r="G63" s="18" t="n">
        <v>0</v>
      </c>
      <c r="H63" s="20" t="n">
        <v>0</v>
      </c>
      <c r="I63" s="18" t="n">
        <v>0</v>
      </c>
      <c r="J63" s="20" t="n">
        <v>0</v>
      </c>
      <c r="K63" s="18" t="n">
        <v>0</v>
      </c>
      <c r="L63" s="20" t="n">
        <v>0</v>
      </c>
      <c r="M63" s="18" t="s">
        <v>327</v>
      </c>
      <c r="N63" s="20" t="s">
        <v>327</v>
      </c>
      <c r="O63" s="18" t="n">
        <v>100</v>
      </c>
      <c r="P63" s="20" t="n">
        <v>0</v>
      </c>
      <c r="Q63" s="18" t="n">
        <v>0</v>
      </c>
      <c r="R63" s="20" t="n">
        <v>0</v>
      </c>
      <c r="S63" s="18" t="n">
        <v>0</v>
      </c>
      <c r="T63" s="20" t="n">
        <v>0</v>
      </c>
    </row>
    <row r="64" spans="1:20">
      <c r="A64" s="15" t="s">
        <v>384</v>
      </c>
      <c r="B64" s="17" t="n">
        <v>3634</v>
      </c>
      <c r="C64" s="18">
        <f>(0.0/B64*100)</f>
        <v/>
      </c>
      <c r="D64" s="19" t="n">
        <v>3634</v>
      </c>
      <c r="E64" s="18" t="n">
        <v>0</v>
      </c>
      <c r="F64" s="20" t="n">
        <v>0</v>
      </c>
      <c r="G64" s="18" t="n">
        <v>0</v>
      </c>
      <c r="H64" s="20" t="n">
        <v>0</v>
      </c>
      <c r="I64" s="18" t="n">
        <v>0</v>
      </c>
      <c r="J64" s="20" t="n">
        <v>0</v>
      </c>
      <c r="K64" s="18" t="n">
        <v>0</v>
      </c>
      <c r="L64" s="20" t="n">
        <v>0</v>
      </c>
      <c r="M64" s="18" t="s">
        <v>327</v>
      </c>
      <c r="N64" s="20" t="s">
        <v>327</v>
      </c>
      <c r="O64" s="18" t="n">
        <v>100</v>
      </c>
      <c r="P64" s="20" t="n">
        <v>0</v>
      </c>
      <c r="Q64" s="18" t="n">
        <v>0</v>
      </c>
      <c r="R64" s="20" t="n">
        <v>0</v>
      </c>
      <c r="S64" s="18" t="n">
        <v>0</v>
      </c>
      <c r="T64" s="20" t="n">
        <v>0</v>
      </c>
    </row>
    <row r="65" spans="1:20">
      <c r="A65" s="15" t="s">
        <v>385</v>
      </c>
      <c r="B65" s="17" t="n">
        <v>5325</v>
      </c>
      <c r="C65" s="18">
        <f>(0.0/B65*100)</f>
        <v/>
      </c>
      <c r="D65" s="19" t="n">
        <v>5325</v>
      </c>
      <c r="E65" s="18" t="n">
        <v>0</v>
      </c>
      <c r="F65" s="20" t="n">
        <v>0</v>
      </c>
      <c r="G65" s="18" t="n">
        <v>0</v>
      </c>
      <c r="H65" s="20" t="n">
        <v>0</v>
      </c>
      <c r="I65" s="18" t="n">
        <v>0</v>
      </c>
      <c r="J65" s="20" t="n">
        <v>0</v>
      </c>
      <c r="K65" s="18" t="n">
        <v>0</v>
      </c>
      <c r="L65" s="20" t="n">
        <v>0</v>
      </c>
      <c r="M65" s="18" t="s">
        <v>327</v>
      </c>
      <c r="N65" s="20" t="s">
        <v>327</v>
      </c>
      <c r="O65" s="18" t="n">
        <v>100</v>
      </c>
      <c r="P65" s="20" t="n">
        <v>0</v>
      </c>
      <c r="Q65" s="18" t="n">
        <v>0</v>
      </c>
      <c r="R65" s="20" t="n">
        <v>0</v>
      </c>
      <c r="S65" s="18" t="n">
        <v>0</v>
      </c>
      <c r="T65" s="20" t="n">
        <v>0</v>
      </c>
    </row>
    <row r="66" spans="1:20">
      <c r="A66" s="15" t="s">
        <v>386</v>
      </c>
      <c r="B66" s="17" t="n">
        <v>5665</v>
      </c>
      <c r="C66" s="18">
        <f>(0.0/B66*100)</f>
        <v/>
      </c>
      <c r="D66" s="19" t="n">
        <v>5665</v>
      </c>
      <c r="E66" s="18" t="n">
        <v>0</v>
      </c>
      <c r="F66" s="20" t="n">
        <v>0</v>
      </c>
      <c r="G66" s="18" t="n">
        <v>0</v>
      </c>
      <c r="H66" s="20" t="n">
        <v>0</v>
      </c>
      <c r="I66" s="18" t="n">
        <v>0</v>
      </c>
      <c r="J66" s="20" t="n">
        <v>0</v>
      </c>
      <c r="K66" s="18" t="n">
        <v>0</v>
      </c>
      <c r="L66" s="20" t="n">
        <v>0</v>
      </c>
      <c r="M66" s="18" t="s">
        <v>327</v>
      </c>
      <c r="N66" s="20" t="s">
        <v>327</v>
      </c>
      <c r="O66" s="18" t="n">
        <v>100</v>
      </c>
      <c r="P66" s="20" t="n">
        <v>0</v>
      </c>
      <c r="Q66" s="18" t="n">
        <v>0</v>
      </c>
      <c r="R66" s="20" t="n">
        <v>0</v>
      </c>
      <c r="S66" s="18" t="n">
        <v>0</v>
      </c>
      <c r="T66" s="20" t="n">
        <v>0</v>
      </c>
    </row>
    <row r="67" spans="1:20">
      <c r="A67" s="15" t="s">
        <v>387</v>
      </c>
      <c r="B67" s="17" t="n">
        <v>6971</v>
      </c>
      <c r="C67" s="18">
        <f>(6971.0/B67*100)</f>
        <v/>
      </c>
      <c r="D67" s="19" t="n">
        <v>0</v>
      </c>
      <c r="E67" s="18" t="s">
        <v>327</v>
      </c>
      <c r="F67" s="20" t="s">
        <v>327</v>
      </c>
      <c r="G67" s="18" t="s">
        <v>327</v>
      </c>
      <c r="H67" s="20" t="s">
        <v>327</v>
      </c>
      <c r="I67" s="18" t="s">
        <v>327</v>
      </c>
      <c r="J67" s="20" t="s">
        <v>327</v>
      </c>
      <c r="K67" s="18" t="s">
        <v>327</v>
      </c>
      <c r="L67" s="20" t="s">
        <v>327</v>
      </c>
      <c r="M67" s="18" t="s">
        <v>327</v>
      </c>
      <c r="N67" s="20" t="s">
        <v>327</v>
      </c>
      <c r="O67" s="18" t="s">
        <v>327</v>
      </c>
      <c r="P67" s="20" t="s">
        <v>327</v>
      </c>
      <c r="Q67" s="18" t="s">
        <v>327</v>
      </c>
      <c r="R67" s="20" t="s">
        <v>327</v>
      </c>
      <c r="S67" s="18" t="s">
        <v>327</v>
      </c>
      <c r="T67" s="20" t="s">
        <v>327</v>
      </c>
    </row>
    <row r="68" spans="1:20">
      <c r="A68" s="15" t="s">
        <v>388</v>
      </c>
      <c r="B68" s="17" t="n">
        <v>12083</v>
      </c>
      <c r="C68" s="18">
        <f>(0.0/B68*100)</f>
        <v/>
      </c>
      <c r="D68" s="19" t="n">
        <v>12083</v>
      </c>
      <c r="E68" s="18" t="n">
        <v>0</v>
      </c>
      <c r="F68" s="20" t="n">
        <v>0</v>
      </c>
      <c r="G68" s="18" t="n">
        <v>0</v>
      </c>
      <c r="H68" s="20" t="n">
        <v>0</v>
      </c>
      <c r="I68" s="18" t="n">
        <v>0</v>
      </c>
      <c r="J68" s="20" t="n">
        <v>0</v>
      </c>
      <c r="K68" s="18" t="n">
        <v>0</v>
      </c>
      <c r="L68" s="20" t="n">
        <v>0</v>
      </c>
      <c r="M68" s="18" t="s">
        <v>327</v>
      </c>
      <c r="N68" s="20" t="s">
        <v>327</v>
      </c>
      <c r="O68" s="18" t="n">
        <v>100</v>
      </c>
      <c r="P68" s="20" t="n">
        <v>0</v>
      </c>
      <c r="Q68" s="18" t="n">
        <v>0</v>
      </c>
      <c r="R68" s="20" t="n">
        <v>0</v>
      </c>
      <c r="S68" s="18" t="n">
        <v>0</v>
      </c>
      <c r="T68" s="20" t="n">
        <v>0</v>
      </c>
    </row>
    <row r="69" spans="1:20">
      <c r="A69" s="15" t="s">
        <v>389</v>
      </c>
      <c r="B69" s="17" t="n">
        <v>4876</v>
      </c>
      <c r="C69" s="18">
        <f>(0.0/B69*100)</f>
        <v/>
      </c>
      <c r="D69" s="19" t="n">
        <v>4876</v>
      </c>
      <c r="E69" s="18" t="n">
        <v>0</v>
      </c>
      <c r="F69" s="20" t="n">
        <v>0</v>
      </c>
      <c r="G69" s="18" t="n">
        <v>0</v>
      </c>
      <c r="H69" s="20" t="n">
        <v>0</v>
      </c>
      <c r="I69" s="18" t="n">
        <v>0</v>
      </c>
      <c r="J69" s="20" t="n">
        <v>0</v>
      </c>
      <c r="K69" s="18" t="n">
        <v>0</v>
      </c>
      <c r="L69" s="20" t="n">
        <v>0</v>
      </c>
      <c r="M69" s="18" t="s">
        <v>327</v>
      </c>
      <c r="N69" s="20" t="s">
        <v>327</v>
      </c>
      <c r="O69" s="18" t="n">
        <v>100</v>
      </c>
      <c r="P69" s="20" t="n">
        <v>0</v>
      </c>
      <c r="Q69" s="18" t="n">
        <v>0</v>
      </c>
      <c r="R69" s="20" t="n">
        <v>0</v>
      </c>
      <c r="S69" s="18" t="n">
        <v>0</v>
      </c>
      <c r="T69" s="20" t="n">
        <v>0</v>
      </c>
    </row>
    <row r="70" spans="1:20">
      <c r="A70" s="15" t="s">
        <v>390</v>
      </c>
      <c r="B70" s="17" t="n">
        <v>6036</v>
      </c>
      <c r="C70" s="18">
        <f>(0.0/B70*100)</f>
        <v/>
      </c>
      <c r="D70" s="19" t="n">
        <v>6036</v>
      </c>
      <c r="E70" s="18" t="n">
        <v>0</v>
      </c>
      <c r="F70" s="20" t="n">
        <v>0</v>
      </c>
      <c r="G70" s="18" t="n">
        <v>0</v>
      </c>
      <c r="H70" s="20" t="n">
        <v>0</v>
      </c>
      <c r="I70" s="18" t="n">
        <v>0</v>
      </c>
      <c r="J70" s="20" t="n">
        <v>0</v>
      </c>
      <c r="K70" s="18" t="n">
        <v>0</v>
      </c>
      <c r="L70" s="20" t="n">
        <v>0</v>
      </c>
      <c r="M70" s="18" t="s">
        <v>327</v>
      </c>
      <c r="N70" s="20" t="s">
        <v>327</v>
      </c>
      <c r="O70" s="18" t="n">
        <v>100</v>
      </c>
      <c r="P70" s="20" t="n">
        <v>0</v>
      </c>
      <c r="Q70" s="18" t="n">
        <v>0</v>
      </c>
      <c r="R70" s="20" t="n">
        <v>0</v>
      </c>
      <c r="S70" s="18" t="n">
        <v>0</v>
      </c>
      <c r="T70" s="20" t="n">
        <v>0</v>
      </c>
    </row>
    <row r="71" spans="1:20">
      <c r="A71" s="15" t="s">
        <v>391</v>
      </c>
      <c r="B71" s="17" t="n">
        <v>6115</v>
      </c>
      <c r="C71" s="18">
        <f>(0.0/B71*100)</f>
        <v/>
      </c>
      <c r="D71" s="19" t="n">
        <v>6115</v>
      </c>
      <c r="E71" s="18" t="n">
        <v>0</v>
      </c>
      <c r="F71" s="20" t="n">
        <v>0</v>
      </c>
      <c r="G71" s="18" t="n">
        <v>0</v>
      </c>
      <c r="H71" s="20" t="n">
        <v>0</v>
      </c>
      <c r="I71" s="18" t="n">
        <v>0</v>
      </c>
      <c r="J71" s="20" t="n">
        <v>0</v>
      </c>
      <c r="K71" s="18" t="n">
        <v>0</v>
      </c>
      <c r="L71" s="20" t="n">
        <v>0</v>
      </c>
      <c r="M71" s="18" t="s">
        <v>327</v>
      </c>
      <c r="N71" s="20" t="s">
        <v>327</v>
      </c>
      <c r="O71" s="18" t="n">
        <v>100</v>
      </c>
      <c r="P71" s="20" t="n">
        <v>0</v>
      </c>
      <c r="Q71" s="18" t="n">
        <v>0</v>
      </c>
      <c r="R71" s="20" t="n">
        <v>0</v>
      </c>
      <c r="S71" s="18" t="n">
        <v>0</v>
      </c>
      <c r="T71" s="20" t="n">
        <v>0</v>
      </c>
    </row>
    <row r="72" spans="1:20">
      <c r="A72" s="15" t="s">
        <v>392</v>
      </c>
      <c r="B72" s="17" t="n">
        <v>7708</v>
      </c>
      <c r="C72" s="18">
        <f>(0.0/B72*100)</f>
        <v/>
      </c>
      <c r="D72" s="19" t="n">
        <v>7708</v>
      </c>
      <c r="E72" s="18" t="n">
        <v>0</v>
      </c>
      <c r="F72" s="20" t="n">
        <v>0</v>
      </c>
      <c r="G72" s="18" t="n">
        <v>0</v>
      </c>
      <c r="H72" s="20" t="n">
        <v>0</v>
      </c>
      <c r="I72" s="18" t="n">
        <v>0</v>
      </c>
      <c r="J72" s="20" t="n">
        <v>0</v>
      </c>
      <c r="K72" s="18" t="n">
        <v>0</v>
      </c>
      <c r="L72" s="20" t="n">
        <v>0</v>
      </c>
      <c r="M72" s="18" t="s">
        <v>327</v>
      </c>
      <c r="N72" s="20" t="s">
        <v>327</v>
      </c>
      <c r="O72" s="18" t="n">
        <v>100</v>
      </c>
      <c r="P72" s="20" t="n">
        <v>0</v>
      </c>
      <c r="Q72" s="18" t="n">
        <v>0</v>
      </c>
      <c r="R72" s="20" t="n">
        <v>0</v>
      </c>
      <c r="S72" s="18" t="n">
        <v>0</v>
      </c>
      <c r="T72" s="20" t="n">
        <v>0</v>
      </c>
    </row>
    <row r="73" spans="1:20">
      <c r="A73" s="15" t="s">
        <v>393</v>
      </c>
      <c r="B73" s="17" t="n">
        <v>8249</v>
      </c>
      <c r="C73" s="18">
        <f>(486.0/B73*100)</f>
        <v/>
      </c>
      <c r="D73" s="19" t="n">
        <v>7763</v>
      </c>
      <c r="E73" s="18" t="n">
        <v>76.1799232</v>
      </c>
      <c r="F73" s="20" t="n">
        <v>0.84805998</v>
      </c>
      <c r="G73" s="18" t="n">
        <v>16.90316433</v>
      </c>
      <c r="H73" s="20" t="n">
        <v>0.67125333</v>
      </c>
      <c r="I73" s="18" t="n">
        <v>4.59870071</v>
      </c>
      <c r="J73" s="20" t="n">
        <v>0.35276966</v>
      </c>
      <c r="K73" s="18" t="n">
        <v>0</v>
      </c>
      <c r="L73" s="20" t="n">
        <v>0</v>
      </c>
      <c r="M73" s="18" t="s">
        <v>327</v>
      </c>
      <c r="N73" s="20" t="s">
        <v>327</v>
      </c>
      <c r="O73" s="18" t="n">
        <v>0</v>
      </c>
      <c r="P73" s="20" t="n">
        <v>0</v>
      </c>
      <c r="Q73" s="18" t="n">
        <v>0</v>
      </c>
      <c r="R73" s="20" t="n">
        <v>0</v>
      </c>
      <c r="S73" s="18" t="n">
        <v>2.31821176</v>
      </c>
      <c r="T73" s="20" t="n">
        <v>0.23960141</v>
      </c>
    </row>
    <row r="74" spans="1:20">
      <c r="A74" s="15" t="s">
        <v>394</v>
      </c>
      <c r="B74" s="17" t="n">
        <v>4692</v>
      </c>
      <c r="C74" s="18">
        <f>(0.0/B74*100)</f>
        <v/>
      </c>
      <c r="D74" s="19" t="n">
        <v>4692</v>
      </c>
      <c r="E74" s="18" t="n">
        <v>0</v>
      </c>
      <c r="F74" s="20" t="n">
        <v>0</v>
      </c>
      <c r="G74" s="18" t="n">
        <v>0</v>
      </c>
      <c r="H74" s="20" t="n">
        <v>0</v>
      </c>
      <c r="I74" s="18" t="n">
        <v>0</v>
      </c>
      <c r="J74" s="20" t="n">
        <v>0</v>
      </c>
      <c r="K74" s="18" t="n">
        <v>0</v>
      </c>
      <c r="L74" s="20" t="n">
        <v>0</v>
      </c>
      <c r="M74" s="18" t="s">
        <v>327</v>
      </c>
      <c r="N74" s="20" t="s">
        <v>327</v>
      </c>
      <c r="O74" s="18" t="n">
        <v>100</v>
      </c>
      <c r="P74" s="20" t="n">
        <v>0</v>
      </c>
      <c r="Q74" s="18" t="n">
        <v>0</v>
      </c>
      <c r="R74" s="20" t="n">
        <v>0</v>
      </c>
      <c r="S74" s="18" t="n">
        <v>0</v>
      </c>
      <c r="T74" s="20" t="n">
        <v>0</v>
      </c>
    </row>
    <row r="75" spans="1:20">
      <c r="A75" s="15" t="s">
        <v>395</v>
      </c>
      <c r="B75" s="17" t="n">
        <v>5375</v>
      </c>
      <c r="C75" s="18">
        <f>(0.0/B75*100)</f>
        <v/>
      </c>
      <c r="D75" s="19" t="n">
        <v>5375</v>
      </c>
      <c r="E75" s="18" t="n">
        <v>0</v>
      </c>
      <c r="F75" s="20" t="n">
        <v>0</v>
      </c>
      <c r="G75" s="18" t="n">
        <v>0</v>
      </c>
      <c r="H75" s="20" t="n">
        <v>0</v>
      </c>
      <c r="I75" s="18" t="n">
        <v>0</v>
      </c>
      <c r="J75" s="20" t="n">
        <v>0</v>
      </c>
      <c r="K75" s="18" t="n">
        <v>0</v>
      </c>
      <c r="L75" s="20" t="n">
        <v>0</v>
      </c>
      <c r="M75" s="18" t="s">
        <v>327</v>
      </c>
      <c r="N75" s="20" t="s">
        <v>327</v>
      </c>
      <c r="O75" s="18" t="n">
        <v>100</v>
      </c>
      <c r="P75" s="20" t="n">
        <v>0</v>
      </c>
      <c r="Q75" s="18" t="n">
        <v>0</v>
      </c>
      <c r="R75" s="20" t="n">
        <v>0</v>
      </c>
      <c r="S75" s="18" t="n">
        <v>0</v>
      </c>
      <c r="T75" s="20" t="n">
        <v>0</v>
      </c>
    </row>
    <row r="76" spans="1:20">
      <c r="A76" s="15" t="s">
        <v>396</v>
      </c>
      <c r="B76" s="17" t="n">
        <v>14167</v>
      </c>
      <c r="C76" s="18">
        <f>(0.0/B76*100)</f>
        <v/>
      </c>
      <c r="D76" s="19" t="n">
        <v>14167</v>
      </c>
      <c r="E76" s="18" t="n">
        <v>0</v>
      </c>
      <c r="F76" s="20" t="n">
        <v>0</v>
      </c>
      <c r="G76" s="18" t="n">
        <v>0</v>
      </c>
      <c r="H76" s="20" t="n">
        <v>0</v>
      </c>
      <c r="I76" s="18" t="n">
        <v>0</v>
      </c>
      <c r="J76" s="20" t="n">
        <v>0</v>
      </c>
      <c r="K76" s="18" t="n">
        <v>0</v>
      </c>
      <c r="L76" s="20" t="n">
        <v>0</v>
      </c>
      <c r="M76" s="18" t="s">
        <v>327</v>
      </c>
      <c r="N76" s="20" t="s">
        <v>327</v>
      </c>
      <c r="O76" s="18" t="n">
        <v>100</v>
      </c>
      <c r="P76" s="20" t="n">
        <v>0</v>
      </c>
      <c r="Q76" s="18" t="n">
        <v>0</v>
      </c>
      <c r="R76" s="20" t="n">
        <v>0</v>
      </c>
      <c r="S76" s="18" t="n">
        <v>0</v>
      </c>
      <c r="T76" s="20" t="n">
        <v>0</v>
      </c>
    </row>
    <row r="77" spans="1:20">
      <c r="A77" s="15" t="s">
        <v>397</v>
      </c>
      <c r="B77" s="17" t="n">
        <v>6062</v>
      </c>
      <c r="C77" s="18">
        <f>(0.0/B77*100)</f>
        <v/>
      </c>
      <c r="D77" s="19" t="n">
        <v>6062</v>
      </c>
      <c r="E77" s="18" t="n">
        <v>0</v>
      </c>
      <c r="F77" s="20" t="n">
        <v>0</v>
      </c>
      <c r="G77" s="18" t="n">
        <v>0</v>
      </c>
      <c r="H77" s="20" t="n">
        <v>0</v>
      </c>
      <c r="I77" s="18" t="n">
        <v>0</v>
      </c>
      <c r="J77" s="20" t="n">
        <v>0</v>
      </c>
      <c r="K77" s="18" t="n">
        <v>0</v>
      </c>
      <c r="L77" s="20" t="n">
        <v>0</v>
      </c>
      <c r="M77" s="18" t="s">
        <v>327</v>
      </c>
      <c r="N77" s="20" t="s">
        <v>327</v>
      </c>
      <c r="O77" s="18" t="n">
        <v>100</v>
      </c>
      <c r="P77" s="20" t="n">
        <v>0</v>
      </c>
      <c r="Q77" s="18" t="n">
        <v>0</v>
      </c>
      <c r="R77" s="20" t="n">
        <v>0</v>
      </c>
      <c r="S77" s="18" t="n">
        <v>0</v>
      </c>
      <c r="T77" s="20" t="n">
        <v>0</v>
      </c>
    </row>
    <row r="78" spans="1:20">
      <c r="A78" s="15" t="s">
        <v>398</v>
      </c>
      <c r="B78" s="17" t="n">
        <v>5826</v>
      </c>
      <c r="C78" s="18">
        <f>(0.0/B78*100)</f>
        <v/>
      </c>
      <c r="D78" s="19" t="n">
        <v>5826</v>
      </c>
      <c r="E78" s="18" t="n">
        <v>0</v>
      </c>
      <c r="F78" s="20" t="n">
        <v>0</v>
      </c>
      <c r="G78" s="18" t="n">
        <v>0</v>
      </c>
      <c r="H78" s="20" t="n">
        <v>0</v>
      </c>
      <c r="I78" s="18" t="n">
        <v>0</v>
      </c>
      <c r="J78" s="20" t="n">
        <v>0</v>
      </c>
      <c r="K78" s="18" t="n">
        <v>0</v>
      </c>
      <c r="L78" s="20" t="n">
        <v>0</v>
      </c>
      <c r="M78" s="18" t="s">
        <v>327</v>
      </c>
      <c r="N78" s="20" t="s">
        <v>327</v>
      </c>
      <c r="O78" s="18" t="n">
        <v>100</v>
      </c>
      <c r="P78" s="20" t="n">
        <v>0</v>
      </c>
      <c r="Q78" s="18" t="n">
        <v>0</v>
      </c>
      <c r="R78" s="20" t="n">
        <v>0</v>
      </c>
      <c r="S78" s="18" t="n">
        <v>0</v>
      </c>
      <c r="T78" s="20" t="n">
        <v>0</v>
      </c>
    </row>
    <row customHeight="1" ht="25" r="79" spans="1:20">
      <c r="A79" s="15" t="s">
        <v>399</v>
      </c>
      <c r="B79" s="17" t="n">
        <v>1657</v>
      </c>
      <c r="C79" s="18">
        <f>(0.0/B79*100)</f>
        <v/>
      </c>
      <c r="D79" s="19" t="n">
        <v>1657</v>
      </c>
      <c r="E79" s="18" t="n">
        <v>0</v>
      </c>
      <c r="F79" s="20" t="n">
        <v>0</v>
      </c>
      <c r="G79" s="18" t="n">
        <v>0</v>
      </c>
      <c r="H79" s="20" t="n">
        <v>0</v>
      </c>
      <c r="I79" s="18" t="n">
        <v>0</v>
      </c>
      <c r="J79" s="20" t="n">
        <v>0</v>
      </c>
      <c r="K79" s="18" t="n">
        <v>0</v>
      </c>
      <c r="L79" s="20" t="n">
        <v>0</v>
      </c>
      <c r="M79" s="18" t="s">
        <v>327</v>
      </c>
      <c r="N79" s="20" t="s">
        <v>327</v>
      </c>
      <c r="O79" s="18" t="n">
        <v>100</v>
      </c>
      <c r="P79" s="20" t="n">
        <v>0</v>
      </c>
      <c r="Q79" s="18" t="n">
        <v>0</v>
      </c>
      <c r="R79" s="20" t="n">
        <v>0</v>
      </c>
      <c r="S79" s="18" t="n">
        <v>0</v>
      </c>
      <c r="T79" s="20" t="n">
        <v>0</v>
      </c>
    </row>
    <row r="80" spans="1:20">
      <c r="A80" s="15" t="s">
        <v>400</v>
      </c>
      <c r="B80" s="17" t="n">
        <v>7841</v>
      </c>
      <c r="C80" s="18">
        <f>(0.0/B80*100)</f>
        <v/>
      </c>
      <c r="D80" s="19" t="n">
        <v>7841</v>
      </c>
      <c r="E80" s="18" t="n">
        <v>0</v>
      </c>
      <c r="F80" s="20" t="n">
        <v>0</v>
      </c>
      <c r="G80" s="18" t="n">
        <v>0</v>
      </c>
      <c r="H80" s="20" t="n">
        <v>0</v>
      </c>
      <c r="I80" s="18" t="n">
        <v>0</v>
      </c>
      <c r="J80" s="20" t="n">
        <v>0</v>
      </c>
      <c r="K80" s="18" t="n">
        <v>0</v>
      </c>
      <c r="L80" s="20" t="n">
        <v>0</v>
      </c>
      <c r="M80" s="18" t="s">
        <v>327</v>
      </c>
      <c r="N80" s="20" t="s">
        <v>327</v>
      </c>
      <c r="O80" s="18" t="n">
        <v>100</v>
      </c>
      <c r="P80" s="20" t="n">
        <v>0</v>
      </c>
      <c r="Q80" s="18" t="n">
        <v>0</v>
      </c>
      <c r="R80" s="20" t="n">
        <v>0</v>
      </c>
      <c r="S80" s="18" t="n">
        <v>0</v>
      </c>
      <c r="T80" s="20" t="n">
        <v>0</v>
      </c>
    </row>
    <row r="81" spans="1:20">
      <c r="A81" s="21" t="s">
        <v>401</v>
      </c>
      <c r="B81" s="17" t="n">
        <v>8861</v>
      </c>
      <c r="C81" s="18">
        <f>(0.0/B81*100)</f>
        <v/>
      </c>
      <c r="D81" s="19" t="n">
        <v>8861</v>
      </c>
      <c r="E81" s="18" t="n">
        <v>0</v>
      </c>
      <c r="F81" s="20" t="n">
        <v>0</v>
      </c>
      <c r="G81" s="18" t="n">
        <v>0</v>
      </c>
      <c r="H81" s="20" t="n">
        <v>0</v>
      </c>
      <c r="I81" s="18" t="n">
        <v>0</v>
      </c>
      <c r="J81" s="20" t="n">
        <v>0</v>
      </c>
      <c r="K81" s="18" t="n">
        <v>0</v>
      </c>
      <c r="L81" s="20" t="n">
        <v>0</v>
      </c>
      <c r="M81" s="18" t="s">
        <v>327</v>
      </c>
      <c r="N81" s="20" t="s">
        <v>327</v>
      </c>
      <c r="O81" s="18" t="n">
        <v>100</v>
      </c>
      <c r="P81" s="20" t="n">
        <v>0</v>
      </c>
      <c r="Q81" s="18" t="n">
        <v>0</v>
      </c>
      <c r="R81" s="20" t="n">
        <v>0</v>
      </c>
      <c r="S81" s="18" t="n">
        <v>0</v>
      </c>
      <c r="T81" s="20" t="n">
        <v>0</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155</vt:i4>
      </vt:variant>
    </vt:vector>
  </ns0:HeadingPairs>
  <ns0:TitlesOfParts>
    <vt:vector xmlns:vt="http://schemas.openxmlformats.org/officeDocument/2006/docPropsVTypes" baseType="lpstr" size="155">
      <vt:lpstr>Table of Contents</vt:lpstr>
      <vt:lpstr>EC003Q01NA</vt:lpstr>
      <vt:lpstr>EC003Q02NA</vt:lpstr>
      <vt:lpstr>EC003Q03NA</vt:lpstr>
      <vt:lpstr>EC003Q04NA</vt:lpstr>
      <vt:lpstr>EC003Q05NA</vt:lpstr>
      <vt:lpstr>EC003Q06NA</vt:lpstr>
      <vt:lpstr>EC004Q01NA</vt:lpstr>
      <vt:lpstr>EC004Q02NA</vt:lpstr>
      <vt:lpstr>EC005Q01NA</vt:lpstr>
      <vt:lpstr>EC005Q02NA</vt:lpstr>
      <vt:lpstr>EC005Q03NA</vt:lpstr>
      <vt:lpstr>EC005Q04NA</vt:lpstr>
      <vt:lpstr>EC005Q05NA</vt:lpstr>
      <vt:lpstr>EC005Q06NA</vt:lpstr>
      <vt:lpstr>EC005Q07NA</vt:lpstr>
      <vt:lpstr>EC005Q08NA</vt:lpstr>
      <vt:lpstr>EC007Q01NA</vt:lpstr>
      <vt:lpstr>EC007Q02NA</vt:lpstr>
      <vt:lpstr>EC008Q01NA</vt:lpstr>
      <vt:lpstr>EC008Q02NA</vt:lpstr>
      <vt:lpstr>EC008Q03NA</vt:lpstr>
      <vt:lpstr>EC008Q04NA</vt:lpstr>
      <vt:lpstr>EC009Q03NA</vt:lpstr>
      <vt:lpstr>EC009Q07NA</vt:lpstr>
      <vt:lpstr>EC009Q10NA</vt:lpstr>
      <vt:lpstr>EC009Q12NA</vt:lpstr>
      <vt:lpstr>EC009Q13NA</vt:lpstr>
      <vt:lpstr>EC009Q14NA</vt:lpstr>
      <vt:lpstr>EC010Q04NA</vt:lpstr>
      <vt:lpstr>EC010Q06NA</vt:lpstr>
      <vt:lpstr>EC010Q07NA</vt:lpstr>
      <vt:lpstr>EC010Q08NA</vt:lpstr>
      <vt:lpstr>EC010Q09NA</vt:lpstr>
      <vt:lpstr>EC010Q10NA</vt:lpstr>
      <vt:lpstr>EC010Q11NA</vt:lpstr>
      <vt:lpstr>EC010Q12NA</vt:lpstr>
      <vt:lpstr>EC011Q01NA</vt:lpstr>
      <vt:lpstr>EC011Q02NA</vt:lpstr>
      <vt:lpstr>EC011Q03NA</vt:lpstr>
      <vt:lpstr>EC011Q04NA</vt:lpstr>
      <vt:lpstr>EC011Q05NA</vt:lpstr>
      <vt:lpstr>EC012Q01NA</vt:lpstr>
      <vt:lpstr>EC012Q02NA</vt:lpstr>
      <vt:lpstr>EC012Q03NA</vt:lpstr>
      <vt:lpstr>EC012Q04NA</vt:lpstr>
      <vt:lpstr>EC012Q05NA</vt:lpstr>
      <vt:lpstr>EC012Q06NA</vt:lpstr>
      <vt:lpstr>EC012Q07NA</vt:lpstr>
      <vt:lpstr>EC012Q08NA</vt:lpstr>
      <vt:lpstr>EC012Q09NA</vt:lpstr>
      <vt:lpstr>EC012Q10NA</vt:lpstr>
      <vt:lpstr>EC012Q11NA</vt:lpstr>
      <vt:lpstr>EC012Q12NA</vt:lpstr>
      <vt:lpstr>EC013Q01NA</vt:lpstr>
      <vt:lpstr>EC013Q02NA</vt:lpstr>
      <vt:lpstr>EC013Q03NA</vt:lpstr>
      <vt:lpstr>EC013Q04NA</vt:lpstr>
      <vt:lpstr>EC013Q05NA</vt:lpstr>
      <vt:lpstr>EC013Q06NA</vt:lpstr>
      <vt:lpstr>EC013Q07NA</vt:lpstr>
      <vt:lpstr>EC013Q08NA</vt:lpstr>
      <vt:lpstr>EC013Q09NA</vt:lpstr>
      <vt:lpstr>EC013Q10NA</vt:lpstr>
      <vt:lpstr>EC013Q11NA</vt:lpstr>
      <vt:lpstr>EC013Q12NA</vt:lpstr>
      <vt:lpstr>EC013Q13NA</vt:lpstr>
      <vt:lpstr>EC014Q01NA</vt:lpstr>
      <vt:lpstr>EC014Q02NA</vt:lpstr>
      <vt:lpstr>EC015Q01NA</vt:lpstr>
      <vt:lpstr>EC015Q02NA</vt:lpstr>
      <vt:lpstr>EC015Q03NA</vt:lpstr>
      <vt:lpstr>EC015Q04NA</vt:lpstr>
      <vt:lpstr>EC015Q05NA</vt:lpstr>
      <vt:lpstr>EC015Q06NA</vt:lpstr>
      <vt:lpstr>EC015Q07NA</vt:lpstr>
      <vt:lpstr>EC015Q08NA</vt:lpstr>
      <vt:lpstr>EC017Q01NA</vt:lpstr>
      <vt:lpstr>EC017Q02NA</vt:lpstr>
      <vt:lpstr>EC018Q01NA</vt:lpstr>
      <vt:lpstr>EC018Q02NA</vt:lpstr>
      <vt:lpstr>EC018Q03NA</vt:lpstr>
      <vt:lpstr>EC018Q04NA</vt:lpstr>
      <vt:lpstr>EC019Q03NA</vt:lpstr>
      <vt:lpstr>EC019Q07NA</vt:lpstr>
      <vt:lpstr>EC019Q10NA</vt:lpstr>
      <vt:lpstr>EC019Q12NA</vt:lpstr>
      <vt:lpstr>EC019Q13NA</vt:lpstr>
      <vt:lpstr>EC019Q14NA</vt:lpstr>
      <vt:lpstr>EC020Q04NA</vt:lpstr>
      <vt:lpstr>EC020Q06NA</vt:lpstr>
      <vt:lpstr>EC020Q07NA</vt:lpstr>
      <vt:lpstr>EC020Q08NA</vt:lpstr>
      <vt:lpstr>EC020Q09NA</vt:lpstr>
      <vt:lpstr>EC020Q10NA</vt:lpstr>
      <vt:lpstr>EC020Q11NA</vt:lpstr>
      <vt:lpstr>EC020Q12NA</vt:lpstr>
      <vt:lpstr>EC021Q01NA</vt:lpstr>
      <vt:lpstr>EC021Q02NA</vt:lpstr>
      <vt:lpstr>EC021Q03NA</vt:lpstr>
      <vt:lpstr>EC021Q04NA</vt:lpstr>
      <vt:lpstr>EC021Q05NA</vt:lpstr>
      <vt:lpstr>EC022Q01NA</vt:lpstr>
      <vt:lpstr>EC022Q02NA</vt:lpstr>
      <vt:lpstr>EC022Q03NA</vt:lpstr>
      <vt:lpstr>EC022Q04NA</vt:lpstr>
      <vt:lpstr>EC022Q05NA</vt:lpstr>
      <vt:lpstr>EC022Q06NA</vt:lpstr>
      <vt:lpstr>EC022Q07NA</vt:lpstr>
      <vt:lpstr>EC022Q08NA</vt:lpstr>
      <vt:lpstr>EC022Q09NA</vt:lpstr>
      <vt:lpstr>EC022Q10NA</vt:lpstr>
      <vt:lpstr>EC022Q11NA</vt:lpstr>
      <vt:lpstr>EC022Q12NA</vt:lpstr>
      <vt:lpstr>EC023Q01NA</vt:lpstr>
      <vt:lpstr>EC023Q02NA</vt:lpstr>
      <vt:lpstr>EC023Q03NA</vt:lpstr>
      <vt:lpstr>EC023Q04NA</vt:lpstr>
      <vt:lpstr>EC023Q05NA</vt:lpstr>
      <vt:lpstr>EC023Q06NA</vt:lpstr>
      <vt:lpstr>EC023Q07NA</vt:lpstr>
      <vt:lpstr>EC023Q08NA</vt:lpstr>
      <vt:lpstr>EC023Q09NA</vt:lpstr>
      <vt:lpstr>EC023Q10NA</vt:lpstr>
      <vt:lpstr>EC023Q11NA</vt:lpstr>
      <vt:lpstr>EC023Q12NA</vt:lpstr>
      <vt:lpstr>EC023Q13NA</vt:lpstr>
      <vt:lpstr>EC024Q01NA</vt:lpstr>
      <vt:lpstr>EC024Q02NA</vt:lpstr>
      <vt:lpstr>EC024Q03NA</vt:lpstr>
      <vt:lpstr>EC024Q04NA</vt:lpstr>
      <vt:lpstr>EC024Q05NA</vt:lpstr>
      <vt:lpstr>EC024Q06NA</vt:lpstr>
      <vt:lpstr>EC024Q07NA</vt:lpstr>
      <vt:lpstr>EC024Q08NA</vt:lpstr>
      <vt:lpstr>EC026Q01NA</vt:lpstr>
      <vt:lpstr>EC026Q02NA</vt:lpstr>
      <vt:lpstr>EC027Q01NA</vt:lpstr>
      <vt:lpstr>EC027Q02NA</vt:lpstr>
      <vt:lpstr>EC027Q03NA</vt:lpstr>
      <vt:lpstr>EC027Q04NA</vt:lpstr>
      <vt:lpstr>EC028Q01NA</vt:lpstr>
      <vt:lpstr>EC028Q02NA</vt:lpstr>
      <vt:lpstr>EC028Q03NA</vt:lpstr>
      <vt:lpstr>EC029Q01NA</vt:lpstr>
      <vt:lpstr>EC030Q01NA</vt:lpstr>
      <vt:lpstr>EC030Q02NA</vt:lpstr>
      <vt:lpstr>EC030Q03NA</vt:lpstr>
      <vt:lpstr>EC030Q04NA</vt:lpstr>
      <vt:lpstr>EC030Q05NA</vt:lpstr>
      <vt:lpstr>EC030Q06NA</vt:lpstr>
      <vt:lpstr>EC030Q07NA</vt:lpstr>
      <vt:lpstr>EC031Q01TA</vt:lpstr>
      <vt:lpstr>EC032Q01TA</vt:lpstr>
      <vt:lpstr>EC033Q01NA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2016-11-30T10:16:46Z</dcterms:created>
  <dcterms:modified xmlns:dcterms="http://purl.org/dc/terms/" xmlns:xsi="http://www.w3.org/2001/XMLSchema-instance" xsi:type="dcterms:W3CDTF">2016-11-30T10:16:46Z</dcterms:modified>
  <cp:lastModifiedBy/>
  <cp:category/>
  <cp:contentStatus/>
  <cp:version/>
  <cp:revision/>
  <cp:keywords/>
</cp:coreProperties>
</file>