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IC001Q01TA" sheetId="2" r:id="rId2"/>
    <s:sheet name="IC001Q02TA" sheetId="3" r:id="rId3"/>
    <s:sheet name="IC001Q03TA" sheetId="4" r:id="rId4"/>
    <s:sheet name="IC001Q04TA" sheetId="5" r:id="rId5"/>
    <s:sheet name="IC001Q05TA" sheetId="6" r:id="rId6"/>
    <s:sheet name="IC001Q06TA" sheetId="7" r:id="rId7"/>
    <s:sheet name="IC001Q07TA" sheetId="8" r:id="rId8"/>
    <s:sheet name="IC001Q08TA" sheetId="9" r:id="rId9"/>
    <s:sheet name="IC001Q09TA" sheetId="10" r:id="rId10"/>
    <s:sheet name="IC001Q10TA" sheetId="11" r:id="rId11"/>
    <s:sheet name="IC001Q11TA" sheetId="12" r:id="rId12"/>
    <s:sheet name="IC009Q01TA" sheetId="13" r:id="rId13"/>
    <s:sheet name="IC009Q02TA" sheetId="14" r:id="rId14"/>
    <s:sheet name="IC009Q03TA" sheetId="15" r:id="rId15"/>
    <s:sheet name="IC009Q05NA" sheetId="16" r:id="rId16"/>
    <s:sheet name="IC009Q06NA" sheetId="17" r:id="rId17"/>
    <s:sheet name="IC009Q07NA" sheetId="18" r:id="rId18"/>
    <s:sheet name="IC009Q08TA" sheetId="19" r:id="rId19"/>
    <s:sheet name="IC009Q09TA" sheetId="20" r:id="rId20"/>
    <s:sheet name="IC009Q10NA" sheetId="21" r:id="rId21"/>
    <s:sheet name="IC009Q11NA" sheetId="22" r:id="rId22"/>
    <s:sheet name="IC002Q01NA" sheetId="23" r:id="rId23"/>
    <s:sheet name="IC003Q01TA" sheetId="24" r:id="rId24"/>
    <s:sheet name="IC004Q01TA" sheetId="25" r:id="rId25"/>
    <s:sheet name="IC005Q01TA" sheetId="26" r:id="rId26"/>
    <s:sheet name="IC006Q01TA" sheetId="27" r:id="rId27"/>
    <s:sheet name="IC007Q01TA" sheetId="28" r:id="rId28"/>
    <s:sheet name="IC008Q01TA" sheetId="29" r:id="rId29"/>
    <s:sheet name="IC008Q02TA" sheetId="30" r:id="rId30"/>
    <s:sheet name="IC008Q03TA" sheetId="31" r:id="rId31"/>
    <s:sheet name="IC008Q04TA" sheetId="32" r:id="rId32"/>
    <s:sheet name="IC008Q05TA" sheetId="33" r:id="rId33"/>
    <s:sheet name="IC008Q07NA" sheetId="34" r:id="rId34"/>
    <s:sheet name="IC008Q08TA" sheetId="35" r:id="rId35"/>
    <s:sheet name="IC008Q09TA" sheetId="36" r:id="rId36"/>
    <s:sheet name="IC008Q10TA" sheetId="37" r:id="rId37"/>
    <s:sheet name="IC008Q11TA" sheetId="38" r:id="rId38"/>
    <s:sheet name="IC008Q12TA" sheetId="39" r:id="rId39"/>
    <s:sheet name="IC008Q13NA" sheetId="40" r:id="rId40"/>
    <s:sheet name="IC010Q01TA" sheetId="41" r:id="rId41"/>
    <s:sheet name="IC010Q02NA" sheetId="42" r:id="rId42"/>
    <s:sheet name="IC010Q03TA" sheetId="43" r:id="rId43"/>
    <s:sheet name="IC010Q04TA" sheetId="44" r:id="rId44"/>
    <s:sheet name="IC010Q05NA" sheetId="45" r:id="rId45"/>
    <s:sheet name="IC010Q06NA" sheetId="46" r:id="rId46"/>
    <s:sheet name="IC010Q07TA" sheetId="47" r:id="rId47"/>
    <s:sheet name="IC010Q08TA" sheetId="48" r:id="rId48"/>
    <s:sheet name="IC010Q09NA" sheetId="49" r:id="rId49"/>
    <s:sheet name="IC010Q10NA" sheetId="50" r:id="rId50"/>
    <s:sheet name="IC010Q11NA" sheetId="51" r:id="rId51"/>
    <s:sheet name="IC010Q12NA" sheetId="52" r:id="rId52"/>
    <s:sheet name="IC011Q01TA" sheetId="53" r:id="rId53"/>
    <s:sheet name="IC011Q02TA" sheetId="54" r:id="rId54"/>
    <s:sheet name="IC011Q03TA" sheetId="55" r:id="rId55"/>
    <s:sheet name="IC011Q04TA" sheetId="56" r:id="rId56"/>
    <s:sheet name="IC011Q05TA" sheetId="57" r:id="rId57"/>
    <s:sheet name="IC011Q06TA" sheetId="58" r:id="rId58"/>
    <s:sheet name="IC011Q07TA" sheetId="59" r:id="rId59"/>
    <s:sheet name="IC011Q08TA" sheetId="60" r:id="rId60"/>
    <s:sheet name="IC011Q09TA" sheetId="61" r:id="rId61"/>
    <s:sheet name="IC013Q01NA" sheetId="62" r:id="rId62"/>
    <s:sheet name="IC013Q04NA" sheetId="63" r:id="rId63"/>
    <s:sheet name="IC013Q05NA" sheetId="64" r:id="rId64"/>
    <s:sheet name="IC013Q11NA" sheetId="65" r:id="rId65"/>
    <s:sheet name="IC013Q12NA" sheetId="66" r:id="rId66"/>
    <s:sheet name="IC013Q13NA" sheetId="67" r:id="rId67"/>
    <s:sheet name="IC014Q03NA" sheetId="68" r:id="rId68"/>
    <s:sheet name="IC014Q04NA" sheetId="69" r:id="rId69"/>
    <s:sheet name="IC014Q06NA" sheetId="70" r:id="rId70"/>
    <s:sheet name="IC014Q08NA" sheetId="71" r:id="rId71"/>
    <s:sheet name="IC014Q09NA" sheetId="72" r:id="rId72"/>
    <s:sheet name="IC015Q02NA" sheetId="73" r:id="rId73"/>
    <s:sheet name="IC015Q03NA" sheetId="74" r:id="rId74"/>
    <s:sheet name="IC015Q05NA" sheetId="75" r:id="rId75"/>
    <s:sheet name="IC015Q07NA" sheetId="76" r:id="rId76"/>
    <s:sheet name="IC015Q09NA" sheetId="77" r:id="rId77"/>
    <s:sheet name="IC016Q01NA" sheetId="78" r:id="rId78"/>
    <s:sheet name="IC016Q02NA" sheetId="79" r:id="rId79"/>
    <s:sheet name="IC016Q04NA" sheetId="80" r:id="rId80"/>
    <s:sheet name="IC016Q05NA" sheetId="81" r:id="rId81"/>
    <s:sheet name="IC016Q07NA" sheetId="82" r:id="rId82"/>
  </s:sheets>
  <s:definedNames/>
  <s:calcPr calcId="124519" fullCalcOnLoad="1"/>
</s:workbook>
</file>

<file path=xl/sharedStrings.xml><?xml version="1.0" encoding="utf-8"?>
<sst xmlns="http://schemas.openxmlformats.org/spreadsheetml/2006/main" uniqueCount="374">
  <si>
    <t>Table of Contents</t>
  </si>
  <si>
    <t>IC001Q01TA</t>
  </si>
  <si>
    <t>Available for you to use at home: Desktop computer</t>
  </si>
  <si>
    <t>IC001Q02TA</t>
  </si>
  <si>
    <t>Available for you to use at home: Portable laptop, or notebook</t>
  </si>
  <si>
    <t>IC001Q03TA</t>
  </si>
  <si>
    <t>Available for you to use at home: &lt;Tablet computer&gt; (e.g. &lt;iPad®&gt;, &lt;BlackBerry® PlayBook&gt;)</t>
  </si>
  <si>
    <t>IC001Q04TA</t>
  </si>
  <si>
    <t>Available for you to use at home: Internet connection</t>
  </si>
  <si>
    <t>IC001Q05TA</t>
  </si>
  <si>
    <t>Available for you to use at home: &lt;Video games console&gt;, e.g. &lt;Sony® PlayStation®&gt;</t>
  </si>
  <si>
    <t>IC001Q06TA</t>
  </si>
  <si>
    <t>Available for you to use at home: &lt;Cell phone&gt; (without Internet access)</t>
  </si>
  <si>
    <t>IC001Q07TA</t>
  </si>
  <si>
    <t>Available for you to use at home: &lt;Cell phone&gt; (with Internet access)</t>
  </si>
  <si>
    <t>IC001Q08TA</t>
  </si>
  <si>
    <t>Available for you to use at home: Portable music player (Mp3\Mp4 player, iPod® or similar)</t>
  </si>
  <si>
    <t>IC001Q09TA</t>
  </si>
  <si>
    <t>Available for you to use at home: Printer</t>
  </si>
  <si>
    <t>IC001Q10TA</t>
  </si>
  <si>
    <t>Available for you to use at home: USB (memory) stick</t>
  </si>
  <si>
    <t>IC001Q11TA</t>
  </si>
  <si>
    <t>Available for you to use at home: &lt;ebook reader&gt;, e.g. &lt;Amazon® Kindle&gt;</t>
  </si>
  <si>
    <t>IC009Q01TA</t>
  </si>
  <si>
    <t>Digitial devices available at school: Desktop computer</t>
  </si>
  <si>
    <t>IC009Q02TA</t>
  </si>
  <si>
    <t>Digitial devices available at school: Portable laptop or notebook</t>
  </si>
  <si>
    <t>IC009Q03TA</t>
  </si>
  <si>
    <t>Digitial devices available at school: &lt;Tablet computer&gt; (e.g. &lt;iPad®&gt;, &lt;BlackBerry® PlayBook&gt;)</t>
  </si>
  <si>
    <t>IC009Q05NA</t>
  </si>
  <si>
    <t>Digitial devices available at school: Internet connected school computers</t>
  </si>
  <si>
    <t>IC009Q06NA</t>
  </si>
  <si>
    <t>Digitial devices available at school: Internet connection via wireless network</t>
  </si>
  <si>
    <t>IC009Q07NA</t>
  </si>
  <si>
    <t>Digitial devices available at school: Storage space for school-related data, e.g. a folder for own documents</t>
  </si>
  <si>
    <t>IC009Q08TA</t>
  </si>
  <si>
    <t>Digitial devices available at school: USB (memory) stick</t>
  </si>
  <si>
    <t>IC009Q09TA</t>
  </si>
  <si>
    <t>Digitial devices available at school: &lt;ebook reader&gt;, e.g. &lt;Amazon® Kindle&gt;</t>
  </si>
  <si>
    <t>IC009Q10NA</t>
  </si>
  <si>
    <t>Digitial devices available at school: Data projector, e.g. for slide presentations</t>
  </si>
  <si>
    <t>IC009Q11NA</t>
  </si>
  <si>
    <t>Digitial devices available at school: Interactive Whiteboard, e.g. &lt;Smartboard®&gt;</t>
  </si>
  <si>
    <t>IC002Q01NA</t>
  </si>
  <si>
    <t>How old were you when you first used a digital device?</t>
  </si>
  <si>
    <t>IC003Q01TA</t>
  </si>
  <si>
    <t>How old were you when you first used a computer?</t>
  </si>
  <si>
    <t>IC004Q01TA</t>
  </si>
  <si>
    <t>How old were you when you first accessed the Internet?</t>
  </si>
  <si>
    <t>IC005Q01TA</t>
  </si>
  <si>
    <t>During a typical weekday, for how long do you use the Internet at school?</t>
  </si>
  <si>
    <t>IC006Q01TA</t>
  </si>
  <si>
    <t>During a typical weekday, for how long do you use the Internet outside of school?</t>
  </si>
  <si>
    <t>IC007Q01TA</t>
  </si>
  <si>
    <t>On a typical weekend day, for how long do you use the Internet outside of school?</t>
  </si>
  <si>
    <t>IC008Q01TA</t>
  </si>
  <si>
    <t>Use digital devices outside school for playing one-player games.</t>
  </si>
  <si>
    <t>IC008Q02TA</t>
  </si>
  <si>
    <t>Use digital devices outside school for playing collaborative online games.</t>
  </si>
  <si>
    <t>IC008Q03TA</t>
  </si>
  <si>
    <t>Use digital devices outside school for using email.</t>
  </si>
  <si>
    <t>IC008Q04TA</t>
  </si>
  <si>
    <t>Use digital devices outside school for &lt;Chatting online&gt; (e.g. &lt;MSN®&gt;).</t>
  </si>
  <si>
    <t>IC008Q05TA</t>
  </si>
  <si>
    <t>Use digital devices outside school for social networks (e.g. &lt;Facebook&gt;, &lt;MySpace&gt;).</t>
  </si>
  <si>
    <t>IC008Q07NA</t>
  </si>
  <si>
    <t>Use digital devices outside school for online games\Social Networks (e.g. &lt;Farmville®&gt;, &lt;The Sims Social&gt;).</t>
  </si>
  <si>
    <t>IC008Q08TA</t>
  </si>
  <si>
    <t>Use digital devices outside school for browsing the Internet for fun videos, e.g. &lt;YouTube&gt;).</t>
  </si>
  <si>
    <t>IC008Q09TA</t>
  </si>
  <si>
    <t>Use digital devices outside school for reading news on the Internet (e.g. current affairs).</t>
  </si>
  <si>
    <t>IC008Q10TA</t>
  </si>
  <si>
    <t>Use digital devices outside school for obtaining practical information from the Internet</t>
  </si>
  <si>
    <t>IC008Q11TA</t>
  </si>
  <si>
    <t>Use digital devices outside school for downloading music, films, games or software from the Internet.</t>
  </si>
  <si>
    <t>IC008Q12TA</t>
  </si>
  <si>
    <t>Use digital devices outside school for uploading your own created contents for sharing</t>
  </si>
  <si>
    <t>IC008Q13NA</t>
  </si>
  <si>
    <t>Use digital devices outside school for downloading new apps on a mobile device.</t>
  </si>
  <si>
    <t>IC010Q01TA</t>
  </si>
  <si>
    <t>Frequency of use outside of school: Browsing the Internet for schoolwork (e.g. for preparing an essay or presentation</t>
  </si>
  <si>
    <t>IC010Q02NA</t>
  </si>
  <si>
    <t>Frequency of use outside of school: Browsing the Internet to follow up lessons, e.g. for finding explanations.</t>
  </si>
  <si>
    <t>IC010Q03TA</t>
  </si>
  <si>
    <t>Frequency of use outside of school: Using email for communication with other students about schoolwork.</t>
  </si>
  <si>
    <t>IC010Q04TA</t>
  </si>
  <si>
    <t>Frequency of use outside of school: Using email for communication with teacher\submit of homework or other schoolwork</t>
  </si>
  <si>
    <t>IC010Q05NA</t>
  </si>
  <si>
    <t>Frequency of use outside of school: Using Social Networks for communication with other students about schoolwork.</t>
  </si>
  <si>
    <t>IC010Q06NA</t>
  </si>
  <si>
    <t>Frequency of use outside of school: Using Social Networks for communication with teachers.</t>
  </si>
  <si>
    <t>IC010Q07TA</t>
  </si>
  <si>
    <t>Frequency of use outside of school: Download\upload\browsing from school website (e.g. time table or course materials</t>
  </si>
  <si>
    <t>IC010Q08TA</t>
  </si>
  <si>
    <t>Frequency of use outside of school: Checking the schools website for announcements, e.g. absence of teachers.</t>
  </si>
  <si>
    <t>IC010Q09NA</t>
  </si>
  <si>
    <t>Frequency of use outside of school: Doing homework on a computer.</t>
  </si>
  <si>
    <t>IC010Q10NA</t>
  </si>
  <si>
    <t>Frequency of use outside of school: Doing homework on a mobile device.</t>
  </si>
  <si>
    <t>IC010Q11NA</t>
  </si>
  <si>
    <t>Frequency of use outside of school: Downloading learning apps on a mobile device.</t>
  </si>
  <si>
    <t>IC010Q12NA</t>
  </si>
  <si>
    <t>Frequency of use outside of school: Downloading science learning apps on a mobile device.</t>
  </si>
  <si>
    <t>IC011Q01TA</t>
  </si>
  <si>
    <t>Frequency of use at school: &lt;Chatting on line&gt; at school.</t>
  </si>
  <si>
    <t>IC011Q02TA</t>
  </si>
  <si>
    <t>Frequency of use at school: Using email at school.</t>
  </si>
  <si>
    <t>IC011Q03TA</t>
  </si>
  <si>
    <t>Frequency of use at school: Browsing the Internet for schoolwork.</t>
  </si>
  <si>
    <t>IC011Q04TA</t>
  </si>
  <si>
    <t>Frequency of use at school: Download\upload\browse schools web (e.g. &lt;intranet&gt;).</t>
  </si>
  <si>
    <t>IC011Q05TA</t>
  </si>
  <si>
    <t>Frequency of use at school: Posting my work on the schools website.</t>
  </si>
  <si>
    <t>IC011Q06TA</t>
  </si>
  <si>
    <t>Frequency of use at school: Playing simulations at school.</t>
  </si>
  <si>
    <t>IC011Q07TA</t>
  </si>
  <si>
    <t>Frequency of use at school: Practicing and drilling, foreign language learning or math.</t>
  </si>
  <si>
    <t>IC011Q08TA</t>
  </si>
  <si>
    <t>Frequency of use at school: Doing homework on a school computer.</t>
  </si>
  <si>
    <t>IC011Q09TA</t>
  </si>
  <si>
    <t>Frequency of use at school: Using school computers for group work and communication with other students.</t>
  </si>
  <si>
    <t>IC013Q01NA</t>
  </si>
  <si>
    <t>I forget about time when I'm using digital devices.</t>
  </si>
  <si>
    <t>IC013Q04NA</t>
  </si>
  <si>
    <t>The Internet is a great resource for obtaining information I am interested in (e.g. news, sports, dictionary).</t>
  </si>
  <si>
    <t>IC013Q05NA</t>
  </si>
  <si>
    <t>It is very useful to have Social Networks on the Internet.</t>
  </si>
  <si>
    <t>IC013Q11NA</t>
  </si>
  <si>
    <t>I am really excited discovering new digital devices or applications.</t>
  </si>
  <si>
    <t>IC013Q12NA</t>
  </si>
  <si>
    <t>I really feel bad if no Internet connection is possible.</t>
  </si>
  <si>
    <t>IC013Q13NA</t>
  </si>
  <si>
    <t>I like using digital devices.</t>
  </si>
  <si>
    <t>IC014Q03NA</t>
  </si>
  <si>
    <t>I feel comfortable using digital devices that I am less familiar with.</t>
  </si>
  <si>
    <t>IC014Q04NA</t>
  </si>
  <si>
    <t>If my friends and relatives want to buy new digital devices or applications, I can give them advice.</t>
  </si>
  <si>
    <t>IC014Q06NA</t>
  </si>
  <si>
    <t>I feel comfortable using my digital devices at home.</t>
  </si>
  <si>
    <t>IC014Q08NA</t>
  </si>
  <si>
    <t>When I come across problems with digital devices, I think I can solve them.</t>
  </si>
  <si>
    <t>IC014Q09NA</t>
  </si>
  <si>
    <t>If my friends and relatives have a problem with digital devices, I can help them.</t>
  </si>
  <si>
    <t>IC015Q02NA</t>
  </si>
  <si>
    <t>If I need new software, I install it by myself.</t>
  </si>
  <si>
    <t>IC015Q03NA</t>
  </si>
  <si>
    <t>I read information about digital devices to be independent.</t>
  </si>
  <si>
    <t>IC015Q05NA</t>
  </si>
  <si>
    <t>I use digital devices as I want to use them.</t>
  </si>
  <si>
    <t>IC015Q07NA</t>
  </si>
  <si>
    <t>If I have a problem with digital devices I start to solve it on my own.</t>
  </si>
  <si>
    <t>IC015Q09NA</t>
  </si>
  <si>
    <t>If I need a new application, I choose it by myself.</t>
  </si>
  <si>
    <t>IC016Q01NA</t>
  </si>
  <si>
    <t>To learn something new about digital devices, I like to talk about them with my friends.</t>
  </si>
  <si>
    <t>IC016Q02NA</t>
  </si>
  <si>
    <t>I like to exchange solutions to problems with digital devices with others on the Internet.</t>
  </si>
  <si>
    <t>IC016Q04NA</t>
  </si>
  <si>
    <t>I like to meet friends and play computer and video games with them.</t>
  </si>
  <si>
    <t>IC016Q05NA</t>
  </si>
  <si>
    <t>I like to share information about digital devices with my friends.</t>
  </si>
  <si>
    <t>IC016Q07NA</t>
  </si>
  <si>
    <t>I learn a lot about digital media by discussing with my friends and relatives.</t>
  </si>
  <si>
    <t>Information and Communication Technology questionnaire: Reading results</t>
  </si>
  <si>
    <t>IC001Q01TA: Available for you to use at home: Desktop computer</t>
  </si>
  <si>
    <t>N</t>
  </si>
  <si>
    <t>System</t>
  </si>
  <si>
    <t>Yes, and I use it</t>
  </si>
  <si>
    <t>Yes, but I don't use it</t>
  </si>
  <si>
    <t>No</t>
  </si>
  <si>
    <t>Valid Skip</t>
  </si>
  <si>
    <t>Not Reached</t>
  </si>
  <si>
    <t>Not Applicable</t>
  </si>
  <si>
    <t>Invalid</t>
  </si>
  <si>
    <t>No Response</t>
  </si>
  <si>
    <t>All</t>
  </si>
  <si>
    <t>Missing %</t>
  </si>
  <si>
    <t>Valid</t>
  </si>
  <si>
    <t>mean</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</si>
  <si>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</si>
  <si>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</si>
  <si>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</si>
  <si>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</si>
  <si>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</si>
  <si>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</si>
  <si>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</si>
  <si>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</si>
  <si>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</si>
  <si>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</si>
  <si>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</si>
  <si>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</si>
  <si>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</si>
  <si>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</si>
  <si>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</si>
  <si>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</si>
  <si>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</si>
  <si>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</si>
  <si>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</si>
  <si>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</si>
  <si>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</si>
  <si>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</si>
  <si>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</si>
  <si>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</si>
  <si>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</si>
  <si>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</si>
  <si>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</si>
  <si>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</si>
  <si>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</si>
  <si>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</si>
  <si>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</si>
  <si>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</si>
  <si>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</si>
  <si>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</si>
  <si>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</si>
  <si>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</si>
  <si>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</si>
  <si>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</si>
  <si>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</si>
  <si>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</si>
  <si>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</si>
  <si>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</si>
  <si>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</si>
  <si>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</si>
  <si>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</si>
  <si>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</si>
  <si>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</si>
  <si>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</si>
  <si>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</si>
  <si>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</si>
  <si>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</si>
  <si>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</si>
  <si>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</si>
  <si>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</si>
  <si>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</si>
  <si>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</si>
  <si>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</si>
  <si>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</si>
  <si>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</si>
  <si>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</si>
  <si>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</si>
  <si>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</si>
  <si>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</si>
  <si>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</si>
  <si>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</si>
  <si>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</si>
  <si>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</si>
  <si>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</si>
  <si>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</si>
  <si>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</si>
  <si>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</si>
  <si>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</si>
  <si>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</si>
  <si>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</si>
  <si>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</si>
  <si>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</si>
  <si>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</si>
  <si>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</si>
  <si>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</si>
  <si>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</si>
  <si>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</si>
  <si>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</si>
  <si>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</si>
  <si>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</si>
  <si>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</si>
  <si>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</si>
  <si>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</si>
  <si>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</si>
  <si>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</si>
  <si>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</si>
  <si>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</si>
  <si>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</si>
  <si>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IC001Q02TA: Available for you to use at home: Portable laptop, or notebook</t>
  </si>
  <si>
    <t>IC001Q03TA: Available for you to use at home: &lt;Tablet computer&gt; (e.g. &lt;iPad®&gt;, &lt;BlackBerry® PlayBook&gt;)</t>
  </si>
  <si>
    <t>IC001Q04TA: Available for you to use at home: Internet connection</t>
  </si>
  <si>
    <t>IC001Q05TA: Available for you to use at home: &lt;Video games console&gt;, e.g. &lt;Sony® PlayStation®&gt;</t>
  </si>
  <si>
    <t>IC001Q06TA: Available for you to use at home: &lt;Cell phone&gt; (without Internet access)</t>
  </si>
  <si>
    <t>IC001Q07TA: Available for you to use at home: &lt;Cell phone&gt; (with Internet access)</t>
  </si>
  <si>
    <t>IC001Q08TA: Available for you to use at home: Portable music player (Mp3\Mp4 player, iPod® or similar)</t>
  </si>
  <si>
    <t>IC001Q09TA: Available for you to use at home: Printer</t>
  </si>
  <si>
    <t>IC001Q10TA: Available for you to use at home: USB (memory) stick</t>
  </si>
  <si>
    <t>IC001Q11TA: Available for you to use at home: &lt;ebook reader&gt;, e.g. &lt;Amazon® Kindle&gt;</t>
  </si>
  <si>
    <t>IC009Q01TA: Digitial devices available at school: Desktop computer</t>
  </si>
  <si>
    <t>IC009Q02TA: Digitial devices available at school: Portable laptop or notebook</t>
  </si>
  <si>
    <t>IC009Q03TA: Digitial devices available at school: &lt;Tablet computer&gt; (e.g. &lt;iPad®&gt;, &lt;BlackBerry® PlayBook&gt;)</t>
  </si>
  <si>
    <t>IC009Q05NA: Digitial devices available at school: Internet connected school computers</t>
  </si>
  <si>
    <t>IC009Q06NA: Digitial devices available at school: Internet connection via wireless network</t>
  </si>
  <si>
    <t>IC009Q07NA: Digitial devices available at school: Storage space for school-related data, e.g. a folder for own documents</t>
  </si>
  <si>
    <t>IC009Q08TA: Digitial devices available at school: USB (memory) stick</t>
  </si>
  <si>
    <t>IC009Q09TA: Digitial devices available at school: &lt;ebook reader&gt;, e.g. &lt;Amazon® Kindle&gt;</t>
  </si>
  <si>
    <t>IC009Q10NA: Digitial devices available at school: Data projector, e.g. for slide presentations</t>
  </si>
  <si>
    <t>IC009Q11NA: Digitial devices available at school: Interactive Whiteboard, e.g. &lt;Smartboard®&gt;</t>
  </si>
  <si>
    <t>IC002Q01NA: How old were you when you first used a digital device?</t>
  </si>
  <si>
    <t>6 years old or younger</t>
  </si>
  <si>
    <t>7-9 years old</t>
  </si>
  <si>
    <t>10-12 years old</t>
  </si>
  <si>
    <t>13 years old or older</t>
  </si>
  <si>
    <t>I have never used a digital device until today</t>
  </si>
  <si>
    <t>IC003Q01TA: How old were you when you first used a computer?</t>
  </si>
  <si>
    <t>I have never used a computer</t>
  </si>
  <si>
    <t>IC004Q01TA: How old were you when you first accessed the Internet?</t>
  </si>
  <si>
    <t>I have never accessed the Internet</t>
  </si>
  <si>
    <t>IC005Q01TA: During a typical weekday, for how long do you use the Internet at school?</t>
  </si>
  <si>
    <t>No time</t>
  </si>
  <si>
    <t>1-30 minutes per day</t>
  </si>
  <si>
    <t>31-60 minutes per day</t>
  </si>
  <si>
    <t>Between 1 hour and 2 hours per day</t>
  </si>
  <si>
    <t>Between 2 hours and 4 hours per day</t>
  </si>
  <si>
    <t>Between 4 hours and 6 hours per day</t>
  </si>
  <si>
    <t>More than 6 hours per day</t>
  </si>
  <si>
    <t>IC006Q01TA: During a typical weekday, for how long do you use the Internet outside of school?</t>
  </si>
  <si>
    <t>IC007Q01TA: On a typical weekend day, for how long do you use the Internet outside of school?</t>
  </si>
  <si>
    <t>IC008Q01TA: Use digital devices outside school for playing one-player games.</t>
  </si>
  <si>
    <t>Never or hardly ever</t>
  </si>
  <si>
    <t>Once or twice a month</t>
  </si>
  <si>
    <t>Once or twice a week</t>
  </si>
  <si>
    <t>Almost every day</t>
  </si>
  <si>
    <t>Every day</t>
  </si>
  <si>
    <t>IC008Q02TA: Use digital devices outside school for playing collaborative online games.</t>
  </si>
  <si>
    <t>IC008Q03TA: Use digital devices outside school for using email.</t>
  </si>
  <si>
    <t>IC008Q04TA: Use digital devices outside school for &lt;Chatting online&gt; (e.g. &lt;MSN®&gt;).</t>
  </si>
  <si>
    <t>IC008Q05TA: Use digital devices outside school for social networks (e.g. &lt;Facebook&gt;, &lt;MySpace&gt;).</t>
  </si>
  <si>
    <t>IC008Q07NA: Use digital devices outside school for online games\Social Networks (e.g. &lt;Farmville®&gt;, &lt;The Sims Social&gt;).</t>
  </si>
  <si>
    <t>IC008Q08TA: Use digital devices outside school for browsing the Internet for fun videos, e.g. &lt;YouTube&gt;).</t>
  </si>
  <si>
    <t>IC008Q09TA: Use digital devices outside school for reading news on the Internet (e.g. current affairs).</t>
  </si>
  <si>
    <t>IC008Q10TA: Use digital devices outside school for obtaining practical information from the Internet</t>
  </si>
  <si>
    <t>IC008Q11TA: Use digital devices outside school for downloading music, films, games or software from the Internet.</t>
  </si>
  <si>
    <t>IC008Q12TA: Use digital devices outside school for uploading your own created contents for sharing</t>
  </si>
  <si>
    <t>IC008Q13NA: Use digital devices outside school for downloading new apps on a mobile device.</t>
  </si>
  <si>
    <t>IC010Q01TA: Frequency of use outside of school: Browsing the Internet for schoolwork (e.g. for preparing an essay or presentation</t>
  </si>
  <si>
    <t>IC010Q02NA: Frequency of use outside of school: Browsing the Internet to follow up lessons, e.g. for finding explanations.</t>
  </si>
  <si>
    <t>IC010Q03TA: Frequency of use outside of school: Using email for communication with other students about schoolwork.</t>
  </si>
  <si>
    <t>IC010Q04TA: Frequency of use outside of school: Using email for communication with teacher\submit of homework or other schoolwork</t>
  </si>
  <si>
    <t>IC010Q05NA: Frequency of use outside of school: Using Social Networks for communication with other students about schoolwork.</t>
  </si>
  <si>
    <t>IC010Q06NA: Frequency of use outside of school: Using Social Networks for communication with teachers.</t>
  </si>
  <si>
    <t>IC010Q07TA: Frequency of use outside of school: Download\upload\browsing from school website (e.g. time table or course materials</t>
  </si>
  <si>
    <t>IC010Q08TA: Frequency of use outside of school: Checking the schools website for announcements, e.g. absence of teachers.</t>
  </si>
  <si>
    <t>IC010Q09NA: Frequency of use outside of school: Doing homework on a computer.</t>
  </si>
  <si>
    <t>IC010Q10NA: Frequency of use outside of school: Doing homework on a mobile device.</t>
  </si>
  <si>
    <t>IC010Q11NA: Frequency of use outside of school: Downloading learning apps on a mobile device.</t>
  </si>
  <si>
    <t>IC010Q12NA: Frequency of use outside of school: Downloading science learning apps on a mobile device.</t>
  </si>
  <si>
    <t>IC011Q01TA: Frequency of use at school: &lt;Chatting on line&gt; at school.</t>
  </si>
  <si>
    <t>IC011Q02TA: Frequency of use at school: Using email at school.</t>
  </si>
  <si>
    <t>IC011Q03TA: Frequency of use at school: Browsing the Internet for schoolwork.</t>
  </si>
  <si>
    <t>IC011Q04TA: Frequency of use at school: Download\upload\browse schools web (e.g. &lt;intranet&gt;).</t>
  </si>
  <si>
    <t>IC011Q05TA: Frequency of use at school: Posting my work on the schools website.</t>
  </si>
  <si>
    <t>IC011Q06TA: Frequency of use at school: Playing simulations at school.</t>
  </si>
  <si>
    <t>IC011Q07TA: Frequency of use at school: Practicing and drilling, foreign language learning or math.</t>
  </si>
  <si>
    <t>IC011Q08TA: Frequency of use at school: Doing homework on a school computer.</t>
  </si>
  <si>
    <t>IC011Q09TA: Frequency of use at school: Using school computers for group work and communication with other students.</t>
  </si>
  <si>
    <t>IC013Q01NA: I forget about time when I'm using digital devices.</t>
  </si>
  <si>
    <t>Strongly disagree</t>
  </si>
  <si>
    <t>Disagree</t>
  </si>
  <si>
    <t>Agree</t>
  </si>
  <si>
    <t>Strongly agree</t>
  </si>
  <si>
    <t>IC013Q04NA: The Internet is a great resource for obtaining information I am interested in (e.g. news, sports, dictionary).</t>
  </si>
  <si>
    <t>IC013Q05NA: It is very useful to have Social Networks on the Internet.</t>
  </si>
  <si>
    <t>IC013Q11NA: I am really excited discovering new digital devices or applications.</t>
  </si>
  <si>
    <t>IC013Q12NA: I really feel bad if no Internet connection is possible.</t>
  </si>
  <si>
    <t>IC013Q13NA: I like using digital devices.</t>
  </si>
  <si>
    <t>IC014Q03NA: I feel comfortable using digital devices that I am less familiar with.</t>
  </si>
  <si>
    <t>IC014Q04NA: If my friends and relatives want to buy new digital devices or applications, I can give them advice.</t>
  </si>
  <si>
    <t>IC014Q06NA: I feel comfortable using my digital devices at home.</t>
  </si>
  <si>
    <t>IC014Q08NA: When I come across problems with digital devices, I think I can solve them.</t>
  </si>
  <si>
    <t>IC014Q09NA: If my friends and relatives have a problem with digital devices, I can help them.</t>
  </si>
  <si>
    <t>IC015Q02NA: If I need new software, I install it by myself.</t>
  </si>
  <si>
    <t>IC015Q03NA: I read information about digital devices to be independent.</t>
  </si>
  <si>
    <t>IC015Q05NA: I use digital devices as I want to use them.</t>
  </si>
  <si>
    <t>IC015Q07NA: If I have a problem with digital devices I start to solve it on my own.</t>
  </si>
  <si>
    <t>IC015Q09NA: If I need a new application, I choose it by myself.</t>
  </si>
  <si>
    <t>IC016Q01NA: To learn something new about digital devices, I like to talk about them with my friends.</t>
  </si>
  <si>
    <t>IC016Q02NA: I like to exchange solutions to problems with digital devices with others on the Internet.</t>
  </si>
  <si>
    <t>IC016Q04NA: I like to meet friends and play computer and video games with them.</t>
  </si>
  <si>
    <t>IC016Q05NA: I like to share information about digital devices with my friends.</t>
  </si>
  <si>
    <t>IC016Q07NA: I learn a lot about digital media by discussing with my friends and relatives.</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</si>
</sst>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sharedStrings.xml" Type="http://schemas.openxmlformats.org/officeDocument/2006/relationships/sharedStrings"/><Relationship Id="rId84" Target="styles.xml" Type="http://schemas.openxmlformats.org/officeDocument/2006/relationships/styles"/><Relationship Id="rId8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IC001Q01TA'!A6" TargetMode="External" Type="http://schemas.openxmlformats.org/officeDocument/2006/relationships/hyperlink"/><Relationship Id="rId2" Target="#'IC001Q02TA'!A6" TargetMode="External" Type="http://schemas.openxmlformats.org/officeDocument/2006/relationships/hyperlink"/><Relationship Id="rId3" Target="#'IC001Q03TA'!A6" TargetMode="External" Type="http://schemas.openxmlformats.org/officeDocument/2006/relationships/hyperlink"/><Relationship Id="rId4" Target="#'IC001Q04TA'!A6" TargetMode="External" Type="http://schemas.openxmlformats.org/officeDocument/2006/relationships/hyperlink"/><Relationship Id="rId5" Target="#'IC001Q05TA'!A6" TargetMode="External" Type="http://schemas.openxmlformats.org/officeDocument/2006/relationships/hyperlink"/><Relationship Id="rId6" Target="#'IC001Q06TA'!A6" TargetMode="External" Type="http://schemas.openxmlformats.org/officeDocument/2006/relationships/hyperlink"/><Relationship Id="rId7" Target="#'IC001Q07TA'!A6" TargetMode="External" Type="http://schemas.openxmlformats.org/officeDocument/2006/relationships/hyperlink"/><Relationship Id="rId8" Target="#'IC001Q08TA'!A6" TargetMode="External" Type="http://schemas.openxmlformats.org/officeDocument/2006/relationships/hyperlink"/><Relationship Id="rId9" Target="#'IC001Q09TA'!A6" TargetMode="External" Type="http://schemas.openxmlformats.org/officeDocument/2006/relationships/hyperlink"/><Relationship Id="rId10" Target="#'IC001Q10TA'!A6" TargetMode="External" Type="http://schemas.openxmlformats.org/officeDocument/2006/relationships/hyperlink"/><Relationship Id="rId11" Target="#'IC001Q11TA'!A6" TargetMode="External" Type="http://schemas.openxmlformats.org/officeDocument/2006/relationships/hyperlink"/><Relationship Id="rId12" Target="#'IC009Q01TA'!A6" TargetMode="External" Type="http://schemas.openxmlformats.org/officeDocument/2006/relationships/hyperlink"/><Relationship Id="rId13" Target="#'IC009Q02TA'!A6" TargetMode="External" Type="http://schemas.openxmlformats.org/officeDocument/2006/relationships/hyperlink"/><Relationship Id="rId14" Target="#'IC009Q03TA'!A6" TargetMode="External" Type="http://schemas.openxmlformats.org/officeDocument/2006/relationships/hyperlink"/><Relationship Id="rId15" Target="#'IC009Q05NA'!A6" TargetMode="External" Type="http://schemas.openxmlformats.org/officeDocument/2006/relationships/hyperlink"/><Relationship Id="rId16" Target="#'IC009Q06NA'!A6" TargetMode="External" Type="http://schemas.openxmlformats.org/officeDocument/2006/relationships/hyperlink"/><Relationship Id="rId17" Target="#'IC009Q07NA'!A6" TargetMode="External" Type="http://schemas.openxmlformats.org/officeDocument/2006/relationships/hyperlink"/><Relationship Id="rId18" Target="#'IC009Q08TA'!A6" TargetMode="External" Type="http://schemas.openxmlformats.org/officeDocument/2006/relationships/hyperlink"/><Relationship Id="rId19" Target="#'IC009Q09TA'!A6" TargetMode="External" Type="http://schemas.openxmlformats.org/officeDocument/2006/relationships/hyperlink"/><Relationship Id="rId20" Target="#'IC009Q10NA'!A6" TargetMode="External" Type="http://schemas.openxmlformats.org/officeDocument/2006/relationships/hyperlink"/><Relationship Id="rId21" Target="#'IC009Q11NA'!A6" TargetMode="External" Type="http://schemas.openxmlformats.org/officeDocument/2006/relationships/hyperlink"/><Relationship Id="rId22" Target="#'IC002Q01NA'!A6" TargetMode="External" Type="http://schemas.openxmlformats.org/officeDocument/2006/relationships/hyperlink"/><Relationship Id="rId23" Target="#'IC003Q01TA'!A6" TargetMode="External" Type="http://schemas.openxmlformats.org/officeDocument/2006/relationships/hyperlink"/><Relationship Id="rId24" Target="#'IC004Q01TA'!A6" TargetMode="External" Type="http://schemas.openxmlformats.org/officeDocument/2006/relationships/hyperlink"/><Relationship Id="rId25" Target="#'IC005Q01TA'!A6" TargetMode="External" Type="http://schemas.openxmlformats.org/officeDocument/2006/relationships/hyperlink"/><Relationship Id="rId26" Target="#'IC006Q01TA'!A6" TargetMode="External" Type="http://schemas.openxmlformats.org/officeDocument/2006/relationships/hyperlink"/><Relationship Id="rId27" Target="#'IC007Q01TA'!A6" TargetMode="External" Type="http://schemas.openxmlformats.org/officeDocument/2006/relationships/hyperlink"/><Relationship Id="rId28" Target="#'IC008Q01TA'!A6" TargetMode="External" Type="http://schemas.openxmlformats.org/officeDocument/2006/relationships/hyperlink"/><Relationship Id="rId29" Target="#'IC008Q02TA'!A6" TargetMode="External" Type="http://schemas.openxmlformats.org/officeDocument/2006/relationships/hyperlink"/><Relationship Id="rId30" Target="#'IC008Q03TA'!A6" TargetMode="External" Type="http://schemas.openxmlformats.org/officeDocument/2006/relationships/hyperlink"/><Relationship Id="rId31" Target="#'IC008Q04TA'!A6" TargetMode="External" Type="http://schemas.openxmlformats.org/officeDocument/2006/relationships/hyperlink"/><Relationship Id="rId32" Target="#'IC008Q05TA'!A6" TargetMode="External" Type="http://schemas.openxmlformats.org/officeDocument/2006/relationships/hyperlink"/><Relationship Id="rId33" Target="#'IC008Q07NA'!A6" TargetMode="External" Type="http://schemas.openxmlformats.org/officeDocument/2006/relationships/hyperlink"/><Relationship Id="rId34" Target="#'IC008Q08TA'!A6" TargetMode="External" Type="http://schemas.openxmlformats.org/officeDocument/2006/relationships/hyperlink"/><Relationship Id="rId35" Target="#'IC008Q09TA'!A6" TargetMode="External" Type="http://schemas.openxmlformats.org/officeDocument/2006/relationships/hyperlink"/><Relationship Id="rId36" Target="#'IC008Q10TA'!A6" TargetMode="External" Type="http://schemas.openxmlformats.org/officeDocument/2006/relationships/hyperlink"/><Relationship Id="rId37" Target="#'IC008Q11TA'!A6" TargetMode="External" Type="http://schemas.openxmlformats.org/officeDocument/2006/relationships/hyperlink"/><Relationship Id="rId38" Target="#'IC008Q12TA'!A6" TargetMode="External" Type="http://schemas.openxmlformats.org/officeDocument/2006/relationships/hyperlink"/><Relationship Id="rId39" Target="#'IC008Q13NA'!A6" TargetMode="External" Type="http://schemas.openxmlformats.org/officeDocument/2006/relationships/hyperlink"/><Relationship Id="rId40" Target="#'IC010Q01TA'!A6" TargetMode="External" Type="http://schemas.openxmlformats.org/officeDocument/2006/relationships/hyperlink"/><Relationship Id="rId41" Target="#'IC010Q02NA'!A6" TargetMode="External" Type="http://schemas.openxmlformats.org/officeDocument/2006/relationships/hyperlink"/><Relationship Id="rId42" Target="#'IC010Q03TA'!A6" TargetMode="External" Type="http://schemas.openxmlformats.org/officeDocument/2006/relationships/hyperlink"/><Relationship Id="rId43" Target="#'IC010Q04TA'!A6" TargetMode="External" Type="http://schemas.openxmlformats.org/officeDocument/2006/relationships/hyperlink"/><Relationship Id="rId44" Target="#'IC010Q05NA'!A6" TargetMode="External" Type="http://schemas.openxmlformats.org/officeDocument/2006/relationships/hyperlink"/><Relationship Id="rId45" Target="#'IC010Q06NA'!A6" TargetMode="External" Type="http://schemas.openxmlformats.org/officeDocument/2006/relationships/hyperlink"/><Relationship Id="rId46" Target="#'IC010Q07TA'!A6" TargetMode="External" Type="http://schemas.openxmlformats.org/officeDocument/2006/relationships/hyperlink"/><Relationship Id="rId47" Target="#'IC010Q08TA'!A6" TargetMode="External" Type="http://schemas.openxmlformats.org/officeDocument/2006/relationships/hyperlink"/><Relationship Id="rId48" Target="#'IC010Q09NA'!A6" TargetMode="External" Type="http://schemas.openxmlformats.org/officeDocument/2006/relationships/hyperlink"/><Relationship Id="rId49" Target="#'IC010Q10NA'!A6" TargetMode="External" Type="http://schemas.openxmlformats.org/officeDocument/2006/relationships/hyperlink"/><Relationship Id="rId50" Target="#'IC010Q11NA'!A6" TargetMode="External" Type="http://schemas.openxmlformats.org/officeDocument/2006/relationships/hyperlink"/><Relationship Id="rId51" Target="#'IC010Q12NA'!A6" TargetMode="External" Type="http://schemas.openxmlformats.org/officeDocument/2006/relationships/hyperlink"/><Relationship Id="rId52" Target="#'IC011Q01TA'!A6" TargetMode="External" Type="http://schemas.openxmlformats.org/officeDocument/2006/relationships/hyperlink"/><Relationship Id="rId53" Target="#'IC011Q02TA'!A6" TargetMode="External" Type="http://schemas.openxmlformats.org/officeDocument/2006/relationships/hyperlink"/><Relationship Id="rId54" Target="#'IC011Q03TA'!A6" TargetMode="External" Type="http://schemas.openxmlformats.org/officeDocument/2006/relationships/hyperlink"/><Relationship Id="rId55" Target="#'IC011Q04TA'!A6" TargetMode="External" Type="http://schemas.openxmlformats.org/officeDocument/2006/relationships/hyperlink"/><Relationship Id="rId56" Target="#'IC011Q05TA'!A6" TargetMode="External" Type="http://schemas.openxmlformats.org/officeDocument/2006/relationships/hyperlink"/><Relationship Id="rId57" Target="#'IC011Q06TA'!A6" TargetMode="External" Type="http://schemas.openxmlformats.org/officeDocument/2006/relationships/hyperlink"/><Relationship Id="rId58" Target="#'IC011Q07TA'!A6" TargetMode="External" Type="http://schemas.openxmlformats.org/officeDocument/2006/relationships/hyperlink"/><Relationship Id="rId59" Target="#'IC011Q08TA'!A6" TargetMode="External" Type="http://schemas.openxmlformats.org/officeDocument/2006/relationships/hyperlink"/><Relationship Id="rId60" Target="#'IC011Q09TA'!A6" TargetMode="External" Type="http://schemas.openxmlformats.org/officeDocument/2006/relationships/hyperlink"/><Relationship Id="rId61" Target="#'IC013Q01NA'!A6" TargetMode="External" Type="http://schemas.openxmlformats.org/officeDocument/2006/relationships/hyperlink"/><Relationship Id="rId62" Target="#'IC013Q04NA'!A6" TargetMode="External" Type="http://schemas.openxmlformats.org/officeDocument/2006/relationships/hyperlink"/><Relationship Id="rId63" Target="#'IC013Q05NA'!A6" TargetMode="External" Type="http://schemas.openxmlformats.org/officeDocument/2006/relationships/hyperlink"/><Relationship Id="rId64" Target="#'IC013Q11NA'!A6" TargetMode="External" Type="http://schemas.openxmlformats.org/officeDocument/2006/relationships/hyperlink"/><Relationship Id="rId65" Target="#'IC013Q12NA'!A6" TargetMode="External" Type="http://schemas.openxmlformats.org/officeDocument/2006/relationships/hyperlink"/><Relationship Id="rId66" Target="#'IC013Q13NA'!A6" TargetMode="External" Type="http://schemas.openxmlformats.org/officeDocument/2006/relationships/hyperlink"/><Relationship Id="rId67" Target="#'IC014Q03NA'!A6" TargetMode="External" Type="http://schemas.openxmlformats.org/officeDocument/2006/relationships/hyperlink"/><Relationship Id="rId68" Target="#'IC014Q04NA'!A6" TargetMode="External" Type="http://schemas.openxmlformats.org/officeDocument/2006/relationships/hyperlink"/><Relationship Id="rId69" Target="#'IC014Q06NA'!A6" TargetMode="External" Type="http://schemas.openxmlformats.org/officeDocument/2006/relationships/hyperlink"/><Relationship Id="rId70" Target="#'IC014Q08NA'!A6" TargetMode="External" Type="http://schemas.openxmlformats.org/officeDocument/2006/relationships/hyperlink"/><Relationship Id="rId71" Target="#'IC014Q09NA'!A6" TargetMode="External" Type="http://schemas.openxmlformats.org/officeDocument/2006/relationships/hyperlink"/><Relationship Id="rId72" Target="#'IC015Q02NA'!A6" TargetMode="External" Type="http://schemas.openxmlformats.org/officeDocument/2006/relationships/hyperlink"/><Relationship Id="rId73" Target="#'IC015Q03NA'!A6" TargetMode="External" Type="http://schemas.openxmlformats.org/officeDocument/2006/relationships/hyperlink"/><Relationship Id="rId74" Target="#'IC015Q05NA'!A6" TargetMode="External" Type="http://schemas.openxmlformats.org/officeDocument/2006/relationships/hyperlink"/><Relationship Id="rId75" Target="#'IC015Q07NA'!A6" TargetMode="External" Type="http://schemas.openxmlformats.org/officeDocument/2006/relationships/hyperlink"/><Relationship Id="rId76" Target="#'IC015Q09NA'!A6" TargetMode="External" Type="http://schemas.openxmlformats.org/officeDocument/2006/relationships/hyperlink"/><Relationship Id="rId77" Target="#'IC016Q01NA'!A6" TargetMode="External" Type="http://schemas.openxmlformats.org/officeDocument/2006/relationships/hyperlink"/><Relationship Id="rId78" Target="#'IC016Q02NA'!A6" TargetMode="External" Type="http://schemas.openxmlformats.org/officeDocument/2006/relationships/hyperlink"/><Relationship Id="rId79" Target="#'IC016Q04NA'!A6" TargetMode="External" Type="http://schemas.openxmlformats.org/officeDocument/2006/relationships/hyperlink"/><Relationship Id="rId80" Target="#'IC016Q05NA'!A6" TargetMode="External" Type="http://schemas.openxmlformats.org/officeDocument/2006/relationships/hyperlink"/><Relationship Id="rId81" Target="#'IC016Q07NA'!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82"/>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164</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499.19071943</v>
      </c>
      <c r="F7" s="20" t="n">
        <v>2.09926594</v>
      </c>
      <c r="G7" s="18" t="n">
        <v>521.18967429</v>
      </c>
      <c r="H7" s="20" t="n">
        <v>2.80574874</v>
      </c>
      <c r="I7" s="18" t="n">
        <v>510.05091229</v>
      </c>
      <c r="J7" s="20" t="n">
        <v>3.20946117</v>
      </c>
      <c r="K7" s="18" t="s">
        <v>182</v>
      </c>
      <c r="L7" s="20" t="s">
        <v>182</v>
      </c>
      <c r="M7" s="18" t="s">
        <v>182</v>
      </c>
      <c r="N7" s="20" t="s">
        <v>182</v>
      </c>
      <c r="O7" s="18" t="s">
        <v>182</v>
      </c>
      <c r="P7" s="20" t="s">
        <v>182</v>
      </c>
      <c r="Q7" s="18" t="s">
        <v>182</v>
      </c>
      <c r="R7" s="20" t="s">
        <v>182</v>
      </c>
      <c r="S7" s="18" t="n">
        <v>438.37952897</v>
      </c>
      <c r="T7" s="20" t="n">
        <v>9.33951667</v>
      </c>
    </row>
    <row r="8" spans="1:20">
      <c r="A8" s="15" t="s">
        <v>183</v>
      </c>
      <c r="B8" s="17" t="n">
        <v>7007</v>
      </c>
      <c r="C8" s="18">
        <f>(121.0/B8*100)</f>
        <v/>
      </c>
      <c r="D8" s="19" t="n">
        <v>6886</v>
      </c>
      <c r="E8" s="18" t="n">
        <v>483.46900702</v>
      </c>
      <c r="F8" s="20" t="n">
        <v>3.13511539</v>
      </c>
      <c r="G8" s="18" t="n">
        <v>504.15550592</v>
      </c>
      <c r="H8" s="20" t="n">
        <v>5.56747513</v>
      </c>
      <c r="I8" s="18" t="n">
        <v>498.90863958</v>
      </c>
      <c r="J8" s="20" t="n">
        <v>4.50160803</v>
      </c>
      <c r="K8" s="18" t="s">
        <v>182</v>
      </c>
      <c r="L8" s="20" t="s">
        <v>182</v>
      </c>
      <c r="M8" s="18" t="s">
        <v>182</v>
      </c>
      <c r="N8" s="20" t="s">
        <v>182</v>
      </c>
      <c r="O8" s="18" t="n">
        <v>361.38025951</v>
      </c>
      <c r="P8" s="20" t="n">
        <v>22.72565673</v>
      </c>
      <c r="Q8" s="18" t="s">
        <v>182</v>
      </c>
      <c r="R8" s="20" t="s">
        <v>182</v>
      </c>
      <c r="S8" s="18" t="n">
        <v>388.28677393</v>
      </c>
      <c r="T8" s="20" t="n">
        <v>11.96194742</v>
      </c>
    </row>
    <row r="9" spans="1:20">
      <c r="A9" s="15" t="s">
        <v>184</v>
      </c>
      <c r="B9" s="17" t="n">
        <v>9651</v>
      </c>
      <c r="C9" s="18">
        <f>(461.0/B9*100)</f>
        <v/>
      </c>
      <c r="D9" s="19" t="n">
        <v>9190</v>
      </c>
      <c r="E9" s="18" t="n">
        <v>501.77911709</v>
      </c>
      <c r="F9" s="20" t="n">
        <v>2.49692845</v>
      </c>
      <c r="G9" s="18" t="n">
        <v>519.005366</v>
      </c>
      <c r="H9" s="20" t="n">
        <v>4.29237495</v>
      </c>
      <c r="I9" s="18" t="n">
        <v>518.31186596</v>
      </c>
      <c r="J9" s="20" t="n">
        <v>3.48942259</v>
      </c>
      <c r="K9" s="18" t="s">
        <v>182</v>
      </c>
      <c r="L9" s="20" t="s">
        <v>182</v>
      </c>
      <c r="M9" s="18" t="s">
        <v>182</v>
      </c>
      <c r="N9" s="20" t="s">
        <v>182</v>
      </c>
      <c r="O9" s="18" t="n">
        <v>347.7815185</v>
      </c>
      <c r="P9" s="20" t="n">
        <v>11.20716786</v>
      </c>
      <c r="Q9" s="18" t="s">
        <v>182</v>
      </c>
      <c r="R9" s="20" t="s">
        <v>182</v>
      </c>
      <c r="S9" s="18" t="n">
        <v>406.98782402</v>
      </c>
      <c r="T9" s="20" t="n">
        <v>10.06408339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(98.0/B11*100)</f>
        <v/>
      </c>
      <c r="D11" s="19" t="n">
        <v>6955</v>
      </c>
      <c r="E11" s="18" t="n">
        <v>451.40118817</v>
      </c>
      <c r="F11" s="20" t="n">
        <v>3.05676584</v>
      </c>
      <c r="G11" s="18" t="n">
        <v>467.44111074</v>
      </c>
      <c r="H11" s="20" t="n">
        <v>3.64612309</v>
      </c>
      <c r="I11" s="18" t="n">
        <v>465.01090533</v>
      </c>
      <c r="J11" s="20" t="n">
        <v>3.26100922</v>
      </c>
      <c r="K11" s="18" t="s">
        <v>182</v>
      </c>
      <c r="L11" s="20" t="s">
        <v>182</v>
      </c>
      <c r="M11" s="18" t="s">
        <v>182</v>
      </c>
      <c r="N11" s="20" t="s">
        <v>182</v>
      </c>
      <c r="O11" s="18" t="s">
        <v>182</v>
      </c>
      <c r="P11" s="20" t="s">
        <v>182</v>
      </c>
      <c r="Q11" s="18" t="s">
        <v>182</v>
      </c>
      <c r="R11" s="20" t="s">
        <v>182</v>
      </c>
      <c r="S11" s="18" t="n">
        <v>416.60928687</v>
      </c>
      <c r="T11" s="20" t="n">
        <v>11.4470172</v>
      </c>
    </row>
    <row r="12" spans="1:20">
      <c r="A12" s="15" t="s">
        <v>187</v>
      </c>
      <c r="B12" s="17" t="n">
        <v>6894</v>
      </c>
      <c r="C12" s="18">
        <f>(124.0/B12*100)</f>
        <v/>
      </c>
      <c r="D12" s="19" t="n">
        <v>6770</v>
      </c>
      <c r="E12" s="18" t="n">
        <v>485.89810747</v>
      </c>
      <c r="F12" s="20" t="n">
        <v>2.68826142</v>
      </c>
      <c r="G12" s="18" t="n">
        <v>520.62143172</v>
      </c>
      <c r="H12" s="20" t="n">
        <v>3.40479577</v>
      </c>
      <c r="I12" s="18" t="n">
        <v>498.67798061</v>
      </c>
      <c r="J12" s="20" t="n">
        <v>3.84613161</v>
      </c>
      <c r="K12" s="18" t="s">
        <v>182</v>
      </c>
      <c r="L12" s="20" t="s">
        <v>182</v>
      </c>
      <c r="M12" s="18" t="s">
        <v>182</v>
      </c>
      <c r="N12" s="20" t="s">
        <v>182</v>
      </c>
      <c r="O12" s="18" t="n">
        <v>332.31014509</v>
      </c>
      <c r="P12" s="20" t="n">
        <v>18.34291261</v>
      </c>
      <c r="Q12" s="18" t="s">
        <v>182</v>
      </c>
      <c r="R12" s="20" t="s">
        <v>182</v>
      </c>
      <c r="S12" s="18" t="n">
        <v>408.96837309</v>
      </c>
      <c r="T12" s="20" t="n">
        <v>12.1199865</v>
      </c>
    </row>
    <row r="13" spans="1:20">
      <c r="A13" s="15" t="s">
        <v>188</v>
      </c>
      <c r="B13" s="17" t="n">
        <v>7161</v>
      </c>
      <c r="C13" s="18">
        <f>(300.0/B13*100)</f>
        <v/>
      </c>
      <c r="D13" s="19" t="n">
        <v>6861</v>
      </c>
      <c r="E13" s="18" t="n">
        <v>493.00420424</v>
      </c>
      <c r="F13" s="20" t="n">
        <v>3.31693609</v>
      </c>
      <c r="G13" s="18" t="n">
        <v>516.02660927</v>
      </c>
      <c r="H13" s="20" t="n">
        <v>3.18321488</v>
      </c>
      <c r="I13" s="18" t="n">
        <v>513.97774677</v>
      </c>
      <c r="J13" s="20" t="n">
        <v>2.82654518</v>
      </c>
      <c r="K13" s="18" t="s">
        <v>182</v>
      </c>
      <c r="L13" s="20" t="s">
        <v>182</v>
      </c>
      <c r="M13" s="18" t="s">
        <v>182</v>
      </c>
      <c r="N13" s="20" t="s">
        <v>182</v>
      </c>
      <c r="O13" s="18" t="n">
        <v>407.4699787</v>
      </c>
      <c r="P13" s="20" t="n">
        <v>6.79601306</v>
      </c>
      <c r="Q13" s="18" t="s">
        <v>182</v>
      </c>
      <c r="R13" s="20" t="s">
        <v>182</v>
      </c>
      <c r="S13" s="18" t="n">
        <v>424.8853123</v>
      </c>
      <c r="T13" s="20" t="n">
        <v>9.96031992</v>
      </c>
    </row>
    <row r="14" spans="1:20">
      <c r="A14" s="15" t="s">
        <v>189</v>
      </c>
      <c r="B14" s="17" t="n">
        <v>5587</v>
      </c>
      <c r="C14" s="18">
        <f>(183.0/B14*100)</f>
        <v/>
      </c>
      <c r="D14" s="19" t="n">
        <v>5404</v>
      </c>
      <c r="E14" s="18" t="n">
        <v>510.64047986</v>
      </c>
      <c r="F14" s="20" t="n">
        <v>2.3922104</v>
      </c>
      <c r="G14" s="18" t="n">
        <v>534.29568151</v>
      </c>
      <c r="H14" s="20" t="n">
        <v>3.79977669</v>
      </c>
      <c r="I14" s="18" t="n">
        <v>534.56125616</v>
      </c>
      <c r="J14" s="20" t="n">
        <v>3.59341118</v>
      </c>
      <c r="K14" s="18" t="s">
        <v>182</v>
      </c>
      <c r="L14" s="20" t="s">
        <v>182</v>
      </c>
      <c r="M14" s="18" t="s">
        <v>182</v>
      </c>
      <c r="N14" s="20" t="s">
        <v>182</v>
      </c>
      <c r="O14" s="18" t="s">
        <v>182</v>
      </c>
      <c r="P14" s="20" t="s">
        <v>182</v>
      </c>
      <c r="Q14" s="18" t="s">
        <v>182</v>
      </c>
      <c r="R14" s="20" t="s">
        <v>182</v>
      </c>
      <c r="S14" s="18" t="n">
        <v>470.82878041</v>
      </c>
      <c r="T14" s="20" t="n">
        <v>15.78076589</v>
      </c>
    </row>
    <row r="15" spans="1:20">
      <c r="A15" s="15" t="s">
        <v>190</v>
      </c>
      <c r="B15" s="17" t="n">
        <v>5882</v>
      </c>
      <c r="C15" s="18">
        <f>(127.0/B15*100)</f>
        <v/>
      </c>
      <c r="D15" s="19" t="n">
        <v>5755</v>
      </c>
      <c r="E15" s="18" t="n">
        <v>518.39987677</v>
      </c>
      <c r="F15" s="20" t="n">
        <v>2.98455475</v>
      </c>
      <c r="G15" s="18" t="n">
        <v>537.03407138</v>
      </c>
      <c r="H15" s="20" t="n">
        <v>3.5467797</v>
      </c>
      <c r="I15" s="18" t="n">
        <v>548.0604236</v>
      </c>
      <c r="J15" s="20" t="n">
        <v>2.64646048</v>
      </c>
      <c r="K15" s="18" t="s">
        <v>182</v>
      </c>
      <c r="L15" s="20" t="s">
        <v>182</v>
      </c>
      <c r="M15" s="18" t="s">
        <v>182</v>
      </c>
      <c r="N15" s="20" t="s">
        <v>182</v>
      </c>
      <c r="O15" s="18" t="n">
        <v>367.66871077</v>
      </c>
      <c r="P15" s="20" t="n">
        <v>14.82638214</v>
      </c>
      <c r="Q15" s="18" t="s">
        <v>182</v>
      </c>
      <c r="R15" s="20" t="s">
        <v>182</v>
      </c>
      <c r="S15" s="18" t="n">
        <v>446.85190822</v>
      </c>
      <c r="T15" s="20" t="n">
        <v>11.62703213</v>
      </c>
    </row>
    <row r="16" spans="1:20">
      <c r="A16" s="15" t="s">
        <v>191</v>
      </c>
      <c r="B16" s="17" t="n">
        <v>6108</v>
      </c>
      <c r="C16" s="18">
        <f>(235.0/B16*100)</f>
        <v/>
      </c>
      <c r="D16" s="19" t="n">
        <v>5873</v>
      </c>
      <c r="E16" s="18" t="n">
        <v>498.82804926</v>
      </c>
      <c r="F16" s="20" t="n">
        <v>2.5717012</v>
      </c>
      <c r="G16" s="18" t="n">
        <v>524.65920308</v>
      </c>
      <c r="H16" s="20" t="n">
        <v>4.67920661</v>
      </c>
      <c r="I16" s="18" t="n">
        <v>525.75131679</v>
      </c>
      <c r="J16" s="20" t="n">
        <v>4.13070659</v>
      </c>
      <c r="K16" s="18" t="s">
        <v>182</v>
      </c>
      <c r="L16" s="20" t="s">
        <v>182</v>
      </c>
      <c r="M16" s="18" t="s">
        <v>182</v>
      </c>
      <c r="N16" s="20" t="s">
        <v>182</v>
      </c>
      <c r="O16" s="18" t="s">
        <v>182</v>
      </c>
      <c r="P16" s="20" t="s">
        <v>182</v>
      </c>
      <c r="Q16" s="18" t="s">
        <v>182</v>
      </c>
      <c r="R16" s="20" t="s">
        <v>182</v>
      </c>
      <c r="S16" s="18" t="n">
        <v>375.89174942</v>
      </c>
      <c r="T16" s="20" t="n">
        <v>11.69418594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467.08537819</v>
      </c>
      <c r="F18" s="20" t="n">
        <v>4.16135059</v>
      </c>
      <c r="G18" s="18" t="n">
        <v>480.25437032</v>
      </c>
      <c r="H18" s="20" t="n">
        <v>5.94314944</v>
      </c>
      <c r="I18" s="18" t="n">
        <v>477.26501435</v>
      </c>
      <c r="J18" s="20" t="n">
        <v>5.51006217</v>
      </c>
      <c r="K18" s="18" t="s">
        <v>182</v>
      </c>
      <c r="L18" s="20" t="s">
        <v>182</v>
      </c>
      <c r="M18" s="18" t="s">
        <v>182</v>
      </c>
      <c r="N18" s="20" t="s">
        <v>182</v>
      </c>
      <c r="O18" s="18" t="s">
        <v>182</v>
      </c>
      <c r="P18" s="20" t="s">
        <v>182</v>
      </c>
      <c r="Q18" s="18" t="s">
        <v>182</v>
      </c>
      <c r="R18" s="20" t="s">
        <v>182</v>
      </c>
      <c r="S18" s="18" t="n">
        <v>364.83817142</v>
      </c>
      <c r="T18" s="20" t="n">
        <v>9.61369886</v>
      </c>
    </row>
    <row r="19" spans="1:20">
      <c r="A19" s="15" t="s">
        <v>194</v>
      </c>
      <c r="B19" s="17" t="n">
        <v>5658</v>
      </c>
      <c r="C19" s="18">
        <f>(120.0/B19*100)</f>
        <v/>
      </c>
      <c r="D19" s="19" t="n">
        <v>5538</v>
      </c>
      <c r="E19" s="18" t="n">
        <v>465.91685721</v>
      </c>
      <c r="F19" s="20" t="n">
        <v>3.03307432</v>
      </c>
      <c r="G19" s="18" t="n">
        <v>492.88837709</v>
      </c>
      <c r="H19" s="20" t="n">
        <v>3.99952004</v>
      </c>
      <c r="I19" s="18" t="n">
        <v>475.01249655</v>
      </c>
      <c r="J19" s="20" t="n">
        <v>5.8087118</v>
      </c>
      <c r="K19" s="18" t="s">
        <v>182</v>
      </c>
      <c r="L19" s="20" t="s">
        <v>182</v>
      </c>
      <c r="M19" s="18" t="s">
        <v>182</v>
      </c>
      <c r="N19" s="20" t="s">
        <v>182</v>
      </c>
      <c r="O19" s="18" t="s">
        <v>182</v>
      </c>
      <c r="P19" s="20" t="s">
        <v>182</v>
      </c>
      <c r="Q19" s="18" t="s">
        <v>182</v>
      </c>
      <c r="R19" s="20" t="s">
        <v>182</v>
      </c>
      <c r="S19" s="18" t="n">
        <v>379.2383656</v>
      </c>
      <c r="T19" s="20" t="n">
        <v>13.21184766</v>
      </c>
    </row>
    <row r="20" spans="1:20">
      <c r="A20" s="15" t="s">
        <v>195</v>
      </c>
      <c r="B20" s="17" t="n">
        <v>3371</v>
      </c>
      <c r="C20" s="18">
        <f>(81.0/B20*100)</f>
        <v/>
      </c>
      <c r="D20" s="19" t="n">
        <v>3290</v>
      </c>
      <c r="E20" s="18" t="n">
        <v>473.04819896</v>
      </c>
      <c r="F20" s="20" t="n">
        <v>2.78445238</v>
      </c>
      <c r="G20" s="18" t="n">
        <v>494.55843924</v>
      </c>
      <c r="H20" s="20" t="n">
        <v>4.41071394</v>
      </c>
      <c r="I20" s="18" t="n">
        <v>490.77609885</v>
      </c>
      <c r="J20" s="20" t="n">
        <v>3.01199839</v>
      </c>
      <c r="K20" s="18" t="s">
        <v>182</v>
      </c>
      <c r="L20" s="20" t="s">
        <v>182</v>
      </c>
      <c r="M20" s="18" t="s">
        <v>182</v>
      </c>
      <c r="N20" s="20" t="s">
        <v>182</v>
      </c>
      <c r="O20" s="18" t="s">
        <v>182</v>
      </c>
      <c r="P20" s="20" t="s">
        <v>182</v>
      </c>
      <c r="Q20" s="18" t="s">
        <v>182</v>
      </c>
      <c r="R20" s="20" t="s">
        <v>182</v>
      </c>
      <c r="S20" s="18" t="n">
        <v>402.08375758</v>
      </c>
      <c r="T20" s="20" t="n">
        <v>15.07050124</v>
      </c>
    </row>
    <row r="21" spans="1:20">
      <c r="A21" s="15" t="s">
        <v>196</v>
      </c>
      <c r="B21" s="17" t="n">
        <v>5741</v>
      </c>
      <c r="C21" s="18">
        <f>(72.0/B21*100)</f>
        <v/>
      </c>
      <c r="D21" s="19" t="n">
        <v>5669</v>
      </c>
      <c r="E21" s="18" t="n">
        <v>512.18958742</v>
      </c>
      <c r="F21" s="20" t="n">
        <v>2.82828212</v>
      </c>
      <c r="G21" s="18" t="n">
        <v>533.75889795</v>
      </c>
      <c r="H21" s="20" t="n">
        <v>3.74423934</v>
      </c>
      <c r="I21" s="18" t="n">
        <v>530.00927974</v>
      </c>
      <c r="J21" s="20" t="n">
        <v>2.87075595</v>
      </c>
      <c r="K21" s="18" t="s">
        <v>182</v>
      </c>
      <c r="L21" s="20" t="s">
        <v>182</v>
      </c>
      <c r="M21" s="18" t="s">
        <v>182</v>
      </c>
      <c r="N21" s="20" t="s">
        <v>182</v>
      </c>
      <c r="O21" s="18" t="s">
        <v>182</v>
      </c>
      <c r="P21" s="20" t="s">
        <v>182</v>
      </c>
      <c r="Q21" s="18" t="s">
        <v>182</v>
      </c>
      <c r="R21" s="20" t="s">
        <v>182</v>
      </c>
      <c r="S21" s="18" t="n">
        <v>485.25370894</v>
      </c>
      <c r="T21" s="20" t="n">
        <v>12.12424635</v>
      </c>
    </row>
    <row r="22" spans="1:20">
      <c r="A22" s="15" t="s">
        <v>197</v>
      </c>
      <c r="B22" s="17" t="n">
        <v>6598</v>
      </c>
      <c r="C22" s="18">
        <f>(93.0/B22*100)</f>
        <v/>
      </c>
      <c r="D22" s="19" t="n">
        <v>6505</v>
      </c>
      <c r="E22" s="18" t="n">
        <v>484.52503262</v>
      </c>
      <c r="F22" s="20" t="n">
        <v>4.23025886</v>
      </c>
      <c r="G22" s="18" t="n">
        <v>493.09246156</v>
      </c>
      <c r="H22" s="20" t="n">
        <v>5.99195739</v>
      </c>
      <c r="I22" s="18" t="n">
        <v>476.49656453</v>
      </c>
      <c r="J22" s="20" t="n">
        <v>7.00675603</v>
      </c>
      <c r="K22" s="18" t="s">
        <v>182</v>
      </c>
      <c r="L22" s="20" t="s">
        <v>182</v>
      </c>
      <c r="M22" s="18" t="s">
        <v>182</v>
      </c>
      <c r="N22" s="20" t="s">
        <v>182</v>
      </c>
      <c r="O22" s="18" t="n">
        <v>481.75555063</v>
      </c>
      <c r="P22" s="20" t="n">
        <v>8.711038220000001</v>
      </c>
      <c r="Q22" s="18" t="s">
        <v>182</v>
      </c>
      <c r="R22" s="20" t="s">
        <v>182</v>
      </c>
      <c r="S22" s="18" t="n">
        <v>346.00860553</v>
      </c>
      <c r="T22" s="20" t="n">
        <v>11.17263273</v>
      </c>
    </row>
    <row r="23" spans="1:20">
      <c r="A23" s="15" t="s">
        <v>198</v>
      </c>
      <c r="B23" s="17" t="n">
        <v>11583</v>
      </c>
      <c r="C23" s="18">
        <f>(499.0/B23*100)</f>
        <v/>
      </c>
      <c r="D23" s="19" t="n">
        <v>11084</v>
      </c>
      <c r="E23" s="18" t="n">
        <v>485.75502621</v>
      </c>
      <c r="F23" s="20" t="n">
        <v>3.01119899</v>
      </c>
      <c r="G23" s="18" t="n">
        <v>493.03498873</v>
      </c>
      <c r="H23" s="20" t="n">
        <v>4.90826299</v>
      </c>
      <c r="I23" s="18" t="n">
        <v>494.09935139</v>
      </c>
      <c r="J23" s="20" t="n">
        <v>3.66541308</v>
      </c>
      <c r="K23" s="18" t="s">
        <v>182</v>
      </c>
      <c r="L23" s="20" t="s">
        <v>182</v>
      </c>
      <c r="M23" s="18" t="s">
        <v>182</v>
      </c>
      <c r="N23" s="20" t="s">
        <v>182</v>
      </c>
      <c r="O23" s="18" t="s">
        <v>182</v>
      </c>
      <c r="P23" s="20" t="s">
        <v>182</v>
      </c>
      <c r="Q23" s="18" t="s">
        <v>182</v>
      </c>
      <c r="R23" s="20" t="s">
        <v>182</v>
      </c>
      <c r="S23" s="18" t="n">
        <v>411.51176823</v>
      </c>
      <c r="T23" s="20" t="n">
        <v>11.1079506</v>
      </c>
    </row>
    <row r="24" spans="1:20">
      <c r="A24" s="15" t="s">
        <v>199</v>
      </c>
      <c r="B24" s="17" t="n">
        <v>6647</v>
      </c>
      <c r="C24" s="18">
        <f>(13.0/B24*100)</f>
        <v/>
      </c>
      <c r="D24" s="19" t="n">
        <v>6634</v>
      </c>
      <c r="E24" s="18" t="n">
        <v>517.63466205</v>
      </c>
      <c r="F24" s="20" t="n">
        <v>4.07961138</v>
      </c>
      <c r="G24" s="18" t="n">
        <v>517.72996096</v>
      </c>
      <c r="H24" s="20" t="n">
        <v>3.66609458</v>
      </c>
      <c r="I24" s="18" t="n">
        <v>514.80501768</v>
      </c>
      <c r="J24" s="20" t="n">
        <v>3.22549883</v>
      </c>
      <c r="K24" s="18" t="s">
        <v>182</v>
      </c>
      <c r="L24" s="20" t="s">
        <v>182</v>
      </c>
      <c r="M24" s="18" t="s">
        <v>182</v>
      </c>
      <c r="N24" s="20" t="s">
        <v>182</v>
      </c>
      <c r="O24" s="18" t="s">
        <v>182</v>
      </c>
      <c r="P24" s="20" t="s">
        <v>182</v>
      </c>
      <c r="Q24" s="18" t="s">
        <v>182</v>
      </c>
      <c r="R24" s="20" t="s">
        <v>182</v>
      </c>
      <c r="S24" s="18" t="n">
        <v>444.49456398</v>
      </c>
      <c r="T24" s="20" t="n">
        <v>18.64501978</v>
      </c>
    </row>
    <row r="25" spans="1:20">
      <c r="A25" s="15" t="s">
        <v>200</v>
      </c>
      <c r="B25" s="17" t="n">
        <v>5581</v>
      </c>
      <c r="C25" s="18">
        <f>(28.0/B25*100)</f>
        <v/>
      </c>
      <c r="D25" s="19" t="n">
        <v>5553</v>
      </c>
      <c r="E25" s="18" t="n">
        <v>531.93173496</v>
      </c>
      <c r="F25" s="20" t="n">
        <v>3.46413987</v>
      </c>
      <c r="G25" s="18" t="n">
        <v>493.10250237</v>
      </c>
      <c r="H25" s="20" t="n">
        <v>6.10809593</v>
      </c>
      <c r="I25" s="18" t="n">
        <v>494.76979104</v>
      </c>
      <c r="J25" s="20" t="n">
        <v>4.2753437</v>
      </c>
      <c r="K25" s="18" t="s">
        <v>182</v>
      </c>
      <c r="L25" s="20" t="s">
        <v>182</v>
      </c>
      <c r="M25" s="18" t="s">
        <v>182</v>
      </c>
      <c r="N25" s="20" t="s">
        <v>182</v>
      </c>
      <c r="O25" s="18" t="s">
        <v>182</v>
      </c>
      <c r="P25" s="20" t="s">
        <v>182</v>
      </c>
      <c r="Q25" s="18" t="s">
        <v>182</v>
      </c>
      <c r="R25" s="20" t="s">
        <v>182</v>
      </c>
      <c r="S25" s="18" t="n">
        <v>445.1510921</v>
      </c>
      <c r="T25" s="20" t="n">
        <v>20.12051663</v>
      </c>
    </row>
    <row r="26" spans="1:20">
      <c r="A26" s="15" t="s">
        <v>201</v>
      </c>
      <c r="B26" s="17" t="n">
        <v>4869</v>
      </c>
      <c r="C26" s="18">
        <f>(95.0/B26*100)</f>
        <v/>
      </c>
      <c r="D26" s="19" t="n">
        <v>4774</v>
      </c>
      <c r="E26" s="18" t="n">
        <v>480.64282225</v>
      </c>
      <c r="F26" s="20" t="n">
        <v>2.1806337</v>
      </c>
      <c r="G26" s="18" t="n">
        <v>501.36775951</v>
      </c>
      <c r="H26" s="20" t="n">
        <v>4.01568468</v>
      </c>
      <c r="I26" s="18" t="n">
        <v>506.45157639</v>
      </c>
      <c r="J26" s="20" t="n">
        <v>3.92123833</v>
      </c>
      <c r="K26" s="18" t="s">
        <v>182</v>
      </c>
      <c r="L26" s="20" t="s">
        <v>182</v>
      </c>
      <c r="M26" s="18" t="s">
        <v>182</v>
      </c>
      <c r="N26" s="20" t="s">
        <v>182</v>
      </c>
      <c r="O26" s="18" t="s">
        <v>182</v>
      </c>
      <c r="P26" s="20" t="s">
        <v>182</v>
      </c>
      <c r="Q26" s="18" t="s">
        <v>182</v>
      </c>
      <c r="R26" s="20" t="s">
        <v>182</v>
      </c>
      <c r="S26" s="18" t="n">
        <v>428.14380987</v>
      </c>
      <c r="T26" s="20" t="n">
        <v>11.00874665</v>
      </c>
    </row>
    <row r="27" spans="1:20">
      <c r="A27" s="15" t="s">
        <v>202</v>
      </c>
      <c r="B27" s="17" t="n">
        <v>5299</v>
      </c>
      <c r="C27" s="18">
        <f>(154.0/B27*100)</f>
        <v/>
      </c>
      <c r="D27" s="19" t="n">
        <v>5145</v>
      </c>
      <c r="E27" s="18" t="n">
        <v>480.98521912</v>
      </c>
      <c r="F27" s="20" t="n">
        <v>1.711238</v>
      </c>
      <c r="G27" s="18" t="n">
        <v>503.41714147</v>
      </c>
      <c r="H27" s="20" t="n">
        <v>4.79704373</v>
      </c>
      <c r="I27" s="18" t="n">
        <v>495.68791511</v>
      </c>
      <c r="J27" s="20" t="n">
        <v>4.78911772</v>
      </c>
      <c r="K27" s="18" t="s">
        <v>182</v>
      </c>
      <c r="L27" s="20" t="s">
        <v>182</v>
      </c>
      <c r="M27" s="18" t="s">
        <v>182</v>
      </c>
      <c r="N27" s="20" t="s">
        <v>182</v>
      </c>
      <c r="O27" s="18" t="s">
        <v>182</v>
      </c>
      <c r="P27" s="20" t="s">
        <v>182</v>
      </c>
      <c r="Q27" s="18" t="s">
        <v>182</v>
      </c>
      <c r="R27" s="20" t="s">
        <v>182</v>
      </c>
      <c r="S27" s="18" t="n">
        <v>391.74069041</v>
      </c>
      <c r="T27" s="20" t="n">
        <v>8.67362335</v>
      </c>
    </row>
    <row r="28" spans="1:20">
      <c r="A28" s="15" t="s">
        <v>203</v>
      </c>
      <c r="B28" s="17" t="n">
        <v>7568</v>
      </c>
      <c r="C28" s="18">
        <f>(120.0/B28*100)</f>
        <v/>
      </c>
      <c r="D28" s="19" t="n">
        <v>7448</v>
      </c>
      <c r="E28" s="18" t="n">
        <v>438.19150052</v>
      </c>
      <c r="F28" s="20" t="n">
        <v>3.10983359</v>
      </c>
      <c r="G28" s="18" t="n">
        <v>436.69197817</v>
      </c>
      <c r="H28" s="20" t="n">
        <v>4.41458246</v>
      </c>
      <c r="I28" s="18" t="n">
        <v>412.81352835</v>
      </c>
      <c r="J28" s="20" t="n">
        <v>2.92213783</v>
      </c>
      <c r="K28" s="18" t="s">
        <v>182</v>
      </c>
      <c r="L28" s="20" t="s">
        <v>182</v>
      </c>
      <c r="M28" s="18" t="s">
        <v>182</v>
      </c>
      <c r="N28" s="20" t="s">
        <v>182</v>
      </c>
      <c r="O28" s="18" t="s">
        <v>182</v>
      </c>
      <c r="P28" s="20" t="s">
        <v>182</v>
      </c>
      <c r="Q28" s="18" t="s">
        <v>182</v>
      </c>
      <c r="R28" s="20" t="s">
        <v>182</v>
      </c>
      <c r="S28" s="18" t="n">
        <v>374.24059376</v>
      </c>
      <c r="T28" s="20" t="n">
        <v>12.90267404</v>
      </c>
    </row>
    <row r="29" spans="1:20">
      <c r="A29" s="15" t="s">
        <v>204</v>
      </c>
      <c r="B29" s="17" t="n">
        <v>5385</v>
      </c>
      <c r="C29" s="18">
        <f>(35.0/B29*100)</f>
        <v/>
      </c>
      <c r="D29" s="19" t="n">
        <v>5350</v>
      </c>
      <c r="E29" s="18" t="n">
        <v>503.6875679</v>
      </c>
      <c r="F29" s="20" t="n">
        <v>2.51365983</v>
      </c>
      <c r="G29" s="18" t="n">
        <v>526.70161105</v>
      </c>
      <c r="H29" s="20" t="n">
        <v>5.41656296</v>
      </c>
      <c r="I29" s="18" t="n">
        <v>534.1537028499999</v>
      </c>
      <c r="J29" s="20" t="n">
        <v>5.63078177</v>
      </c>
      <c r="K29" s="18" t="s">
        <v>182</v>
      </c>
      <c r="L29" s="20" t="s">
        <v>182</v>
      </c>
      <c r="M29" s="18" t="s">
        <v>182</v>
      </c>
      <c r="N29" s="20" t="s">
        <v>182</v>
      </c>
      <c r="O29" s="18" t="n">
        <v>314.02123871</v>
      </c>
      <c r="P29" s="20" t="n">
        <v>13.26138992</v>
      </c>
      <c r="Q29" s="18" t="s">
        <v>182</v>
      </c>
      <c r="R29" s="20" t="s">
        <v>182</v>
      </c>
      <c r="S29" s="18" t="n">
        <v>438.8936437</v>
      </c>
      <c r="T29" s="20" t="n">
        <v>20.22721645</v>
      </c>
    </row>
    <row r="30" spans="1:20">
      <c r="A30" s="15" t="s">
        <v>205</v>
      </c>
      <c r="B30" s="17" t="n">
        <v>4520</v>
      </c>
      <c r="C30" s="18">
        <f>(497.0/B30*100)</f>
        <v/>
      </c>
      <c r="D30" s="19" t="n">
        <v>4023</v>
      </c>
      <c r="E30" s="18" t="n">
        <v>502.09723302</v>
      </c>
      <c r="F30" s="20" t="n">
        <v>2.94760642</v>
      </c>
      <c r="G30" s="18" t="n">
        <v>541.14234033</v>
      </c>
      <c r="H30" s="20" t="n">
        <v>4.51524345</v>
      </c>
      <c r="I30" s="18" t="n">
        <v>523.69098192</v>
      </c>
      <c r="J30" s="20" t="n">
        <v>3.9936402</v>
      </c>
      <c r="K30" s="18" t="s">
        <v>182</v>
      </c>
      <c r="L30" s="20" t="s">
        <v>182</v>
      </c>
      <c r="M30" s="18" t="s">
        <v>182</v>
      </c>
      <c r="N30" s="20" t="s">
        <v>182</v>
      </c>
      <c r="O30" s="18" t="s">
        <v>182</v>
      </c>
      <c r="P30" s="20" t="s">
        <v>182</v>
      </c>
      <c r="Q30" s="18" t="s">
        <v>182</v>
      </c>
      <c r="R30" s="20" t="s">
        <v>182</v>
      </c>
      <c r="S30" s="18" t="n">
        <v>404.24407638</v>
      </c>
      <c r="T30" s="20" t="n">
        <v>13.23243663</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(12.0/B32*100)</f>
        <v/>
      </c>
      <c r="D32" s="19" t="n">
        <v>4466</v>
      </c>
      <c r="E32" s="18" t="n">
        <v>499.63078209</v>
      </c>
      <c r="F32" s="20" t="n">
        <v>2.69034675</v>
      </c>
      <c r="G32" s="18" t="n">
        <v>531.68288821</v>
      </c>
      <c r="H32" s="20" t="n">
        <v>3.8851518</v>
      </c>
      <c r="I32" s="18" t="n">
        <v>519.3932865</v>
      </c>
      <c r="J32" s="20" t="n">
        <v>4.66153593</v>
      </c>
      <c r="K32" s="18" t="s">
        <v>182</v>
      </c>
      <c r="L32" s="20" t="s">
        <v>182</v>
      </c>
      <c r="M32" s="18" t="s">
        <v>182</v>
      </c>
      <c r="N32" s="20" t="s">
        <v>182</v>
      </c>
      <c r="O32" s="18" t="s">
        <v>182</v>
      </c>
      <c r="P32" s="20" t="s">
        <v>182</v>
      </c>
      <c r="Q32" s="18" t="s">
        <v>182</v>
      </c>
      <c r="R32" s="20" t="s">
        <v>182</v>
      </c>
      <c r="S32" s="18" t="n">
        <v>415.49032661</v>
      </c>
      <c r="T32" s="20" t="n">
        <v>19.53798104</v>
      </c>
    </row>
    <row r="33" spans="1:20">
      <c r="A33" s="15" t="s">
        <v>208</v>
      </c>
      <c r="B33" s="17" t="n">
        <v>7325</v>
      </c>
      <c r="C33" s="18">
        <f>(212.0/B33*100)</f>
        <v/>
      </c>
      <c r="D33" s="19" t="n">
        <v>7113</v>
      </c>
      <c r="E33" s="18" t="n">
        <v>488.8996768</v>
      </c>
      <c r="F33" s="20" t="n">
        <v>2.83910136</v>
      </c>
      <c r="G33" s="18" t="n">
        <v>523.72163593</v>
      </c>
      <c r="H33" s="20" t="n">
        <v>4.66481875</v>
      </c>
      <c r="I33" s="18" t="n">
        <v>513.71994864</v>
      </c>
      <c r="J33" s="20" t="n">
        <v>3.98943117</v>
      </c>
      <c r="K33" s="18" t="s">
        <v>182</v>
      </c>
      <c r="L33" s="20" t="s">
        <v>182</v>
      </c>
      <c r="M33" s="18" t="s">
        <v>182</v>
      </c>
      <c r="N33" s="20" t="s">
        <v>182</v>
      </c>
      <c r="O33" s="18" t="s">
        <v>182</v>
      </c>
      <c r="P33" s="20" t="s">
        <v>182</v>
      </c>
      <c r="Q33" s="18" t="s">
        <v>182</v>
      </c>
      <c r="R33" s="20" t="s">
        <v>182</v>
      </c>
      <c r="S33" s="18" t="n">
        <v>434.59862194</v>
      </c>
      <c r="T33" s="20" t="n">
        <v>11.69049493</v>
      </c>
    </row>
    <row r="34" spans="1:20">
      <c r="A34" s="15" t="s">
        <v>209</v>
      </c>
      <c r="B34" s="17" t="n">
        <v>6350</v>
      </c>
      <c r="C34" s="18">
        <f>(76.0/B34*100)</f>
        <v/>
      </c>
      <c r="D34" s="19" t="n">
        <v>6274</v>
      </c>
      <c r="E34" s="18" t="n">
        <v>453.38796284</v>
      </c>
      <c r="F34" s="20" t="n">
        <v>2.88145719</v>
      </c>
      <c r="G34" s="18" t="n">
        <v>487.45907196</v>
      </c>
      <c r="H34" s="20" t="n">
        <v>4.72353323</v>
      </c>
      <c r="I34" s="18" t="n">
        <v>463.32032798</v>
      </c>
      <c r="J34" s="20" t="n">
        <v>3.86386843</v>
      </c>
      <c r="K34" s="18" t="s">
        <v>182</v>
      </c>
      <c r="L34" s="20" t="s">
        <v>182</v>
      </c>
      <c r="M34" s="18" t="s">
        <v>182</v>
      </c>
      <c r="N34" s="20" t="s">
        <v>182</v>
      </c>
      <c r="O34" s="18" t="n">
        <v>263.37193708</v>
      </c>
      <c r="P34" s="20" t="n">
        <v>13.61114927</v>
      </c>
      <c r="Q34" s="18" t="s">
        <v>182</v>
      </c>
      <c r="R34" s="20" t="s">
        <v>182</v>
      </c>
      <c r="S34" s="18" t="n">
        <v>352.92643757</v>
      </c>
      <c r="T34" s="20" t="n">
        <v>10.3378377</v>
      </c>
    </row>
    <row r="35" spans="1:20">
      <c r="A35" s="15" t="s">
        <v>210</v>
      </c>
      <c r="B35" s="17" t="n">
        <v>6406</v>
      </c>
      <c r="C35" s="18">
        <f>(67.0/B35*100)</f>
        <v/>
      </c>
      <c r="D35" s="19" t="n">
        <v>6339</v>
      </c>
      <c r="E35" s="18" t="n">
        <v>502.81259896</v>
      </c>
      <c r="F35" s="20" t="n">
        <v>1.62127283</v>
      </c>
      <c r="G35" s="18" t="n">
        <v>522.1279189099999</v>
      </c>
      <c r="H35" s="20" t="n">
        <v>4.09390383</v>
      </c>
      <c r="I35" s="18" t="n">
        <v>532.23696011</v>
      </c>
      <c r="J35" s="20" t="n">
        <v>4.39074179</v>
      </c>
      <c r="K35" s="18" t="s">
        <v>182</v>
      </c>
      <c r="L35" s="20" t="s">
        <v>182</v>
      </c>
      <c r="M35" s="18" t="s">
        <v>182</v>
      </c>
      <c r="N35" s="20" t="s">
        <v>182</v>
      </c>
      <c r="O35" s="18" t="n">
        <v>337.32521215</v>
      </c>
      <c r="P35" s="20" t="n">
        <v>11.65794297</v>
      </c>
      <c r="Q35" s="18" t="s">
        <v>182</v>
      </c>
      <c r="R35" s="20" t="s">
        <v>182</v>
      </c>
      <c r="S35" s="18" t="n">
        <v>398.38460177</v>
      </c>
      <c r="T35" s="20" t="n">
        <v>12.75087423</v>
      </c>
    </row>
    <row r="36" spans="1:20">
      <c r="A36" s="15" t="s">
        <v>211</v>
      </c>
      <c r="B36" s="17" t="n">
        <v>6736</v>
      </c>
      <c r="C36" s="18">
        <f>(41.0/B36*100)</f>
        <v/>
      </c>
      <c r="D36" s="19" t="n">
        <v>6695</v>
      </c>
      <c r="E36" s="18" t="n">
        <v>496.68994272</v>
      </c>
      <c r="F36" s="20" t="n">
        <v>2.7294777</v>
      </c>
      <c r="G36" s="18" t="n">
        <v>504.17274993</v>
      </c>
      <c r="H36" s="20" t="n">
        <v>3.63268515</v>
      </c>
      <c r="I36" s="18" t="n">
        <v>493.61460238</v>
      </c>
      <c r="J36" s="20" t="n">
        <v>3.50292678</v>
      </c>
      <c r="K36" s="18" t="s">
        <v>182</v>
      </c>
      <c r="L36" s="20" t="s">
        <v>182</v>
      </c>
      <c r="M36" s="18" t="s">
        <v>182</v>
      </c>
      <c r="N36" s="20" t="s">
        <v>182</v>
      </c>
      <c r="O36" s="18" t="s">
        <v>182</v>
      </c>
      <c r="P36" s="20" t="s">
        <v>182</v>
      </c>
      <c r="Q36" s="18" t="s">
        <v>182</v>
      </c>
      <c r="R36" s="20" t="s">
        <v>182</v>
      </c>
      <c r="S36" s="18" t="n">
        <v>403.11153031</v>
      </c>
      <c r="T36" s="20" t="n">
        <v>11.87136196</v>
      </c>
    </row>
    <row r="37" spans="1:20">
      <c r="A37" s="15" t="s">
        <v>212</v>
      </c>
      <c r="B37" s="17" t="n">
        <v>5458</v>
      </c>
      <c r="C37" s="18">
        <f>(223.0/B37*100)</f>
        <v/>
      </c>
      <c r="D37" s="19" t="n">
        <v>5235</v>
      </c>
      <c r="E37" s="18" t="n">
        <v>496.86749565</v>
      </c>
      <c r="F37" s="20" t="n">
        <v>3.85368626</v>
      </c>
      <c r="G37" s="18" t="n">
        <v>521.980328</v>
      </c>
      <c r="H37" s="20" t="n">
        <v>4.07311441</v>
      </c>
      <c r="I37" s="18" t="n">
        <v>508.0977296</v>
      </c>
      <c r="J37" s="20" t="n">
        <v>4.27861988</v>
      </c>
      <c r="K37" s="18" t="s">
        <v>182</v>
      </c>
      <c r="L37" s="20" t="s">
        <v>182</v>
      </c>
      <c r="M37" s="18" t="s">
        <v>182</v>
      </c>
      <c r="N37" s="20" t="s">
        <v>182</v>
      </c>
      <c r="O37" s="18" t="s">
        <v>182</v>
      </c>
      <c r="P37" s="20" t="s">
        <v>182</v>
      </c>
      <c r="Q37" s="18" t="s">
        <v>182</v>
      </c>
      <c r="R37" s="20" t="s">
        <v>182</v>
      </c>
      <c r="S37" s="18" t="n">
        <v>409.30370913</v>
      </c>
      <c r="T37" s="20" t="n">
        <v>9.43263795</v>
      </c>
    </row>
    <row r="38" spans="1:20">
      <c r="A38" s="15" t="s">
        <v>213</v>
      </c>
      <c r="B38" s="17" t="n">
        <v>5860</v>
      </c>
      <c r="C38" s="18">
        <f>(60.0/B38*100)</f>
        <v/>
      </c>
      <c r="D38" s="19" t="n">
        <v>5800</v>
      </c>
      <c r="E38" s="18" t="n">
        <v>486.65480563</v>
      </c>
      <c r="F38" s="20" t="n">
        <v>3.15741454</v>
      </c>
      <c r="G38" s="18" t="n">
        <v>513.89937485</v>
      </c>
      <c r="H38" s="20" t="n">
        <v>4.94660058</v>
      </c>
      <c r="I38" s="18" t="n">
        <v>509.1038774</v>
      </c>
      <c r="J38" s="20" t="n">
        <v>4.40651541</v>
      </c>
      <c r="K38" s="18" t="s">
        <v>182</v>
      </c>
      <c r="L38" s="20" t="s">
        <v>182</v>
      </c>
      <c r="M38" s="18" t="s">
        <v>182</v>
      </c>
      <c r="N38" s="20" t="s">
        <v>182</v>
      </c>
      <c r="O38" s="18" t="s">
        <v>182</v>
      </c>
      <c r="P38" s="20" t="s">
        <v>182</v>
      </c>
      <c r="Q38" s="18" t="s">
        <v>182</v>
      </c>
      <c r="R38" s="20" t="s">
        <v>182</v>
      </c>
      <c r="S38" s="18" t="n">
        <v>420.43359448</v>
      </c>
      <c r="T38" s="20" t="n">
        <v>10.16370769</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(5658.0/B40*100)</f>
        <v/>
      </c>
      <c r="D40" s="19" t="n">
        <v>8499</v>
      </c>
      <c r="E40" s="18" t="n">
        <v>496.4117544</v>
      </c>
      <c r="F40" s="20" t="n">
        <v>3.51865179</v>
      </c>
      <c r="G40" s="18" t="n">
        <v>507.76883734</v>
      </c>
      <c r="H40" s="20" t="n">
        <v>5.63115356</v>
      </c>
      <c r="I40" s="18" t="n">
        <v>513.79003081</v>
      </c>
      <c r="J40" s="20" t="n">
        <v>4.50010173</v>
      </c>
      <c r="K40" s="18" t="s">
        <v>182</v>
      </c>
      <c r="L40" s="20" t="s">
        <v>182</v>
      </c>
      <c r="M40" s="18" t="s">
        <v>182</v>
      </c>
      <c r="N40" s="20" t="s">
        <v>182</v>
      </c>
      <c r="O40" s="18" t="n">
        <v>493.18465857</v>
      </c>
      <c r="P40" s="20" t="n">
        <v>2.25147869</v>
      </c>
      <c r="Q40" s="18" t="s">
        <v>182</v>
      </c>
      <c r="R40" s="20" t="s">
        <v>182</v>
      </c>
      <c r="S40" s="18" t="n">
        <v>407.25005383</v>
      </c>
      <c r="T40" s="20" t="n">
        <v>10.40146483</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(2698.0/B46*100)</f>
        <v/>
      </c>
      <c r="D46" s="19" t="n">
        <v>20443</v>
      </c>
      <c r="E46" s="18" t="n">
        <v>421.52701303</v>
      </c>
      <c r="F46" s="20" t="n">
        <v>3.7284263</v>
      </c>
      <c r="G46" s="18" t="n">
        <v>428.44099403</v>
      </c>
      <c r="H46" s="20" t="n">
        <v>6.52427442</v>
      </c>
      <c r="I46" s="18" t="n">
        <v>406.11797057</v>
      </c>
      <c r="J46" s="20" t="n">
        <v>3.97121997</v>
      </c>
      <c r="K46" s="18" t="s">
        <v>182</v>
      </c>
      <c r="L46" s="20" t="s">
        <v>182</v>
      </c>
      <c r="M46" s="18" t="s">
        <v>182</v>
      </c>
      <c r="N46" s="20" t="s">
        <v>182</v>
      </c>
      <c r="O46" s="18" t="s">
        <v>182</v>
      </c>
      <c r="P46" s="20" t="s">
        <v>182</v>
      </c>
      <c r="Q46" s="18" t="s">
        <v>182</v>
      </c>
      <c r="R46" s="20" t="s">
        <v>182</v>
      </c>
      <c r="S46" s="18" t="n">
        <v>383.2508463</v>
      </c>
      <c r="T46" s="20" t="n">
        <v>4.0768788</v>
      </c>
    </row>
    <row r="47" spans="1:20">
      <c r="A47" s="15" t="s">
        <v>222</v>
      </c>
      <c r="B47" s="17" t="n">
        <v>5928</v>
      </c>
      <c r="C47" s="18">
        <f>(101.0/B47*100)</f>
        <v/>
      </c>
      <c r="D47" s="19" t="n">
        <v>5827</v>
      </c>
      <c r="E47" s="18" t="n">
        <v>437.4190229</v>
      </c>
      <c r="F47" s="20" t="n">
        <v>4.75149218</v>
      </c>
      <c r="G47" s="18" t="n">
        <v>459.97808593</v>
      </c>
      <c r="H47" s="20" t="n">
        <v>7.62231144</v>
      </c>
      <c r="I47" s="18" t="n">
        <v>447.86206846</v>
      </c>
      <c r="J47" s="20" t="n">
        <v>10.18539706</v>
      </c>
      <c r="K47" s="18" t="s">
        <v>182</v>
      </c>
      <c r="L47" s="20" t="s">
        <v>182</v>
      </c>
      <c r="M47" s="18" t="s">
        <v>182</v>
      </c>
      <c r="N47" s="20" t="s">
        <v>182</v>
      </c>
      <c r="O47" s="18" t="s">
        <v>182</v>
      </c>
      <c r="P47" s="20" t="s">
        <v>182</v>
      </c>
      <c r="Q47" s="18" t="s">
        <v>182</v>
      </c>
      <c r="R47" s="20" t="s">
        <v>182</v>
      </c>
      <c r="S47" s="18" t="n">
        <v>328.18012143</v>
      </c>
      <c r="T47" s="20" t="n">
        <v>7.40754972</v>
      </c>
    </row>
    <row r="48" spans="1:20">
      <c r="A48" s="15" t="s">
        <v>223</v>
      </c>
      <c r="B48" s="17" t="n">
        <v>9841</v>
      </c>
      <c r="C48" s="18">
        <f>(19.0/B48*100)</f>
        <v/>
      </c>
      <c r="D48" s="19" t="n">
        <v>9822</v>
      </c>
      <c r="E48" s="18" t="n">
        <v>512.56643795</v>
      </c>
      <c r="F48" s="20" t="n">
        <v>4.82232114</v>
      </c>
      <c r="G48" s="18" t="n">
        <v>515.5011624700001</v>
      </c>
      <c r="H48" s="20" t="n">
        <v>6.78826167</v>
      </c>
      <c r="I48" s="18" t="n">
        <v>455.86567966</v>
      </c>
      <c r="J48" s="20" t="n">
        <v>6.48011283</v>
      </c>
      <c r="K48" s="18" t="s">
        <v>182</v>
      </c>
      <c r="L48" s="20" t="s">
        <v>182</v>
      </c>
      <c r="M48" s="18" t="s">
        <v>182</v>
      </c>
      <c r="N48" s="20" t="s">
        <v>182</v>
      </c>
      <c r="O48" s="18" t="s">
        <v>182</v>
      </c>
      <c r="P48" s="20" t="s">
        <v>182</v>
      </c>
      <c r="Q48" s="18" t="s">
        <v>182</v>
      </c>
      <c r="R48" s="20" t="s">
        <v>182</v>
      </c>
      <c r="S48" s="18" t="n">
        <v>437.10087043</v>
      </c>
      <c r="T48" s="20" t="n">
        <v>18.95863923</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(941.0/B50*100)</f>
        <v/>
      </c>
      <c r="D50" s="19" t="n">
        <v>10854</v>
      </c>
      <c r="E50" s="18" t="n">
        <v>440.3943002</v>
      </c>
      <c r="F50" s="20" t="n">
        <v>2.84639839</v>
      </c>
      <c r="G50" s="18" t="n">
        <v>458.76197286</v>
      </c>
      <c r="H50" s="20" t="n">
        <v>5.63994717</v>
      </c>
      <c r="I50" s="18" t="n">
        <v>416.02254134</v>
      </c>
      <c r="J50" s="20" t="n">
        <v>3.80793424</v>
      </c>
      <c r="K50" s="18" t="s">
        <v>182</v>
      </c>
      <c r="L50" s="20" t="s">
        <v>182</v>
      </c>
      <c r="M50" s="18" t="s">
        <v>182</v>
      </c>
      <c r="N50" s="20" t="s">
        <v>182</v>
      </c>
      <c r="O50" s="18" t="s">
        <v>182</v>
      </c>
      <c r="P50" s="20" t="s">
        <v>182</v>
      </c>
      <c r="Q50" s="18" t="s">
        <v>182</v>
      </c>
      <c r="R50" s="20" t="s">
        <v>182</v>
      </c>
      <c r="S50" s="18" t="n">
        <v>388.55724877</v>
      </c>
      <c r="T50" s="20" t="n">
        <v>10.20002731</v>
      </c>
    </row>
    <row r="51" spans="1:20">
      <c r="A51" s="15" t="s">
        <v>226</v>
      </c>
      <c r="B51" s="17" t="n">
        <v>6866</v>
      </c>
      <c r="C51" s="18">
        <f>(115.0/B51*100)</f>
        <v/>
      </c>
      <c r="D51" s="19" t="n">
        <v>6751</v>
      </c>
      <c r="E51" s="18" t="n">
        <v>439.05400647</v>
      </c>
      <c r="F51" s="20" t="n">
        <v>3.46773367</v>
      </c>
      <c r="G51" s="18" t="n">
        <v>449.57273557</v>
      </c>
      <c r="H51" s="20" t="n">
        <v>4.6808111</v>
      </c>
      <c r="I51" s="18" t="n">
        <v>416.84189109</v>
      </c>
      <c r="J51" s="20" t="n">
        <v>2.99961563</v>
      </c>
      <c r="K51" s="18" t="s">
        <v>182</v>
      </c>
      <c r="L51" s="20" t="s">
        <v>182</v>
      </c>
      <c r="M51" s="18" t="s">
        <v>182</v>
      </c>
      <c r="N51" s="20" t="s">
        <v>182</v>
      </c>
      <c r="O51" s="18" t="n">
        <v>427.96430568</v>
      </c>
      <c r="P51" s="20" t="n">
        <v>5.20460603</v>
      </c>
      <c r="Q51" s="18" t="s">
        <v>182</v>
      </c>
      <c r="R51" s="20" t="s">
        <v>182</v>
      </c>
      <c r="S51" s="18" t="n">
        <v>395.45023878</v>
      </c>
      <c r="T51" s="20" t="n">
        <v>6.1293711</v>
      </c>
    </row>
    <row r="52" spans="1:20">
      <c r="A52" s="15" t="s">
        <v>227</v>
      </c>
      <c r="B52" s="17" t="n">
        <v>5809</v>
      </c>
      <c r="C52" s="18">
        <f>(115.0/B52*100)</f>
        <v/>
      </c>
      <c r="D52" s="19" t="n">
        <v>5694</v>
      </c>
      <c r="E52" s="18" t="n">
        <v>482.78376278</v>
      </c>
      <c r="F52" s="20" t="n">
        <v>2.78720236</v>
      </c>
      <c r="G52" s="18" t="n">
        <v>511.38022033</v>
      </c>
      <c r="H52" s="20" t="n">
        <v>4.97967801</v>
      </c>
      <c r="I52" s="18" t="n">
        <v>502.83608797</v>
      </c>
      <c r="J52" s="20" t="n">
        <v>3.99953578</v>
      </c>
      <c r="K52" s="18" t="s">
        <v>182</v>
      </c>
      <c r="L52" s="20" t="s">
        <v>182</v>
      </c>
      <c r="M52" s="18" t="s">
        <v>182</v>
      </c>
      <c r="N52" s="20" t="s">
        <v>182</v>
      </c>
      <c r="O52" s="18" t="s">
        <v>182</v>
      </c>
      <c r="P52" s="20" t="s">
        <v>182</v>
      </c>
      <c r="Q52" s="18" t="s">
        <v>182</v>
      </c>
      <c r="R52" s="20" t="s">
        <v>182</v>
      </c>
      <c r="S52" s="18" t="n">
        <v>393.8146557</v>
      </c>
      <c r="T52" s="20" t="n">
        <v>11.07285505</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(429.0/B54*100)</f>
        <v/>
      </c>
      <c r="D54" s="19" t="n">
        <v>4311</v>
      </c>
      <c r="E54" s="18" t="n">
        <v>368.15466247</v>
      </c>
      <c r="F54" s="20" t="n">
        <v>3.66141382</v>
      </c>
      <c r="G54" s="18" t="n">
        <v>384.3435593</v>
      </c>
      <c r="H54" s="20" t="n">
        <v>5.92415514</v>
      </c>
      <c r="I54" s="18" t="n">
        <v>354.4746158</v>
      </c>
      <c r="J54" s="20" t="n">
        <v>3.8619543</v>
      </c>
      <c r="K54" s="18" t="s">
        <v>182</v>
      </c>
      <c r="L54" s="20" t="s">
        <v>182</v>
      </c>
      <c r="M54" s="18" t="s">
        <v>182</v>
      </c>
      <c r="N54" s="20" t="s">
        <v>182</v>
      </c>
      <c r="O54" s="18" t="s">
        <v>182</v>
      </c>
      <c r="P54" s="20" t="s">
        <v>182</v>
      </c>
      <c r="Q54" s="18" t="s">
        <v>182</v>
      </c>
      <c r="R54" s="20" t="s">
        <v>182</v>
      </c>
      <c r="S54" s="18" t="n">
        <v>310.62605887</v>
      </c>
      <c r="T54" s="20" t="n">
        <v>6.92086133</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(79.0/B56*100)</f>
        <v/>
      </c>
      <c r="D56" s="19" t="n">
        <v>5280</v>
      </c>
      <c r="E56" s="18" t="n">
        <v>528.78936106</v>
      </c>
      <c r="F56" s="20" t="n">
        <v>2.5683838</v>
      </c>
      <c r="G56" s="18" t="n">
        <v>520.22617624</v>
      </c>
      <c r="H56" s="20" t="n">
        <v>4.75626069</v>
      </c>
      <c r="I56" s="18" t="n">
        <v>526.46860272</v>
      </c>
      <c r="J56" s="20" t="n">
        <v>5.15736744</v>
      </c>
      <c r="K56" s="18" t="s">
        <v>182</v>
      </c>
      <c r="L56" s="20" t="s">
        <v>182</v>
      </c>
      <c r="M56" s="18" t="s">
        <v>182</v>
      </c>
      <c r="N56" s="20" t="s">
        <v>182</v>
      </c>
      <c r="O56" s="18" t="s">
        <v>182</v>
      </c>
      <c r="P56" s="20" t="s">
        <v>182</v>
      </c>
      <c r="Q56" s="18" t="s">
        <v>182</v>
      </c>
      <c r="R56" s="20" t="s">
        <v>182</v>
      </c>
      <c r="S56" s="18" t="n">
        <v>419.11403126</v>
      </c>
      <c r="T56" s="20" t="n">
        <v>30.97076888</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(252.0/B61*100)</f>
        <v/>
      </c>
      <c r="D61" s="19" t="n">
        <v>6273</v>
      </c>
      <c r="E61" s="18" t="n">
        <v>468.95907887</v>
      </c>
      <c r="F61" s="20" t="n">
        <v>2.60275777</v>
      </c>
      <c r="G61" s="18" t="n">
        <v>493.0085966</v>
      </c>
      <c r="H61" s="20" t="n">
        <v>4.85496243</v>
      </c>
      <c r="I61" s="18" t="n">
        <v>489.32170794</v>
      </c>
      <c r="J61" s="20" t="n">
        <v>4.19268801</v>
      </c>
      <c r="K61" s="18" t="s">
        <v>182</v>
      </c>
      <c r="L61" s="20" t="s">
        <v>182</v>
      </c>
      <c r="M61" s="18" t="s">
        <v>182</v>
      </c>
      <c r="N61" s="20" t="s">
        <v>182</v>
      </c>
      <c r="O61" s="18" t="s">
        <v>182</v>
      </c>
      <c r="P61" s="20" t="s">
        <v>182</v>
      </c>
      <c r="Q61" s="18" t="s">
        <v>182</v>
      </c>
      <c r="R61" s="20" t="s">
        <v>182</v>
      </c>
      <c r="S61" s="18" t="n">
        <v>366.65421867</v>
      </c>
      <c r="T61" s="20" t="n">
        <v>11.45366006</v>
      </c>
    </row>
    <row r="62" spans="1:20">
      <c r="A62" s="15" t="s">
        <v>237</v>
      </c>
      <c r="B62" s="17" t="n">
        <v>4476</v>
      </c>
      <c r="C62" s="18">
        <f>(5.0/B62*100)</f>
        <v/>
      </c>
      <c r="D62" s="19" t="n">
        <v>4471</v>
      </c>
      <c r="E62" s="18" t="n">
        <v>506.82976295</v>
      </c>
      <c r="F62" s="20" t="n">
        <v>1.5638554</v>
      </c>
      <c r="G62" s="18" t="n">
        <v>510.05660208</v>
      </c>
      <c r="H62" s="20" t="n">
        <v>3.48760687</v>
      </c>
      <c r="I62" s="18" t="n">
        <v>519.7423386299999</v>
      </c>
      <c r="J62" s="20" t="n">
        <v>4.24195011</v>
      </c>
      <c r="K62" s="18" t="s">
        <v>182</v>
      </c>
      <c r="L62" s="20" t="s">
        <v>182</v>
      </c>
      <c r="M62" s="18" t="s">
        <v>182</v>
      </c>
      <c r="N62" s="20" t="s">
        <v>182</v>
      </c>
      <c r="O62" s="18" t="s">
        <v>182</v>
      </c>
      <c r="P62" s="20" t="s">
        <v>182</v>
      </c>
      <c r="Q62" s="18" t="s">
        <v>182</v>
      </c>
      <c r="R62" s="20" t="s">
        <v>182</v>
      </c>
      <c r="S62" s="18" t="n">
        <v>447.99201824</v>
      </c>
      <c r="T62" s="20" t="n">
        <v>35.15003021</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432.57390485</v>
      </c>
      <c r="F67" s="20" t="n">
        <v>3.42268728</v>
      </c>
      <c r="G67" s="18" t="n">
        <v>425.6135122</v>
      </c>
      <c r="H67" s="20" t="n">
        <v>5.69104368</v>
      </c>
      <c r="I67" s="18" t="n">
        <v>363.84396375</v>
      </c>
      <c r="J67" s="20" t="n">
        <v>2.61220682</v>
      </c>
      <c r="K67" s="18" t="s">
        <v>182</v>
      </c>
      <c r="L67" s="20" t="s">
        <v>182</v>
      </c>
      <c r="M67" s="18" t="s">
        <v>182</v>
      </c>
      <c r="N67" s="20" t="s">
        <v>182</v>
      </c>
      <c r="O67" s="18" t="s">
        <v>182</v>
      </c>
      <c r="P67" s="20" t="s">
        <v>182</v>
      </c>
      <c r="Q67" s="18" t="s">
        <v>182</v>
      </c>
      <c r="R67" s="20" t="s">
        <v>182</v>
      </c>
      <c r="S67" s="18" t="n">
        <v>301.6329676</v>
      </c>
      <c r="T67" s="20" t="n">
        <v>12.413863</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494.36138181</v>
      </c>
      <c r="F70" s="20" t="n">
        <v>3.28480097</v>
      </c>
      <c r="G70" s="18" t="n">
        <v>513.95813291</v>
      </c>
      <c r="H70" s="20" t="n">
        <v>5.65228464</v>
      </c>
      <c r="I70" s="18" t="n">
        <v>506.21702988</v>
      </c>
      <c r="J70" s="20" t="n">
        <v>4.96939271</v>
      </c>
      <c r="K70" s="18" t="s">
        <v>182</v>
      </c>
      <c r="L70" s="20" t="s">
        <v>182</v>
      </c>
      <c r="M70" s="18" t="s">
        <v>182</v>
      </c>
      <c r="N70" s="20" t="s">
        <v>182</v>
      </c>
      <c r="O70" s="18" t="s">
        <v>182</v>
      </c>
      <c r="P70" s="20" t="s">
        <v>182</v>
      </c>
      <c r="Q70" s="18" t="s">
        <v>182</v>
      </c>
      <c r="R70" s="20" t="s">
        <v>182</v>
      </c>
      <c r="S70" s="18" t="n">
        <v>437.99592828</v>
      </c>
      <c r="T70" s="20" t="n">
        <v>11.01327157</v>
      </c>
    </row>
    <row r="71" spans="1:20">
      <c r="A71" s="15" t="s">
        <v>246</v>
      </c>
      <c r="B71" s="17" t="n">
        <v>6115</v>
      </c>
      <c r="C71" s="18">
        <f>(105.0/B71*100)</f>
        <v/>
      </c>
      <c r="D71" s="19" t="n">
        <v>6010</v>
      </c>
      <c r="E71" s="18" t="n">
        <v>527.68312886</v>
      </c>
      <c r="F71" s="20" t="n">
        <v>2.32767457</v>
      </c>
      <c r="G71" s="18" t="n">
        <v>549.55733961</v>
      </c>
      <c r="H71" s="20" t="n">
        <v>3.71578724</v>
      </c>
      <c r="I71" s="18" t="n">
        <v>541.97624626</v>
      </c>
      <c r="J71" s="20" t="n">
        <v>2.71199098</v>
      </c>
      <c r="K71" s="18" t="s">
        <v>182</v>
      </c>
      <c r="L71" s="20" t="s">
        <v>182</v>
      </c>
      <c r="M71" s="18" t="s">
        <v>182</v>
      </c>
      <c r="N71" s="20" t="s">
        <v>182</v>
      </c>
      <c r="O71" s="18" t="s">
        <v>182</v>
      </c>
      <c r="P71" s="20" t="s">
        <v>182</v>
      </c>
      <c r="Q71" s="18" t="s">
        <v>182</v>
      </c>
      <c r="R71" s="20" t="s">
        <v>182</v>
      </c>
      <c r="S71" s="18" t="n">
        <v>464.4469369</v>
      </c>
      <c r="T71" s="20" t="n">
        <v>18.59949996</v>
      </c>
    </row>
    <row r="72" spans="1:20">
      <c r="A72" s="15" t="s">
        <v>247</v>
      </c>
      <c r="B72" s="17" t="n">
        <v>7708</v>
      </c>
      <c r="C72" s="18">
        <f>(8.0/B72*100)</f>
        <v/>
      </c>
      <c r="D72" s="19" t="n">
        <v>7700</v>
      </c>
      <c r="E72" s="18" t="n">
        <v>497.9613859</v>
      </c>
      <c r="F72" s="20" t="n">
        <v>2.53761465</v>
      </c>
      <c r="G72" s="18" t="n">
        <v>492.12633812</v>
      </c>
      <c r="H72" s="20" t="n">
        <v>4.19218185</v>
      </c>
      <c r="I72" s="18" t="n">
        <v>496.07188724</v>
      </c>
      <c r="J72" s="20" t="n">
        <v>6.04525604</v>
      </c>
      <c r="K72" s="18" t="s">
        <v>182</v>
      </c>
      <c r="L72" s="20" t="s">
        <v>182</v>
      </c>
      <c r="M72" s="18" t="s">
        <v>182</v>
      </c>
      <c r="N72" s="20" t="s">
        <v>182</v>
      </c>
      <c r="O72" s="18" t="s">
        <v>182</v>
      </c>
      <c r="P72" s="20" t="s">
        <v>182</v>
      </c>
      <c r="Q72" s="18" t="s">
        <v>182</v>
      </c>
      <c r="R72" s="20" t="s">
        <v>182</v>
      </c>
      <c r="S72" s="18" t="n">
        <v>465.54179211</v>
      </c>
      <c r="T72" s="20" t="n">
        <v>40.24396687</v>
      </c>
    </row>
    <row r="73" spans="1:20">
      <c r="A73" s="15" t="s">
        <v>248</v>
      </c>
      <c r="B73" s="17" t="n">
        <v>8249</v>
      </c>
      <c r="C73" s="18">
        <f>(222.0/B73*100)</f>
        <v/>
      </c>
      <c r="D73" s="19" t="n">
        <v>8027</v>
      </c>
      <c r="E73" s="18" t="n">
        <v>420.84801357</v>
      </c>
      <c r="F73" s="20" t="n">
        <v>4.47307503</v>
      </c>
      <c r="G73" s="18" t="n">
        <v>412.94028208</v>
      </c>
      <c r="H73" s="20" t="n">
        <v>5.32889681</v>
      </c>
      <c r="I73" s="18" t="n">
        <v>397.97332906</v>
      </c>
      <c r="J73" s="20" t="n">
        <v>3.02915871</v>
      </c>
      <c r="K73" s="18" t="s">
        <v>182</v>
      </c>
      <c r="L73" s="20" t="s">
        <v>182</v>
      </c>
      <c r="M73" s="18" t="s">
        <v>182</v>
      </c>
      <c r="N73" s="20" t="s">
        <v>182</v>
      </c>
      <c r="O73" s="18" t="s">
        <v>182</v>
      </c>
      <c r="P73" s="20" t="s">
        <v>182</v>
      </c>
      <c r="Q73" s="18" t="s">
        <v>182</v>
      </c>
      <c r="R73" s="20" t="s">
        <v>182</v>
      </c>
      <c r="S73" s="18" t="n">
        <v>337.8370981</v>
      </c>
      <c r="T73" s="20" t="n">
        <v>15.47685389</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(266.0/B77*100)</f>
        <v/>
      </c>
      <c r="D77" s="19" t="n">
        <v>5796</v>
      </c>
      <c r="E77" s="18" t="n">
        <v>440.28284301</v>
      </c>
      <c r="F77" s="20" t="n">
        <v>2.66281885</v>
      </c>
      <c r="G77" s="18" t="n">
        <v>461.37892722</v>
      </c>
      <c r="H77" s="20" t="n">
        <v>5.40166233</v>
      </c>
      <c r="I77" s="18" t="n">
        <v>439.42039129</v>
      </c>
      <c r="J77" s="20" t="n">
        <v>3.94663648</v>
      </c>
      <c r="K77" s="18" t="s">
        <v>182</v>
      </c>
      <c r="L77" s="20" t="s">
        <v>182</v>
      </c>
      <c r="M77" s="18" t="s">
        <v>182</v>
      </c>
      <c r="N77" s="20" t="s">
        <v>182</v>
      </c>
      <c r="O77" s="18" t="s">
        <v>182</v>
      </c>
      <c r="P77" s="20" t="s">
        <v>182</v>
      </c>
      <c r="Q77" s="18" t="s">
        <v>182</v>
      </c>
      <c r="R77" s="20" t="s">
        <v>182</v>
      </c>
      <c r="S77" s="18" t="n">
        <v>355.02930511</v>
      </c>
      <c r="T77" s="20" t="n">
        <v>5.34436875</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271</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511.9830757</v>
      </c>
      <c r="F7" s="20" t="n">
        <v>1.72379897</v>
      </c>
      <c r="G7" s="18" t="n">
        <v>489.81445316</v>
      </c>
      <c r="H7" s="20" t="n">
        <v>4.44618491</v>
      </c>
      <c r="I7" s="18" t="n">
        <v>461.00744603</v>
      </c>
      <c r="J7" s="20" t="n">
        <v>6.35256145</v>
      </c>
      <c r="K7" s="18" t="s">
        <v>182</v>
      </c>
      <c r="L7" s="20" t="s">
        <v>182</v>
      </c>
      <c r="M7" s="18" t="s">
        <v>182</v>
      </c>
      <c r="N7" s="20" t="s">
        <v>182</v>
      </c>
      <c r="O7" s="18" t="s">
        <v>182</v>
      </c>
      <c r="P7" s="20" t="s">
        <v>182</v>
      </c>
      <c r="Q7" s="18" t="s">
        <v>182</v>
      </c>
      <c r="R7" s="20" t="s">
        <v>182</v>
      </c>
      <c r="S7" s="18" t="n">
        <v>436.14406468</v>
      </c>
      <c r="T7" s="20" t="n">
        <v>9.419234640000001</v>
      </c>
    </row>
    <row r="8" spans="1:20">
      <c r="A8" s="15" t="s">
        <v>183</v>
      </c>
      <c r="B8" s="17" t="n">
        <v>7007</v>
      </c>
      <c r="C8" s="18">
        <f>(121.0/B8*100)</f>
        <v/>
      </c>
      <c r="D8" s="19" t="n">
        <v>6886</v>
      </c>
      <c r="E8" s="18" t="n">
        <v>490.24259741</v>
      </c>
      <c r="F8" s="20" t="n">
        <v>2.82425462</v>
      </c>
      <c r="G8" s="18" t="n">
        <v>482.58833215</v>
      </c>
      <c r="H8" s="20" t="n">
        <v>5.95241391</v>
      </c>
      <c r="I8" s="18" t="n">
        <v>467.01036639</v>
      </c>
      <c r="J8" s="20" t="n">
        <v>6.58592477</v>
      </c>
      <c r="K8" s="18" t="s">
        <v>182</v>
      </c>
      <c r="L8" s="20" t="s">
        <v>182</v>
      </c>
      <c r="M8" s="18" t="s">
        <v>182</v>
      </c>
      <c r="N8" s="20" t="s">
        <v>182</v>
      </c>
      <c r="O8" s="18" t="n">
        <v>361.38025951</v>
      </c>
      <c r="P8" s="20" t="n">
        <v>22.72565673</v>
      </c>
      <c r="Q8" s="18" t="s">
        <v>182</v>
      </c>
      <c r="R8" s="20" t="s">
        <v>182</v>
      </c>
      <c r="S8" s="18" t="n">
        <v>413.92792725</v>
      </c>
      <c r="T8" s="20" t="n">
        <v>10.70599357</v>
      </c>
    </row>
    <row r="9" spans="1:20">
      <c r="A9" s="15" t="s">
        <v>184</v>
      </c>
      <c r="B9" s="17" t="n">
        <v>9651</v>
      </c>
      <c r="C9" s="18">
        <f>(461.0/B9*100)</f>
        <v/>
      </c>
      <c r="D9" s="19" t="n">
        <v>9190</v>
      </c>
      <c r="E9" s="18" t="n">
        <v>509.56323574</v>
      </c>
      <c r="F9" s="20" t="n">
        <v>2.46620782</v>
      </c>
      <c r="G9" s="18" t="n">
        <v>503.96087381</v>
      </c>
      <c r="H9" s="20" t="n">
        <v>5.80164225</v>
      </c>
      <c r="I9" s="18" t="n">
        <v>488.13364485</v>
      </c>
      <c r="J9" s="20" t="n">
        <v>5.77283989</v>
      </c>
      <c r="K9" s="18" t="s">
        <v>182</v>
      </c>
      <c r="L9" s="20" t="s">
        <v>182</v>
      </c>
      <c r="M9" s="18" t="s">
        <v>182</v>
      </c>
      <c r="N9" s="20" t="s">
        <v>182</v>
      </c>
      <c r="O9" s="18" t="n">
        <v>347.7815185</v>
      </c>
      <c r="P9" s="20" t="n">
        <v>11.20716786</v>
      </c>
      <c r="Q9" s="18" t="s">
        <v>182</v>
      </c>
      <c r="R9" s="20" t="s">
        <v>182</v>
      </c>
      <c r="S9" s="18" t="n">
        <v>401.38530175</v>
      </c>
      <c r="T9" s="20" t="n">
        <v>9.32477609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(98.0/B11*100)</f>
        <v/>
      </c>
      <c r="D11" s="19" t="n">
        <v>6955</v>
      </c>
      <c r="E11" s="18" t="n">
        <v>470.13875118</v>
      </c>
      <c r="F11" s="20" t="n">
        <v>2.87208444</v>
      </c>
      <c r="G11" s="18" t="n">
        <v>458.63877614</v>
      </c>
      <c r="H11" s="20" t="n">
        <v>4.11422212</v>
      </c>
      <c r="I11" s="18" t="n">
        <v>424.63100138</v>
      </c>
      <c r="J11" s="20" t="n">
        <v>4.17245697</v>
      </c>
      <c r="K11" s="18" t="s">
        <v>182</v>
      </c>
      <c r="L11" s="20" t="s">
        <v>182</v>
      </c>
      <c r="M11" s="18" t="s">
        <v>182</v>
      </c>
      <c r="N11" s="20" t="s">
        <v>182</v>
      </c>
      <c r="O11" s="18" t="s">
        <v>182</v>
      </c>
      <c r="P11" s="20" t="s">
        <v>182</v>
      </c>
      <c r="Q11" s="18" t="s">
        <v>182</v>
      </c>
      <c r="R11" s="20" t="s">
        <v>182</v>
      </c>
      <c r="S11" s="18" t="n">
        <v>418.57530848</v>
      </c>
      <c r="T11" s="20" t="n">
        <v>10.61776462</v>
      </c>
    </row>
    <row r="12" spans="1:20">
      <c r="A12" s="15" t="s">
        <v>187</v>
      </c>
      <c r="B12" s="17" t="n">
        <v>6894</v>
      </c>
      <c r="C12" s="18">
        <f>(124.0/B12*100)</f>
        <v/>
      </c>
      <c r="D12" s="19" t="n">
        <v>6770</v>
      </c>
      <c r="E12" s="18" t="n">
        <v>494.82243627</v>
      </c>
      <c r="F12" s="20" t="n">
        <v>2.1433663</v>
      </c>
      <c r="G12" s="18" t="n">
        <v>511.54201286</v>
      </c>
      <c r="H12" s="20" t="n">
        <v>5.25958223</v>
      </c>
      <c r="I12" s="18" t="n">
        <v>477.49702243</v>
      </c>
      <c r="J12" s="20" t="n">
        <v>5.17395337</v>
      </c>
      <c r="K12" s="18" t="s">
        <v>182</v>
      </c>
      <c r="L12" s="20" t="s">
        <v>182</v>
      </c>
      <c r="M12" s="18" t="s">
        <v>182</v>
      </c>
      <c r="N12" s="20" t="s">
        <v>182</v>
      </c>
      <c r="O12" s="18" t="n">
        <v>332.31014509</v>
      </c>
      <c r="P12" s="20" t="n">
        <v>18.34291261</v>
      </c>
      <c r="Q12" s="18" t="s">
        <v>182</v>
      </c>
      <c r="R12" s="20" t="s">
        <v>182</v>
      </c>
      <c r="S12" s="18" t="n">
        <v>394.04173009</v>
      </c>
      <c r="T12" s="20" t="n">
        <v>11.50887656</v>
      </c>
    </row>
    <row r="13" spans="1:20">
      <c r="A13" s="15" t="s">
        <v>188</v>
      </c>
      <c r="B13" s="17" t="n">
        <v>7161</v>
      </c>
      <c r="C13" s="18">
        <f>(300.0/B13*100)</f>
        <v/>
      </c>
      <c r="D13" s="19" t="n">
        <v>6861</v>
      </c>
      <c r="E13" s="18" t="n">
        <v>508.88634905</v>
      </c>
      <c r="F13" s="20" t="n">
        <v>2.49747956</v>
      </c>
      <c r="G13" s="18" t="n">
        <v>486.20877327</v>
      </c>
      <c r="H13" s="20" t="n">
        <v>6.38315963</v>
      </c>
      <c r="I13" s="18" t="n">
        <v>482.88756734</v>
      </c>
      <c r="J13" s="20" t="n">
        <v>12.40624225</v>
      </c>
      <c r="K13" s="18" t="s">
        <v>182</v>
      </c>
      <c r="L13" s="20" t="s">
        <v>182</v>
      </c>
      <c r="M13" s="18" t="s">
        <v>182</v>
      </c>
      <c r="N13" s="20" t="s">
        <v>182</v>
      </c>
      <c r="O13" s="18" t="n">
        <v>407.4699787</v>
      </c>
      <c r="P13" s="20" t="n">
        <v>6.79601306</v>
      </c>
      <c r="Q13" s="18" t="s">
        <v>182</v>
      </c>
      <c r="R13" s="20" t="s">
        <v>182</v>
      </c>
      <c r="S13" s="18" t="n">
        <v>409.86616871</v>
      </c>
      <c r="T13" s="20" t="n">
        <v>11.50438737</v>
      </c>
    </row>
    <row r="14" spans="1:20">
      <c r="A14" s="15" t="s">
        <v>189</v>
      </c>
      <c r="B14" s="17" t="n">
        <v>5587</v>
      </c>
      <c r="C14" s="18">
        <f>(183.0/B14*100)</f>
        <v/>
      </c>
      <c r="D14" s="19" t="n">
        <v>5404</v>
      </c>
      <c r="E14" s="18" t="n">
        <v>519.43602917</v>
      </c>
      <c r="F14" s="20" t="n">
        <v>2.50565155</v>
      </c>
      <c r="G14" s="18" t="n">
        <v>530.26757302</v>
      </c>
      <c r="H14" s="20" t="n">
        <v>3.4798095</v>
      </c>
      <c r="I14" s="18" t="n">
        <v>512.411294</v>
      </c>
      <c r="J14" s="20" t="n">
        <v>4.81624737</v>
      </c>
      <c r="K14" s="18" t="s">
        <v>182</v>
      </c>
      <c r="L14" s="20" t="s">
        <v>182</v>
      </c>
      <c r="M14" s="18" t="s">
        <v>182</v>
      </c>
      <c r="N14" s="20" t="s">
        <v>182</v>
      </c>
      <c r="O14" s="18" t="s">
        <v>182</v>
      </c>
      <c r="P14" s="20" t="s">
        <v>182</v>
      </c>
      <c r="Q14" s="18" t="s">
        <v>182</v>
      </c>
      <c r="R14" s="20" t="s">
        <v>182</v>
      </c>
      <c r="S14" s="18" t="n">
        <v>465.58614201</v>
      </c>
      <c r="T14" s="20" t="n">
        <v>15.60962675</v>
      </c>
    </row>
    <row r="15" spans="1:20">
      <c r="A15" s="15" t="s">
        <v>190</v>
      </c>
      <c r="B15" s="17" t="n">
        <v>5882</v>
      </c>
      <c r="C15" s="18">
        <f>(127.0/B15*100)</f>
        <v/>
      </c>
      <c r="D15" s="19" t="n">
        <v>5755</v>
      </c>
      <c r="E15" s="18" t="n">
        <v>531.98305506</v>
      </c>
      <c r="F15" s="20" t="n">
        <v>2.58615388</v>
      </c>
      <c r="G15" s="18" t="n">
        <v>532.93461828</v>
      </c>
      <c r="H15" s="20" t="n">
        <v>3.71434105</v>
      </c>
      <c r="I15" s="18" t="n">
        <v>509.73638137</v>
      </c>
      <c r="J15" s="20" t="n">
        <v>6.68803681</v>
      </c>
      <c r="K15" s="18" t="s">
        <v>182</v>
      </c>
      <c r="L15" s="20" t="s">
        <v>182</v>
      </c>
      <c r="M15" s="18" t="s">
        <v>182</v>
      </c>
      <c r="N15" s="20" t="s">
        <v>182</v>
      </c>
      <c r="O15" s="18" t="n">
        <v>367.66871077</v>
      </c>
      <c r="P15" s="20" t="n">
        <v>14.82638214</v>
      </c>
      <c r="Q15" s="18" t="s">
        <v>182</v>
      </c>
      <c r="R15" s="20" t="s">
        <v>182</v>
      </c>
      <c r="S15" s="18" t="n">
        <v>438.28711118</v>
      </c>
      <c r="T15" s="20" t="n">
        <v>14.3439419</v>
      </c>
    </row>
    <row r="16" spans="1:20">
      <c r="A16" s="15" t="s">
        <v>191</v>
      </c>
      <c r="B16" s="17" t="n">
        <v>6108</v>
      </c>
      <c r="C16" s="18">
        <f>(235.0/B16*100)</f>
        <v/>
      </c>
      <c r="D16" s="19" t="n">
        <v>5873</v>
      </c>
      <c r="E16" s="18" t="n">
        <v>509.47802929</v>
      </c>
      <c r="F16" s="20" t="n">
        <v>2.3922194</v>
      </c>
      <c r="G16" s="18" t="n">
        <v>508.82073099</v>
      </c>
      <c r="H16" s="20" t="n">
        <v>5.75484149</v>
      </c>
      <c r="I16" s="18" t="n">
        <v>494.38254366</v>
      </c>
      <c r="J16" s="20" t="n">
        <v>5.6067109</v>
      </c>
      <c r="K16" s="18" t="s">
        <v>182</v>
      </c>
      <c r="L16" s="20" t="s">
        <v>182</v>
      </c>
      <c r="M16" s="18" t="s">
        <v>182</v>
      </c>
      <c r="N16" s="20" t="s">
        <v>182</v>
      </c>
      <c r="O16" s="18" t="s">
        <v>182</v>
      </c>
      <c r="P16" s="20" t="s">
        <v>182</v>
      </c>
      <c r="Q16" s="18" t="s">
        <v>182</v>
      </c>
      <c r="R16" s="20" t="s">
        <v>182</v>
      </c>
      <c r="S16" s="18" t="n">
        <v>377.80695177</v>
      </c>
      <c r="T16" s="20" t="n">
        <v>10.61490766</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473.35753357</v>
      </c>
      <c r="F18" s="20" t="n">
        <v>3.85209262</v>
      </c>
      <c r="G18" s="18" t="n">
        <v>463.20157159</v>
      </c>
      <c r="H18" s="20" t="n">
        <v>6.75725145</v>
      </c>
      <c r="I18" s="18" t="n">
        <v>469.97880231</v>
      </c>
      <c r="J18" s="20" t="n">
        <v>5.91954276</v>
      </c>
      <c r="K18" s="18" t="s">
        <v>182</v>
      </c>
      <c r="L18" s="20" t="s">
        <v>182</v>
      </c>
      <c r="M18" s="18" t="s">
        <v>182</v>
      </c>
      <c r="N18" s="20" t="s">
        <v>182</v>
      </c>
      <c r="O18" s="18" t="s">
        <v>182</v>
      </c>
      <c r="P18" s="20" t="s">
        <v>182</v>
      </c>
      <c r="Q18" s="18" t="s">
        <v>182</v>
      </c>
      <c r="R18" s="20" t="s">
        <v>182</v>
      </c>
      <c r="S18" s="18" t="n">
        <v>360.7630727</v>
      </c>
      <c r="T18" s="20" t="n">
        <v>10.53000831</v>
      </c>
    </row>
    <row r="19" spans="1:20">
      <c r="A19" s="15" t="s">
        <v>194</v>
      </c>
      <c r="B19" s="17" t="n">
        <v>5658</v>
      </c>
      <c r="C19" s="18">
        <f>(120.0/B19*100)</f>
        <v/>
      </c>
      <c r="D19" s="19" t="n">
        <v>5538</v>
      </c>
      <c r="E19" s="18" t="n">
        <v>481.55057295</v>
      </c>
      <c r="F19" s="20" t="n">
        <v>2.76624451</v>
      </c>
      <c r="G19" s="18" t="n">
        <v>470.3835862</v>
      </c>
      <c r="H19" s="20" t="n">
        <v>5.42481351</v>
      </c>
      <c r="I19" s="18" t="n">
        <v>445.78964646</v>
      </c>
      <c r="J19" s="20" t="n">
        <v>4.17733758</v>
      </c>
      <c r="K19" s="18" t="s">
        <v>182</v>
      </c>
      <c r="L19" s="20" t="s">
        <v>182</v>
      </c>
      <c r="M19" s="18" t="s">
        <v>182</v>
      </c>
      <c r="N19" s="20" t="s">
        <v>182</v>
      </c>
      <c r="O19" s="18" t="s">
        <v>182</v>
      </c>
      <c r="P19" s="20" t="s">
        <v>182</v>
      </c>
      <c r="Q19" s="18" t="s">
        <v>182</v>
      </c>
      <c r="R19" s="20" t="s">
        <v>182</v>
      </c>
      <c r="S19" s="18" t="n">
        <v>379.15271286</v>
      </c>
      <c r="T19" s="20" t="n">
        <v>11.05460238</v>
      </c>
    </row>
    <row r="20" spans="1:20">
      <c r="A20" s="15" t="s">
        <v>195</v>
      </c>
      <c r="B20" s="17" t="n">
        <v>3371</v>
      </c>
      <c r="C20" s="18">
        <f>(81.0/B20*100)</f>
        <v/>
      </c>
      <c r="D20" s="19" t="n">
        <v>3290</v>
      </c>
      <c r="E20" s="18" t="n">
        <v>483.89036672</v>
      </c>
      <c r="F20" s="20" t="n">
        <v>2.3045421</v>
      </c>
      <c r="G20" s="18" t="n">
        <v>489.88300499</v>
      </c>
      <c r="H20" s="20" t="n">
        <v>5.61197965</v>
      </c>
      <c r="I20" s="18" t="n">
        <v>466.7228275</v>
      </c>
      <c r="J20" s="20" t="n">
        <v>8.17625737</v>
      </c>
      <c r="K20" s="18" t="s">
        <v>182</v>
      </c>
      <c r="L20" s="20" t="s">
        <v>182</v>
      </c>
      <c r="M20" s="18" t="s">
        <v>182</v>
      </c>
      <c r="N20" s="20" t="s">
        <v>182</v>
      </c>
      <c r="O20" s="18" t="s">
        <v>182</v>
      </c>
      <c r="P20" s="20" t="s">
        <v>182</v>
      </c>
      <c r="Q20" s="18" t="s">
        <v>182</v>
      </c>
      <c r="R20" s="20" t="s">
        <v>182</v>
      </c>
      <c r="S20" s="18" t="n">
        <v>388.45970302</v>
      </c>
      <c r="T20" s="20" t="n">
        <v>14.50855847</v>
      </c>
    </row>
    <row r="21" spans="1:20">
      <c r="A21" s="15" t="s">
        <v>196</v>
      </c>
      <c r="B21" s="17" t="n">
        <v>5741</v>
      </c>
      <c r="C21" s="18">
        <f>(72.0/B21*100)</f>
        <v/>
      </c>
      <c r="D21" s="19" t="n">
        <v>5669</v>
      </c>
      <c r="E21" s="18" t="n">
        <v>521.7008112</v>
      </c>
      <c r="F21" s="20" t="n">
        <v>2.33562742</v>
      </c>
      <c r="G21" s="18" t="n">
        <v>528.10747413</v>
      </c>
      <c r="H21" s="20" t="n">
        <v>4.07028952</v>
      </c>
      <c r="I21" s="18" t="n">
        <v>511.32765578</v>
      </c>
      <c r="J21" s="20" t="n">
        <v>4.84352902</v>
      </c>
      <c r="K21" s="18" t="s">
        <v>182</v>
      </c>
      <c r="L21" s="20" t="s">
        <v>182</v>
      </c>
      <c r="M21" s="18" t="s">
        <v>182</v>
      </c>
      <c r="N21" s="20" t="s">
        <v>182</v>
      </c>
      <c r="O21" s="18" t="s">
        <v>182</v>
      </c>
      <c r="P21" s="20" t="s">
        <v>182</v>
      </c>
      <c r="Q21" s="18" t="s">
        <v>182</v>
      </c>
      <c r="R21" s="20" t="s">
        <v>182</v>
      </c>
      <c r="S21" s="18" t="n">
        <v>464.30860084</v>
      </c>
      <c r="T21" s="20" t="n">
        <v>12.85048819</v>
      </c>
    </row>
    <row r="22" spans="1:20">
      <c r="A22" s="15" t="s">
        <v>197</v>
      </c>
      <c r="B22" s="17" t="n">
        <v>6598</v>
      </c>
      <c r="C22" s="18">
        <f>(93.0/B22*100)</f>
        <v/>
      </c>
      <c r="D22" s="19" t="n">
        <v>6505</v>
      </c>
      <c r="E22" s="18" t="n">
        <v>488.07844097</v>
      </c>
      <c r="F22" s="20" t="n">
        <v>3.90769582</v>
      </c>
      <c r="G22" s="18" t="n">
        <v>496.33617988</v>
      </c>
      <c r="H22" s="20" t="n">
        <v>6.77606514</v>
      </c>
      <c r="I22" s="18" t="n">
        <v>462.61719304</v>
      </c>
      <c r="J22" s="20" t="n">
        <v>7.49697645</v>
      </c>
      <c r="K22" s="18" t="s">
        <v>182</v>
      </c>
      <c r="L22" s="20" t="s">
        <v>182</v>
      </c>
      <c r="M22" s="18" t="s">
        <v>182</v>
      </c>
      <c r="N22" s="20" t="s">
        <v>182</v>
      </c>
      <c r="O22" s="18" t="n">
        <v>481.75555063</v>
      </c>
      <c r="P22" s="20" t="n">
        <v>8.711038220000001</v>
      </c>
      <c r="Q22" s="18" t="s">
        <v>182</v>
      </c>
      <c r="R22" s="20" t="s">
        <v>182</v>
      </c>
      <c r="S22" s="18" t="n">
        <v>348.91042761</v>
      </c>
      <c r="T22" s="20" t="n">
        <v>11.31737467</v>
      </c>
    </row>
    <row r="23" spans="1:20">
      <c r="A23" s="15" t="s">
        <v>198</v>
      </c>
      <c r="B23" s="17" t="n">
        <v>11583</v>
      </c>
      <c r="C23" s="18">
        <f>(499.0/B23*100)</f>
        <v/>
      </c>
      <c r="D23" s="19" t="n">
        <v>11084</v>
      </c>
      <c r="E23" s="18" t="n">
        <v>493.72087835</v>
      </c>
      <c r="F23" s="20" t="n">
        <v>2.77762994</v>
      </c>
      <c r="G23" s="18" t="n">
        <v>479.21864547</v>
      </c>
      <c r="H23" s="20" t="n">
        <v>4.97657697</v>
      </c>
      <c r="I23" s="18" t="n">
        <v>471.10153279</v>
      </c>
      <c r="J23" s="20" t="n">
        <v>5.41646577</v>
      </c>
      <c r="K23" s="18" t="s">
        <v>182</v>
      </c>
      <c r="L23" s="20" t="s">
        <v>182</v>
      </c>
      <c r="M23" s="18" t="s">
        <v>182</v>
      </c>
      <c r="N23" s="20" t="s">
        <v>182</v>
      </c>
      <c r="O23" s="18" t="s">
        <v>182</v>
      </c>
      <c r="P23" s="20" t="s">
        <v>182</v>
      </c>
      <c r="Q23" s="18" t="s">
        <v>182</v>
      </c>
      <c r="R23" s="20" t="s">
        <v>182</v>
      </c>
      <c r="S23" s="18" t="n">
        <v>400.7641721</v>
      </c>
      <c r="T23" s="20" t="n">
        <v>11.1825926</v>
      </c>
    </row>
    <row r="24" spans="1:20">
      <c r="A24" s="15" t="s">
        <v>199</v>
      </c>
      <c r="B24" s="17" t="n">
        <v>6647</v>
      </c>
      <c r="C24" s="18">
        <f>(13.0/B24*100)</f>
        <v/>
      </c>
      <c r="D24" s="19" t="n">
        <v>6634</v>
      </c>
      <c r="E24" s="18" t="n">
        <v>525.73146321</v>
      </c>
      <c r="F24" s="20" t="n">
        <v>3.83252184</v>
      </c>
      <c r="G24" s="18" t="n">
        <v>517.02724439</v>
      </c>
      <c r="H24" s="20" t="n">
        <v>3.27186816</v>
      </c>
      <c r="I24" s="18" t="n">
        <v>499.38874839</v>
      </c>
      <c r="J24" s="20" t="n">
        <v>3.80586477</v>
      </c>
      <c r="K24" s="18" t="s">
        <v>182</v>
      </c>
      <c r="L24" s="20" t="s">
        <v>182</v>
      </c>
      <c r="M24" s="18" t="s">
        <v>182</v>
      </c>
      <c r="N24" s="20" t="s">
        <v>182</v>
      </c>
      <c r="O24" s="18" t="s">
        <v>182</v>
      </c>
      <c r="P24" s="20" t="s">
        <v>182</v>
      </c>
      <c r="Q24" s="18" t="s">
        <v>182</v>
      </c>
      <c r="R24" s="20" t="s">
        <v>182</v>
      </c>
      <c r="S24" s="18" t="n">
        <v>475.8245412</v>
      </c>
      <c r="T24" s="20" t="n">
        <v>18.35207234</v>
      </c>
    </row>
    <row r="25" spans="1:20">
      <c r="A25" s="15" t="s">
        <v>200</v>
      </c>
      <c r="B25" s="17" t="n">
        <v>5581</v>
      </c>
      <c r="C25" s="18">
        <f>(28.0/B25*100)</f>
        <v/>
      </c>
      <c r="D25" s="19" t="n">
        <v>5553</v>
      </c>
      <c r="E25" s="18" t="n">
        <v>528.13125952</v>
      </c>
      <c r="F25" s="20" t="n">
        <v>4.36200163</v>
      </c>
      <c r="G25" s="18" t="n">
        <v>516.80015753</v>
      </c>
      <c r="H25" s="20" t="n">
        <v>4.6671111</v>
      </c>
      <c r="I25" s="18" t="n">
        <v>507.14884747</v>
      </c>
      <c r="J25" s="20" t="n">
        <v>3.69675873</v>
      </c>
      <c r="K25" s="18" t="s">
        <v>182</v>
      </c>
      <c r="L25" s="20" t="s">
        <v>182</v>
      </c>
      <c r="M25" s="18" t="s">
        <v>182</v>
      </c>
      <c r="N25" s="20" t="s">
        <v>182</v>
      </c>
      <c r="O25" s="18" t="s">
        <v>182</v>
      </c>
      <c r="P25" s="20" t="s">
        <v>182</v>
      </c>
      <c r="Q25" s="18" t="s">
        <v>182</v>
      </c>
      <c r="R25" s="20" t="s">
        <v>182</v>
      </c>
      <c r="S25" s="18" t="n">
        <v>447.89539283</v>
      </c>
      <c r="T25" s="20" t="n">
        <v>18.52378563</v>
      </c>
    </row>
    <row r="26" spans="1:20">
      <c r="A26" s="15" t="s">
        <v>201</v>
      </c>
      <c r="B26" s="17" t="n">
        <v>4869</v>
      </c>
      <c r="C26" s="18">
        <f>(95.0/B26*100)</f>
        <v/>
      </c>
      <c r="D26" s="19" t="n">
        <v>4774</v>
      </c>
      <c r="E26" s="18" t="n">
        <v>491.04390172</v>
      </c>
      <c r="F26" s="20" t="n">
        <v>2.15484498</v>
      </c>
      <c r="G26" s="18" t="n">
        <v>489.14288207</v>
      </c>
      <c r="H26" s="20" t="n">
        <v>4.60513487</v>
      </c>
      <c r="I26" s="18" t="n">
        <v>479.60094951</v>
      </c>
      <c r="J26" s="20" t="n">
        <v>3.7022774</v>
      </c>
      <c r="K26" s="18" t="s">
        <v>182</v>
      </c>
      <c r="L26" s="20" t="s">
        <v>182</v>
      </c>
      <c r="M26" s="18" t="s">
        <v>182</v>
      </c>
      <c r="N26" s="20" t="s">
        <v>182</v>
      </c>
      <c r="O26" s="18" t="s">
        <v>182</v>
      </c>
      <c r="P26" s="20" t="s">
        <v>182</v>
      </c>
      <c r="Q26" s="18" t="s">
        <v>182</v>
      </c>
      <c r="R26" s="20" t="s">
        <v>182</v>
      </c>
      <c r="S26" s="18" t="n">
        <v>446.47916802</v>
      </c>
      <c r="T26" s="20" t="n">
        <v>11.4868727</v>
      </c>
    </row>
    <row r="27" spans="1:20">
      <c r="A27" s="15" t="s">
        <v>202</v>
      </c>
      <c r="B27" s="17" t="n">
        <v>5299</v>
      </c>
      <c r="C27" s="18">
        <f>(154.0/B27*100)</f>
        <v/>
      </c>
      <c r="D27" s="19" t="n">
        <v>5145</v>
      </c>
      <c r="E27" s="18" t="n">
        <v>487.42812739</v>
      </c>
      <c r="F27" s="20" t="n">
        <v>1.695453</v>
      </c>
      <c r="G27" s="18" t="n">
        <v>487.13747879</v>
      </c>
      <c r="H27" s="20" t="n">
        <v>5.11430332</v>
      </c>
      <c r="I27" s="18" t="n">
        <v>472.43407684</v>
      </c>
      <c r="J27" s="20" t="n">
        <v>5.56342071</v>
      </c>
      <c r="K27" s="18" t="s">
        <v>182</v>
      </c>
      <c r="L27" s="20" t="s">
        <v>182</v>
      </c>
      <c r="M27" s="18" t="s">
        <v>182</v>
      </c>
      <c r="N27" s="20" t="s">
        <v>182</v>
      </c>
      <c r="O27" s="18" t="s">
        <v>182</v>
      </c>
      <c r="P27" s="20" t="s">
        <v>182</v>
      </c>
      <c r="Q27" s="18" t="s">
        <v>182</v>
      </c>
      <c r="R27" s="20" t="s">
        <v>182</v>
      </c>
      <c r="S27" s="18" t="n">
        <v>390.47593062</v>
      </c>
      <c r="T27" s="20" t="n">
        <v>7.97944627</v>
      </c>
    </row>
    <row r="28" spans="1:20">
      <c r="A28" s="15" t="s">
        <v>203</v>
      </c>
      <c r="B28" s="17" t="n">
        <v>7568</v>
      </c>
      <c r="C28" s="18">
        <f>(120.0/B28*100)</f>
        <v/>
      </c>
      <c r="D28" s="19" t="n">
        <v>7448</v>
      </c>
      <c r="E28" s="18" t="n">
        <v>447.18546155</v>
      </c>
      <c r="F28" s="20" t="n">
        <v>3.32875699</v>
      </c>
      <c r="G28" s="18" t="n">
        <v>428.53429402</v>
      </c>
      <c r="H28" s="20" t="n">
        <v>5.04619581</v>
      </c>
      <c r="I28" s="18" t="n">
        <v>406.41178358</v>
      </c>
      <c r="J28" s="20" t="n">
        <v>2.75686028</v>
      </c>
      <c r="K28" s="18" t="s">
        <v>182</v>
      </c>
      <c r="L28" s="20" t="s">
        <v>182</v>
      </c>
      <c r="M28" s="18" t="s">
        <v>182</v>
      </c>
      <c r="N28" s="20" t="s">
        <v>182</v>
      </c>
      <c r="O28" s="18" t="s">
        <v>182</v>
      </c>
      <c r="P28" s="20" t="s">
        <v>182</v>
      </c>
      <c r="Q28" s="18" t="s">
        <v>182</v>
      </c>
      <c r="R28" s="20" t="s">
        <v>182</v>
      </c>
      <c r="S28" s="18" t="n">
        <v>367.88728781</v>
      </c>
      <c r="T28" s="20" t="n">
        <v>10.89711711</v>
      </c>
    </row>
    <row r="29" spans="1:20">
      <c r="A29" s="15" t="s">
        <v>204</v>
      </c>
      <c r="B29" s="17" t="n">
        <v>5385</v>
      </c>
      <c r="C29" s="18">
        <f>(35.0/B29*100)</f>
        <v/>
      </c>
      <c r="D29" s="19" t="n">
        <v>5350</v>
      </c>
      <c r="E29" s="18" t="n">
        <v>507.93757727</v>
      </c>
      <c r="F29" s="20" t="n">
        <v>2.53643439</v>
      </c>
      <c r="G29" s="18" t="n">
        <v>526.63080939</v>
      </c>
      <c r="H29" s="20" t="n">
        <v>6.68580718</v>
      </c>
      <c r="I29" s="18" t="n">
        <v>507.36973148</v>
      </c>
      <c r="J29" s="20" t="n">
        <v>6.97435397</v>
      </c>
      <c r="K29" s="18" t="s">
        <v>182</v>
      </c>
      <c r="L29" s="20" t="s">
        <v>182</v>
      </c>
      <c r="M29" s="18" t="s">
        <v>182</v>
      </c>
      <c r="N29" s="20" t="s">
        <v>182</v>
      </c>
      <c r="O29" s="18" t="n">
        <v>314.02123871</v>
      </c>
      <c r="P29" s="20" t="n">
        <v>13.26138992</v>
      </c>
      <c r="Q29" s="18" t="s">
        <v>182</v>
      </c>
      <c r="R29" s="20" t="s">
        <v>182</v>
      </c>
      <c r="S29" s="18" t="n">
        <v>438.47162933</v>
      </c>
      <c r="T29" s="20" t="n">
        <v>18.4151293</v>
      </c>
    </row>
    <row r="30" spans="1:20">
      <c r="A30" s="15" t="s">
        <v>205</v>
      </c>
      <c r="B30" s="17" t="n">
        <v>4520</v>
      </c>
      <c r="C30" s="18">
        <f>(497.0/B30*100)</f>
        <v/>
      </c>
      <c r="D30" s="19" t="n">
        <v>4023</v>
      </c>
      <c r="E30" s="18" t="n">
        <v>520.15437705</v>
      </c>
      <c r="F30" s="20" t="n">
        <v>2.68016593</v>
      </c>
      <c r="G30" s="18" t="n">
        <v>511.25224936</v>
      </c>
      <c r="H30" s="20" t="n">
        <v>6.31228432</v>
      </c>
      <c r="I30" s="18" t="n">
        <v>478.97735164</v>
      </c>
      <c r="J30" s="20" t="n">
        <v>6.98182591</v>
      </c>
      <c r="K30" s="18" t="s">
        <v>182</v>
      </c>
      <c r="L30" s="20" t="s">
        <v>182</v>
      </c>
      <c r="M30" s="18" t="s">
        <v>182</v>
      </c>
      <c r="N30" s="20" t="s">
        <v>182</v>
      </c>
      <c r="O30" s="18" t="s">
        <v>182</v>
      </c>
      <c r="P30" s="20" t="s">
        <v>182</v>
      </c>
      <c r="Q30" s="18" t="s">
        <v>182</v>
      </c>
      <c r="R30" s="20" t="s">
        <v>182</v>
      </c>
      <c r="S30" s="18" t="n">
        <v>404.50977318</v>
      </c>
      <c r="T30" s="20" t="n">
        <v>12.21557351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(12.0/B32*100)</f>
        <v/>
      </c>
      <c r="D32" s="19" t="n">
        <v>4466</v>
      </c>
      <c r="E32" s="18" t="n">
        <v>507.12094494</v>
      </c>
      <c r="F32" s="20" t="n">
        <v>2.60727176</v>
      </c>
      <c r="G32" s="18" t="n">
        <v>516.30548019</v>
      </c>
      <c r="H32" s="20" t="n">
        <v>5.60906776</v>
      </c>
      <c r="I32" s="18" t="n">
        <v>499.88444183</v>
      </c>
      <c r="J32" s="20" t="n">
        <v>4.85466329</v>
      </c>
      <c r="K32" s="18" t="s">
        <v>182</v>
      </c>
      <c r="L32" s="20" t="s">
        <v>182</v>
      </c>
      <c r="M32" s="18" t="s">
        <v>182</v>
      </c>
      <c r="N32" s="20" t="s">
        <v>182</v>
      </c>
      <c r="O32" s="18" t="s">
        <v>182</v>
      </c>
      <c r="P32" s="20" t="s">
        <v>182</v>
      </c>
      <c r="Q32" s="18" t="s">
        <v>182</v>
      </c>
      <c r="R32" s="20" t="s">
        <v>182</v>
      </c>
      <c r="S32" s="18" t="n">
        <v>410.1861612</v>
      </c>
      <c r="T32" s="20" t="n">
        <v>14.78484583</v>
      </c>
    </row>
    <row r="33" spans="1:20">
      <c r="A33" s="15" t="s">
        <v>208</v>
      </c>
      <c r="B33" s="17" t="n">
        <v>7325</v>
      </c>
      <c r="C33" s="18">
        <f>(212.0/B33*100)</f>
        <v/>
      </c>
      <c r="D33" s="19" t="n">
        <v>7113</v>
      </c>
      <c r="E33" s="18" t="n">
        <v>502.94694399</v>
      </c>
      <c r="F33" s="20" t="n">
        <v>2.55341314</v>
      </c>
      <c r="G33" s="18" t="n">
        <v>497.59110081</v>
      </c>
      <c r="H33" s="20" t="n">
        <v>7.90954833</v>
      </c>
      <c r="I33" s="18" t="n">
        <v>469.61060017</v>
      </c>
      <c r="J33" s="20" t="n">
        <v>5.26480166</v>
      </c>
      <c r="K33" s="18" t="s">
        <v>182</v>
      </c>
      <c r="L33" s="20" t="s">
        <v>182</v>
      </c>
      <c r="M33" s="18" t="s">
        <v>182</v>
      </c>
      <c r="N33" s="20" t="s">
        <v>182</v>
      </c>
      <c r="O33" s="18" t="s">
        <v>182</v>
      </c>
      <c r="P33" s="20" t="s">
        <v>182</v>
      </c>
      <c r="Q33" s="18" t="s">
        <v>182</v>
      </c>
      <c r="R33" s="20" t="s">
        <v>182</v>
      </c>
      <c r="S33" s="18" t="n">
        <v>435.71575404</v>
      </c>
      <c r="T33" s="20" t="n">
        <v>12.69667446</v>
      </c>
    </row>
    <row r="34" spans="1:20">
      <c r="A34" s="15" t="s">
        <v>209</v>
      </c>
      <c r="B34" s="17" t="n">
        <v>6350</v>
      </c>
      <c r="C34" s="18">
        <f>(76.0/B34*100)</f>
        <v/>
      </c>
      <c r="D34" s="19" t="n">
        <v>6274</v>
      </c>
      <c r="E34" s="18" t="n">
        <v>466.80686719</v>
      </c>
      <c r="F34" s="20" t="n">
        <v>2.5148122</v>
      </c>
      <c r="G34" s="18" t="n">
        <v>457.49113277</v>
      </c>
      <c r="H34" s="20" t="n">
        <v>5.97352387</v>
      </c>
      <c r="I34" s="18" t="n">
        <v>432.96148093</v>
      </c>
      <c r="J34" s="20" t="n">
        <v>5.92478864</v>
      </c>
      <c r="K34" s="18" t="s">
        <v>182</v>
      </c>
      <c r="L34" s="20" t="s">
        <v>182</v>
      </c>
      <c r="M34" s="18" t="s">
        <v>182</v>
      </c>
      <c r="N34" s="20" t="s">
        <v>182</v>
      </c>
      <c r="O34" s="18" t="n">
        <v>263.37193708</v>
      </c>
      <c r="P34" s="20" t="n">
        <v>13.61114927</v>
      </c>
      <c r="Q34" s="18" t="s">
        <v>182</v>
      </c>
      <c r="R34" s="20" t="s">
        <v>182</v>
      </c>
      <c r="S34" s="18" t="n">
        <v>343.71187656</v>
      </c>
      <c r="T34" s="20" t="n">
        <v>10.54337335</v>
      </c>
    </row>
    <row r="35" spans="1:20">
      <c r="A35" s="15" t="s">
        <v>210</v>
      </c>
      <c r="B35" s="17" t="n">
        <v>6406</v>
      </c>
      <c r="C35" s="18">
        <f>(67.0/B35*100)</f>
        <v/>
      </c>
      <c r="D35" s="19" t="n">
        <v>6339</v>
      </c>
      <c r="E35" s="18" t="n">
        <v>510.16565005</v>
      </c>
      <c r="F35" s="20" t="n">
        <v>1.55275437</v>
      </c>
      <c r="G35" s="18" t="n">
        <v>510.52986721</v>
      </c>
      <c r="H35" s="20" t="n">
        <v>5.10823903</v>
      </c>
      <c r="I35" s="18" t="n">
        <v>505.89322341</v>
      </c>
      <c r="J35" s="20" t="n">
        <v>4.33978436</v>
      </c>
      <c r="K35" s="18" t="s">
        <v>182</v>
      </c>
      <c r="L35" s="20" t="s">
        <v>182</v>
      </c>
      <c r="M35" s="18" t="s">
        <v>182</v>
      </c>
      <c r="N35" s="20" t="s">
        <v>182</v>
      </c>
      <c r="O35" s="18" t="n">
        <v>337.32521215</v>
      </c>
      <c r="P35" s="20" t="n">
        <v>11.65794297</v>
      </c>
      <c r="Q35" s="18" t="s">
        <v>182</v>
      </c>
      <c r="R35" s="20" t="s">
        <v>182</v>
      </c>
      <c r="S35" s="18" t="n">
        <v>407.9596936</v>
      </c>
      <c r="T35" s="20" t="n">
        <v>11.41736321</v>
      </c>
    </row>
    <row r="36" spans="1:20">
      <c r="A36" s="15" t="s">
        <v>211</v>
      </c>
      <c r="B36" s="17" t="n">
        <v>6736</v>
      </c>
      <c r="C36" s="18">
        <f>(41.0/B36*100)</f>
        <v/>
      </c>
      <c r="D36" s="19" t="n">
        <v>6695</v>
      </c>
      <c r="E36" s="18" t="n">
        <v>501.30310763</v>
      </c>
      <c r="F36" s="20" t="n">
        <v>2.41998243</v>
      </c>
      <c r="G36" s="18" t="n">
        <v>494.74591501</v>
      </c>
      <c r="H36" s="20" t="n">
        <v>4.80082287</v>
      </c>
      <c r="I36" s="18" t="n">
        <v>476.14791507</v>
      </c>
      <c r="J36" s="20" t="n">
        <v>3.97282999</v>
      </c>
      <c r="K36" s="18" t="s">
        <v>182</v>
      </c>
      <c r="L36" s="20" t="s">
        <v>182</v>
      </c>
      <c r="M36" s="18" t="s">
        <v>182</v>
      </c>
      <c r="N36" s="20" t="s">
        <v>182</v>
      </c>
      <c r="O36" s="18" t="s">
        <v>182</v>
      </c>
      <c r="P36" s="20" t="s">
        <v>182</v>
      </c>
      <c r="Q36" s="18" t="s">
        <v>182</v>
      </c>
      <c r="R36" s="20" t="s">
        <v>182</v>
      </c>
      <c r="S36" s="18" t="n">
        <v>415.72139595</v>
      </c>
      <c r="T36" s="20" t="n">
        <v>12.79346243</v>
      </c>
    </row>
    <row r="37" spans="1:20">
      <c r="A37" s="15" t="s">
        <v>212</v>
      </c>
      <c r="B37" s="17" t="n">
        <v>5458</v>
      </c>
      <c r="C37" s="18">
        <f>(223.0/B37*100)</f>
        <v/>
      </c>
      <c r="D37" s="19" t="n">
        <v>5235</v>
      </c>
      <c r="E37" s="18" t="n">
        <v>506.7040001</v>
      </c>
      <c r="F37" s="20" t="n">
        <v>3.47649918</v>
      </c>
      <c r="G37" s="18" t="n">
        <v>511.49131429</v>
      </c>
      <c r="H37" s="20" t="n">
        <v>4.82643916</v>
      </c>
      <c r="I37" s="18" t="n">
        <v>468.3547167</v>
      </c>
      <c r="J37" s="20" t="n">
        <v>8.3378652</v>
      </c>
      <c r="K37" s="18" t="s">
        <v>182</v>
      </c>
      <c r="L37" s="20" t="s">
        <v>182</v>
      </c>
      <c r="M37" s="18" t="s">
        <v>182</v>
      </c>
      <c r="N37" s="20" t="s">
        <v>182</v>
      </c>
      <c r="O37" s="18" t="s">
        <v>182</v>
      </c>
      <c r="P37" s="20" t="s">
        <v>182</v>
      </c>
      <c r="Q37" s="18" t="s">
        <v>182</v>
      </c>
      <c r="R37" s="20" t="s">
        <v>182</v>
      </c>
      <c r="S37" s="18" t="n">
        <v>380.3606026</v>
      </c>
      <c r="T37" s="20" t="n">
        <v>10.05467088</v>
      </c>
    </row>
    <row r="38" spans="1:20">
      <c r="A38" s="15" t="s">
        <v>213</v>
      </c>
      <c r="B38" s="17" t="n">
        <v>5860</v>
      </c>
      <c r="C38" s="18">
        <f>(60.0/B38*100)</f>
        <v/>
      </c>
      <c r="D38" s="19" t="n">
        <v>5800</v>
      </c>
      <c r="E38" s="18" t="n">
        <v>494.71684238</v>
      </c>
      <c r="F38" s="20" t="n">
        <v>3.12771105</v>
      </c>
      <c r="G38" s="18" t="n">
        <v>495.00580141</v>
      </c>
      <c r="H38" s="20" t="n">
        <v>5.86631042</v>
      </c>
      <c r="I38" s="18" t="n">
        <v>492.05748521</v>
      </c>
      <c r="J38" s="20" t="n">
        <v>5.83458087</v>
      </c>
      <c r="K38" s="18" t="s">
        <v>182</v>
      </c>
      <c r="L38" s="20" t="s">
        <v>182</v>
      </c>
      <c r="M38" s="18" t="s">
        <v>182</v>
      </c>
      <c r="N38" s="20" t="s">
        <v>182</v>
      </c>
      <c r="O38" s="18" t="s">
        <v>182</v>
      </c>
      <c r="P38" s="20" t="s">
        <v>182</v>
      </c>
      <c r="Q38" s="18" t="s">
        <v>182</v>
      </c>
      <c r="R38" s="20" t="s">
        <v>182</v>
      </c>
      <c r="S38" s="18" t="n">
        <v>417.24952299</v>
      </c>
      <c r="T38" s="20" t="n">
        <v>10.11715498</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(5658.0/B40*100)</f>
        <v/>
      </c>
      <c r="D40" s="19" t="n">
        <v>8499</v>
      </c>
      <c r="E40" s="18" t="n">
        <v>503.58781553</v>
      </c>
      <c r="F40" s="20" t="n">
        <v>3.41533785</v>
      </c>
      <c r="G40" s="18" t="n">
        <v>501.98635011</v>
      </c>
      <c r="H40" s="20" t="n">
        <v>5.50187299</v>
      </c>
      <c r="I40" s="18" t="n">
        <v>489.46002864</v>
      </c>
      <c r="J40" s="20" t="n">
        <v>6.96967143</v>
      </c>
      <c r="K40" s="18" t="s">
        <v>182</v>
      </c>
      <c r="L40" s="20" t="s">
        <v>182</v>
      </c>
      <c r="M40" s="18" t="s">
        <v>182</v>
      </c>
      <c r="N40" s="20" t="s">
        <v>182</v>
      </c>
      <c r="O40" s="18" t="n">
        <v>493.18465857</v>
      </c>
      <c r="P40" s="20" t="n">
        <v>2.25147869</v>
      </c>
      <c r="Q40" s="18" t="s">
        <v>182</v>
      </c>
      <c r="R40" s="20" t="s">
        <v>182</v>
      </c>
      <c r="S40" s="18" t="n">
        <v>407.61853929</v>
      </c>
      <c r="T40" s="20" t="n">
        <v>10.52480191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(2698.0/B46*100)</f>
        <v/>
      </c>
      <c r="D46" s="19" t="n">
        <v>20443</v>
      </c>
      <c r="E46" s="18" t="n">
        <v>431.88656609</v>
      </c>
      <c r="F46" s="20" t="n">
        <v>3.86432071</v>
      </c>
      <c r="G46" s="18" t="n">
        <v>424.47828231</v>
      </c>
      <c r="H46" s="20" t="n">
        <v>6.05091902</v>
      </c>
      <c r="I46" s="18" t="n">
        <v>397.07908866</v>
      </c>
      <c r="J46" s="20" t="n">
        <v>3.48997853</v>
      </c>
      <c r="K46" s="18" t="s">
        <v>182</v>
      </c>
      <c r="L46" s="20" t="s">
        <v>182</v>
      </c>
      <c r="M46" s="18" t="s">
        <v>182</v>
      </c>
      <c r="N46" s="20" t="s">
        <v>182</v>
      </c>
      <c r="O46" s="18" t="s">
        <v>182</v>
      </c>
      <c r="P46" s="20" t="s">
        <v>182</v>
      </c>
      <c r="Q46" s="18" t="s">
        <v>182</v>
      </c>
      <c r="R46" s="20" t="s">
        <v>182</v>
      </c>
      <c r="S46" s="18" t="n">
        <v>380.26955278</v>
      </c>
      <c r="T46" s="20" t="n">
        <v>4.13520121</v>
      </c>
    </row>
    <row r="47" spans="1:20">
      <c r="A47" s="15" t="s">
        <v>222</v>
      </c>
      <c r="B47" s="17" t="n">
        <v>5928</v>
      </c>
      <c r="C47" s="18">
        <f>(101.0/B47*100)</f>
        <v/>
      </c>
      <c r="D47" s="19" t="n">
        <v>5827</v>
      </c>
      <c r="E47" s="18" t="n">
        <v>447.55935652</v>
      </c>
      <c r="F47" s="20" t="n">
        <v>4.46056203</v>
      </c>
      <c r="G47" s="18" t="n">
        <v>428.75136867</v>
      </c>
      <c r="H47" s="20" t="n">
        <v>8.6951394</v>
      </c>
      <c r="I47" s="18" t="n">
        <v>423.24220649</v>
      </c>
      <c r="J47" s="20" t="n">
        <v>7.73024448</v>
      </c>
      <c r="K47" s="18" t="s">
        <v>182</v>
      </c>
      <c r="L47" s="20" t="s">
        <v>182</v>
      </c>
      <c r="M47" s="18" t="s">
        <v>182</v>
      </c>
      <c r="N47" s="20" t="s">
        <v>182</v>
      </c>
      <c r="O47" s="18" t="s">
        <v>182</v>
      </c>
      <c r="P47" s="20" t="s">
        <v>182</v>
      </c>
      <c r="Q47" s="18" t="s">
        <v>182</v>
      </c>
      <c r="R47" s="20" t="s">
        <v>182</v>
      </c>
      <c r="S47" s="18" t="n">
        <v>320.30761388</v>
      </c>
      <c r="T47" s="20" t="n">
        <v>6.63547963</v>
      </c>
    </row>
    <row r="48" spans="1:20">
      <c r="A48" s="15" t="s">
        <v>223</v>
      </c>
      <c r="B48" s="17" t="n">
        <v>9841</v>
      </c>
      <c r="C48" s="18">
        <f>(19.0/B48*100)</f>
        <v/>
      </c>
      <c r="D48" s="19" t="n">
        <v>9822</v>
      </c>
      <c r="E48" s="18" t="n">
        <v>532.88017597</v>
      </c>
      <c r="F48" s="20" t="n">
        <v>5.61953413</v>
      </c>
      <c r="G48" s="18" t="n">
        <v>515.16339783</v>
      </c>
      <c r="H48" s="20" t="n">
        <v>6.99915228</v>
      </c>
      <c r="I48" s="18" t="n">
        <v>469.0294158</v>
      </c>
      <c r="J48" s="20" t="n">
        <v>5.91339886</v>
      </c>
      <c r="K48" s="18" t="s">
        <v>182</v>
      </c>
      <c r="L48" s="20" t="s">
        <v>182</v>
      </c>
      <c r="M48" s="18" t="s">
        <v>182</v>
      </c>
      <c r="N48" s="20" t="s">
        <v>182</v>
      </c>
      <c r="O48" s="18" t="s">
        <v>182</v>
      </c>
      <c r="P48" s="20" t="s">
        <v>182</v>
      </c>
      <c r="Q48" s="18" t="s">
        <v>182</v>
      </c>
      <c r="R48" s="20" t="s">
        <v>182</v>
      </c>
      <c r="S48" s="18" t="n">
        <v>435.28864472</v>
      </c>
      <c r="T48" s="20" t="n">
        <v>16.01377204</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(941.0/B50*100)</f>
        <v/>
      </c>
      <c r="D50" s="19" t="n">
        <v>10854</v>
      </c>
      <c r="E50" s="18" t="n">
        <v>451.01209948</v>
      </c>
      <c r="F50" s="20" t="n">
        <v>3.40937988</v>
      </c>
      <c r="G50" s="18" t="n">
        <v>439.08397308</v>
      </c>
      <c r="H50" s="20" t="n">
        <v>5.23858611</v>
      </c>
      <c r="I50" s="18" t="n">
        <v>413.67475364</v>
      </c>
      <c r="J50" s="20" t="n">
        <v>3.42531888</v>
      </c>
      <c r="K50" s="18" t="s">
        <v>182</v>
      </c>
      <c r="L50" s="20" t="s">
        <v>182</v>
      </c>
      <c r="M50" s="18" t="s">
        <v>182</v>
      </c>
      <c r="N50" s="20" t="s">
        <v>182</v>
      </c>
      <c r="O50" s="18" t="s">
        <v>182</v>
      </c>
      <c r="P50" s="20" t="s">
        <v>182</v>
      </c>
      <c r="Q50" s="18" t="s">
        <v>182</v>
      </c>
      <c r="R50" s="20" t="s">
        <v>182</v>
      </c>
      <c r="S50" s="18" t="n">
        <v>379.72975554</v>
      </c>
      <c r="T50" s="20" t="n">
        <v>9.943366899999999</v>
      </c>
    </row>
    <row r="51" spans="1:20">
      <c r="A51" s="15" t="s">
        <v>226</v>
      </c>
      <c r="B51" s="17" t="n">
        <v>6866</v>
      </c>
      <c r="C51" s="18">
        <f>(115.0/B51*100)</f>
        <v/>
      </c>
      <c r="D51" s="19" t="n">
        <v>6751</v>
      </c>
      <c r="E51" s="18" t="n">
        <v>448.81102993</v>
      </c>
      <c r="F51" s="20" t="n">
        <v>3.01881009</v>
      </c>
      <c r="G51" s="18" t="n">
        <v>430.16855878</v>
      </c>
      <c r="H51" s="20" t="n">
        <v>5.37314348</v>
      </c>
      <c r="I51" s="18" t="n">
        <v>401.92746693</v>
      </c>
      <c r="J51" s="20" t="n">
        <v>3.32092191</v>
      </c>
      <c r="K51" s="18" t="s">
        <v>182</v>
      </c>
      <c r="L51" s="20" t="s">
        <v>182</v>
      </c>
      <c r="M51" s="18" t="s">
        <v>182</v>
      </c>
      <c r="N51" s="20" t="s">
        <v>182</v>
      </c>
      <c r="O51" s="18" t="n">
        <v>427.96430568</v>
      </c>
      <c r="P51" s="20" t="n">
        <v>5.20460603</v>
      </c>
      <c r="Q51" s="18" t="s">
        <v>182</v>
      </c>
      <c r="R51" s="20" t="s">
        <v>182</v>
      </c>
      <c r="S51" s="18" t="n">
        <v>392.78435955</v>
      </c>
      <c r="T51" s="20" t="n">
        <v>6.37605635</v>
      </c>
    </row>
    <row r="52" spans="1:20">
      <c r="A52" s="15" t="s">
        <v>227</v>
      </c>
      <c r="B52" s="17" t="n">
        <v>5809</v>
      </c>
      <c r="C52" s="18">
        <f>(115.0/B52*100)</f>
        <v/>
      </c>
      <c r="D52" s="19" t="n">
        <v>5694</v>
      </c>
      <c r="E52" s="18" t="n">
        <v>490.65615071</v>
      </c>
      <c r="F52" s="20" t="n">
        <v>2.81508073</v>
      </c>
      <c r="G52" s="18" t="n">
        <v>496.20783662</v>
      </c>
      <c r="H52" s="20" t="n">
        <v>5.92654877</v>
      </c>
      <c r="I52" s="18" t="n">
        <v>485.05045998</v>
      </c>
      <c r="J52" s="20" t="n">
        <v>3.62656441</v>
      </c>
      <c r="K52" s="18" t="s">
        <v>182</v>
      </c>
      <c r="L52" s="20" t="s">
        <v>182</v>
      </c>
      <c r="M52" s="18" t="s">
        <v>182</v>
      </c>
      <c r="N52" s="20" t="s">
        <v>182</v>
      </c>
      <c r="O52" s="18" t="s">
        <v>182</v>
      </c>
      <c r="P52" s="20" t="s">
        <v>182</v>
      </c>
      <c r="Q52" s="18" t="s">
        <v>182</v>
      </c>
      <c r="R52" s="20" t="s">
        <v>182</v>
      </c>
      <c r="S52" s="18" t="n">
        <v>390.54977291</v>
      </c>
      <c r="T52" s="20" t="n">
        <v>9.730900849999999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(429.0/B54*100)</f>
        <v/>
      </c>
      <c r="D54" s="19" t="n">
        <v>4311</v>
      </c>
      <c r="E54" s="18" t="n">
        <v>378.68670954</v>
      </c>
      <c r="F54" s="20" t="n">
        <v>4.28610929</v>
      </c>
      <c r="G54" s="18" t="n">
        <v>374.08871835</v>
      </c>
      <c r="H54" s="20" t="n">
        <v>4.99267401</v>
      </c>
      <c r="I54" s="18" t="n">
        <v>359.4513113</v>
      </c>
      <c r="J54" s="20" t="n">
        <v>3.57027055</v>
      </c>
      <c r="K54" s="18" t="s">
        <v>182</v>
      </c>
      <c r="L54" s="20" t="s">
        <v>182</v>
      </c>
      <c r="M54" s="18" t="s">
        <v>182</v>
      </c>
      <c r="N54" s="20" t="s">
        <v>182</v>
      </c>
      <c r="O54" s="18" t="s">
        <v>182</v>
      </c>
      <c r="P54" s="20" t="s">
        <v>182</v>
      </c>
      <c r="Q54" s="18" t="s">
        <v>182</v>
      </c>
      <c r="R54" s="20" t="s">
        <v>182</v>
      </c>
      <c r="S54" s="18" t="n">
        <v>306.45241891</v>
      </c>
      <c r="T54" s="20" t="n">
        <v>4.31943353</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(79.0/B56*100)</f>
        <v/>
      </c>
      <c r="D56" s="19" t="n">
        <v>5280</v>
      </c>
      <c r="E56" s="18" t="n">
        <v>528.25235413</v>
      </c>
      <c r="F56" s="20" t="n">
        <v>3.23503086</v>
      </c>
      <c r="G56" s="18" t="n">
        <v>532.27052553</v>
      </c>
      <c r="H56" s="20" t="n">
        <v>4.07435719</v>
      </c>
      <c r="I56" s="18" t="n">
        <v>522.84887724</v>
      </c>
      <c r="J56" s="20" t="n">
        <v>3.25136931</v>
      </c>
      <c r="K56" s="18" t="s">
        <v>182</v>
      </c>
      <c r="L56" s="20" t="s">
        <v>182</v>
      </c>
      <c r="M56" s="18" t="s">
        <v>182</v>
      </c>
      <c r="N56" s="20" t="s">
        <v>182</v>
      </c>
      <c r="O56" s="18" t="s">
        <v>182</v>
      </c>
      <c r="P56" s="20" t="s">
        <v>182</v>
      </c>
      <c r="Q56" s="18" t="s">
        <v>182</v>
      </c>
      <c r="R56" s="20" t="s">
        <v>182</v>
      </c>
      <c r="S56" s="18" t="n">
        <v>459.98919684</v>
      </c>
      <c r="T56" s="20" t="n">
        <v>27.1841794</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(252.0/B61*100)</f>
        <v/>
      </c>
      <c r="D61" s="19" t="n">
        <v>6273</v>
      </c>
      <c r="E61" s="18" t="n">
        <v>478.28265937</v>
      </c>
      <c r="F61" s="20" t="n">
        <v>2.80871735</v>
      </c>
      <c r="G61" s="18" t="n">
        <v>472.26995728</v>
      </c>
      <c r="H61" s="20" t="n">
        <v>6.24502459</v>
      </c>
      <c r="I61" s="18" t="n">
        <v>471.39143267</v>
      </c>
      <c r="J61" s="20" t="n">
        <v>4.09907092</v>
      </c>
      <c r="K61" s="18" t="s">
        <v>182</v>
      </c>
      <c r="L61" s="20" t="s">
        <v>182</v>
      </c>
      <c r="M61" s="18" t="s">
        <v>182</v>
      </c>
      <c r="N61" s="20" t="s">
        <v>182</v>
      </c>
      <c r="O61" s="18" t="s">
        <v>182</v>
      </c>
      <c r="P61" s="20" t="s">
        <v>182</v>
      </c>
      <c r="Q61" s="18" t="s">
        <v>182</v>
      </c>
      <c r="R61" s="20" t="s">
        <v>182</v>
      </c>
      <c r="S61" s="18" t="n">
        <v>364.75882853</v>
      </c>
      <c r="T61" s="20" t="n">
        <v>9.95617285</v>
      </c>
    </row>
    <row r="62" spans="1:20">
      <c r="A62" s="15" t="s">
        <v>237</v>
      </c>
      <c r="B62" s="17" t="n">
        <v>4476</v>
      </c>
      <c r="C62" s="18">
        <f>(5.0/B62*100)</f>
        <v/>
      </c>
      <c r="D62" s="19" t="n">
        <v>4471</v>
      </c>
      <c r="E62" s="18" t="n">
        <v>505.72076995</v>
      </c>
      <c r="F62" s="20" t="n">
        <v>1.60724897</v>
      </c>
      <c r="G62" s="18" t="n">
        <v>515.90010712</v>
      </c>
      <c r="H62" s="20" t="n">
        <v>3.49379912</v>
      </c>
      <c r="I62" s="18" t="n">
        <v>512.11454664</v>
      </c>
      <c r="J62" s="20" t="n">
        <v>2.80612507</v>
      </c>
      <c r="K62" s="18" t="s">
        <v>182</v>
      </c>
      <c r="L62" s="20" t="s">
        <v>182</v>
      </c>
      <c r="M62" s="18" t="s">
        <v>182</v>
      </c>
      <c r="N62" s="20" t="s">
        <v>182</v>
      </c>
      <c r="O62" s="18" t="s">
        <v>182</v>
      </c>
      <c r="P62" s="20" t="s">
        <v>182</v>
      </c>
      <c r="Q62" s="18" t="s">
        <v>182</v>
      </c>
      <c r="R62" s="20" t="s">
        <v>182</v>
      </c>
      <c r="S62" s="18" t="n">
        <v>477.73909761</v>
      </c>
      <c r="T62" s="20" t="n">
        <v>20.20057723</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437.21748436</v>
      </c>
      <c r="F67" s="20" t="n">
        <v>4.12069257</v>
      </c>
      <c r="G67" s="18" t="n">
        <v>415.19280291</v>
      </c>
      <c r="H67" s="20" t="n">
        <v>5.89607671</v>
      </c>
      <c r="I67" s="18" t="n">
        <v>373.95175611</v>
      </c>
      <c r="J67" s="20" t="n">
        <v>2.70983342</v>
      </c>
      <c r="K67" s="18" t="s">
        <v>182</v>
      </c>
      <c r="L67" s="20" t="s">
        <v>182</v>
      </c>
      <c r="M67" s="18" t="s">
        <v>182</v>
      </c>
      <c r="N67" s="20" t="s">
        <v>182</v>
      </c>
      <c r="O67" s="18" t="s">
        <v>182</v>
      </c>
      <c r="P67" s="20" t="s">
        <v>182</v>
      </c>
      <c r="Q67" s="18" t="s">
        <v>182</v>
      </c>
      <c r="R67" s="20" t="s">
        <v>182</v>
      </c>
      <c r="S67" s="18" t="n">
        <v>335.47022967</v>
      </c>
      <c r="T67" s="20" t="n">
        <v>11.99511359</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497.17627864</v>
      </c>
      <c r="F70" s="20" t="n">
        <v>3.12752659</v>
      </c>
      <c r="G70" s="18" t="n">
        <v>503.22252674</v>
      </c>
      <c r="H70" s="20" t="n">
        <v>5.42065806</v>
      </c>
      <c r="I70" s="18" t="n">
        <v>500.16028205</v>
      </c>
      <c r="J70" s="20" t="n">
        <v>5.15980287</v>
      </c>
      <c r="K70" s="18" t="s">
        <v>182</v>
      </c>
      <c r="L70" s="20" t="s">
        <v>182</v>
      </c>
      <c r="M70" s="18" t="s">
        <v>182</v>
      </c>
      <c r="N70" s="20" t="s">
        <v>182</v>
      </c>
      <c r="O70" s="18" t="s">
        <v>182</v>
      </c>
      <c r="P70" s="20" t="s">
        <v>182</v>
      </c>
      <c r="Q70" s="18" t="s">
        <v>182</v>
      </c>
      <c r="R70" s="20" t="s">
        <v>182</v>
      </c>
      <c r="S70" s="18" t="n">
        <v>437.74741332</v>
      </c>
      <c r="T70" s="20" t="n">
        <v>9.613651129999999</v>
      </c>
    </row>
    <row r="71" spans="1:20">
      <c r="A71" s="15" t="s">
        <v>246</v>
      </c>
      <c r="B71" s="17" t="n">
        <v>6115</v>
      </c>
      <c r="C71" s="18">
        <f>(105.0/B71*100)</f>
        <v/>
      </c>
      <c r="D71" s="19" t="n">
        <v>6010</v>
      </c>
      <c r="E71" s="18" t="n">
        <v>544.9407594</v>
      </c>
      <c r="F71" s="20" t="n">
        <v>1.85143118</v>
      </c>
      <c r="G71" s="18" t="n">
        <v>527.47824059</v>
      </c>
      <c r="H71" s="20" t="n">
        <v>3.86943583</v>
      </c>
      <c r="I71" s="18" t="n">
        <v>483.02869098</v>
      </c>
      <c r="J71" s="20" t="n">
        <v>5.10674078</v>
      </c>
      <c r="K71" s="18" t="s">
        <v>182</v>
      </c>
      <c r="L71" s="20" t="s">
        <v>182</v>
      </c>
      <c r="M71" s="18" t="s">
        <v>182</v>
      </c>
      <c r="N71" s="20" t="s">
        <v>182</v>
      </c>
      <c r="O71" s="18" t="s">
        <v>182</v>
      </c>
      <c r="P71" s="20" t="s">
        <v>182</v>
      </c>
      <c r="Q71" s="18" t="s">
        <v>182</v>
      </c>
      <c r="R71" s="20" t="s">
        <v>182</v>
      </c>
      <c r="S71" s="18" t="n">
        <v>451.41268966</v>
      </c>
      <c r="T71" s="20" t="n">
        <v>16.31894467</v>
      </c>
    </row>
    <row r="72" spans="1:20">
      <c r="A72" s="15" t="s">
        <v>247</v>
      </c>
      <c r="B72" s="17" t="n">
        <v>7708</v>
      </c>
      <c r="C72" s="18">
        <f>(8.0/B72*100)</f>
        <v/>
      </c>
      <c r="D72" s="19" t="n">
        <v>7700</v>
      </c>
      <c r="E72" s="18" t="n">
        <v>501.94065483</v>
      </c>
      <c r="F72" s="20" t="n">
        <v>3.21780845</v>
      </c>
      <c r="G72" s="18" t="n">
        <v>503.01957596</v>
      </c>
      <c r="H72" s="20" t="n">
        <v>3.76193424</v>
      </c>
      <c r="I72" s="18" t="n">
        <v>488.29804122</v>
      </c>
      <c r="J72" s="20" t="n">
        <v>3.06513188</v>
      </c>
      <c r="K72" s="18" t="s">
        <v>182</v>
      </c>
      <c r="L72" s="20" t="s">
        <v>182</v>
      </c>
      <c r="M72" s="18" t="s">
        <v>182</v>
      </c>
      <c r="N72" s="20" t="s">
        <v>182</v>
      </c>
      <c r="O72" s="18" t="s">
        <v>182</v>
      </c>
      <c r="P72" s="20" t="s">
        <v>182</v>
      </c>
      <c r="Q72" s="18" t="s">
        <v>182</v>
      </c>
      <c r="R72" s="20" t="s">
        <v>182</v>
      </c>
      <c r="S72" s="18" t="n">
        <v>418.49269477</v>
      </c>
      <c r="T72" s="20" t="n">
        <v>18.10769377</v>
      </c>
    </row>
    <row r="73" spans="1:20">
      <c r="A73" s="15" t="s">
        <v>248</v>
      </c>
      <c r="B73" s="17" t="n">
        <v>8249</v>
      </c>
      <c r="C73" s="18">
        <f>(222.0/B73*100)</f>
        <v/>
      </c>
      <c r="D73" s="19" t="n">
        <v>8027</v>
      </c>
      <c r="E73" s="18" t="n">
        <v>425.87351606</v>
      </c>
      <c r="F73" s="20" t="n">
        <v>3.82828326</v>
      </c>
      <c r="G73" s="18" t="n">
        <v>392.55920759</v>
      </c>
      <c r="H73" s="20" t="n">
        <v>6.48072693</v>
      </c>
      <c r="I73" s="18" t="n">
        <v>396.53786556</v>
      </c>
      <c r="J73" s="20" t="n">
        <v>3.06017289</v>
      </c>
      <c r="K73" s="18" t="s">
        <v>182</v>
      </c>
      <c r="L73" s="20" t="s">
        <v>182</v>
      </c>
      <c r="M73" s="18" t="s">
        <v>182</v>
      </c>
      <c r="N73" s="20" t="s">
        <v>182</v>
      </c>
      <c r="O73" s="18" t="s">
        <v>182</v>
      </c>
      <c r="P73" s="20" t="s">
        <v>182</v>
      </c>
      <c r="Q73" s="18" t="s">
        <v>182</v>
      </c>
      <c r="R73" s="20" t="s">
        <v>182</v>
      </c>
      <c r="S73" s="18" t="n">
        <v>351.51097044</v>
      </c>
      <c r="T73" s="20" t="n">
        <v>12.00626048</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(266.0/B77*100)</f>
        <v/>
      </c>
      <c r="D77" s="19" t="n">
        <v>5796</v>
      </c>
      <c r="E77" s="18" t="n">
        <v>441.77267373</v>
      </c>
      <c r="F77" s="20" t="n">
        <v>2.75170236</v>
      </c>
      <c r="G77" s="18" t="n">
        <v>451.0672545</v>
      </c>
      <c r="H77" s="20" t="n">
        <v>3.90411761</v>
      </c>
      <c r="I77" s="18" t="n">
        <v>427.19712658</v>
      </c>
      <c r="J77" s="20" t="n">
        <v>6.82859237</v>
      </c>
      <c r="K77" s="18" t="s">
        <v>182</v>
      </c>
      <c r="L77" s="20" t="s">
        <v>182</v>
      </c>
      <c r="M77" s="18" t="s">
        <v>182</v>
      </c>
      <c r="N77" s="20" t="s">
        <v>182</v>
      </c>
      <c r="O77" s="18" t="s">
        <v>182</v>
      </c>
      <c r="P77" s="20" t="s">
        <v>182</v>
      </c>
      <c r="Q77" s="18" t="s">
        <v>182</v>
      </c>
      <c r="R77" s="20" t="s">
        <v>182</v>
      </c>
      <c r="S77" s="18" t="n">
        <v>348.13194644</v>
      </c>
      <c r="T77" s="20" t="n">
        <v>6.11382739</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272</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500.61691293</v>
      </c>
      <c r="F7" s="20" t="n">
        <v>1.94710704</v>
      </c>
      <c r="G7" s="18" t="n">
        <v>531.36576443</v>
      </c>
      <c r="H7" s="20" t="n">
        <v>2.75186139</v>
      </c>
      <c r="I7" s="18" t="n">
        <v>496.01533715</v>
      </c>
      <c r="J7" s="20" t="n">
        <v>3.19538715</v>
      </c>
      <c r="K7" s="18" t="s">
        <v>182</v>
      </c>
      <c r="L7" s="20" t="s">
        <v>182</v>
      </c>
      <c r="M7" s="18" t="s">
        <v>182</v>
      </c>
      <c r="N7" s="20" t="s">
        <v>182</v>
      </c>
      <c r="O7" s="18" t="s">
        <v>182</v>
      </c>
      <c r="P7" s="20" t="s">
        <v>182</v>
      </c>
      <c r="Q7" s="18" t="s">
        <v>182</v>
      </c>
      <c r="R7" s="20" t="s">
        <v>182</v>
      </c>
      <c r="S7" s="18" t="n">
        <v>438.11017164</v>
      </c>
      <c r="T7" s="20" t="n">
        <v>10.08574382</v>
      </c>
    </row>
    <row r="8" spans="1:20">
      <c r="A8" s="15" t="s">
        <v>183</v>
      </c>
      <c r="B8" s="17" t="n">
        <v>7007</v>
      </c>
      <c r="C8" s="18">
        <f>(121.0/B8*100)</f>
        <v/>
      </c>
      <c r="D8" s="19" t="n">
        <v>6886</v>
      </c>
      <c r="E8" s="18" t="n">
        <v>471.69544353</v>
      </c>
      <c r="F8" s="20" t="n">
        <v>3.52403159</v>
      </c>
      <c r="G8" s="18" t="n">
        <v>504.84285655</v>
      </c>
      <c r="H8" s="20" t="n">
        <v>4.41085815</v>
      </c>
      <c r="I8" s="18" t="n">
        <v>508.33276876</v>
      </c>
      <c r="J8" s="20" t="n">
        <v>3.03003176</v>
      </c>
      <c r="K8" s="18" t="s">
        <v>182</v>
      </c>
      <c r="L8" s="20" t="s">
        <v>182</v>
      </c>
      <c r="M8" s="18" t="s">
        <v>182</v>
      </c>
      <c r="N8" s="20" t="s">
        <v>182</v>
      </c>
      <c r="O8" s="18" t="n">
        <v>361.38025951</v>
      </c>
      <c r="P8" s="20" t="n">
        <v>22.72565673</v>
      </c>
      <c r="Q8" s="18" t="s">
        <v>182</v>
      </c>
      <c r="R8" s="20" t="s">
        <v>182</v>
      </c>
      <c r="S8" s="18" t="n">
        <v>400.13784004</v>
      </c>
      <c r="T8" s="20" t="n">
        <v>9.187331179999999</v>
      </c>
    </row>
    <row r="9" spans="1:20">
      <c r="A9" s="15" t="s">
        <v>184</v>
      </c>
      <c r="B9" s="17" t="n">
        <v>9651</v>
      </c>
      <c r="C9" s="18">
        <f>(461.0/B9*100)</f>
        <v/>
      </c>
      <c r="D9" s="19" t="n">
        <v>9190</v>
      </c>
      <c r="E9" s="18" t="n">
        <v>501.95869651</v>
      </c>
      <c r="F9" s="20" t="n">
        <v>2.64875159</v>
      </c>
      <c r="G9" s="18" t="n">
        <v>526.77051999</v>
      </c>
      <c r="H9" s="20" t="n">
        <v>3.60637527</v>
      </c>
      <c r="I9" s="18" t="n">
        <v>512.48382742</v>
      </c>
      <c r="J9" s="20" t="n">
        <v>3.70874405</v>
      </c>
      <c r="K9" s="18" t="s">
        <v>182</v>
      </c>
      <c r="L9" s="20" t="s">
        <v>182</v>
      </c>
      <c r="M9" s="18" t="s">
        <v>182</v>
      </c>
      <c r="N9" s="20" t="s">
        <v>182</v>
      </c>
      <c r="O9" s="18" t="n">
        <v>347.7815185</v>
      </c>
      <c r="P9" s="20" t="n">
        <v>11.20716786</v>
      </c>
      <c r="Q9" s="18" t="s">
        <v>182</v>
      </c>
      <c r="R9" s="20" t="s">
        <v>182</v>
      </c>
      <c r="S9" s="18" t="n">
        <v>408.91829705</v>
      </c>
      <c r="T9" s="20" t="n">
        <v>10.29413305</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(98.0/B11*100)</f>
        <v/>
      </c>
      <c r="D11" s="19" t="n">
        <v>6955</v>
      </c>
      <c r="E11" s="18" t="n">
        <v>457.65623374</v>
      </c>
      <c r="F11" s="20" t="n">
        <v>3.13907336</v>
      </c>
      <c r="G11" s="18" t="n">
        <v>473.59565397</v>
      </c>
      <c r="H11" s="20" t="n">
        <v>4.07303209</v>
      </c>
      <c r="I11" s="18" t="n">
        <v>456.95546301</v>
      </c>
      <c r="J11" s="20" t="n">
        <v>3.19369965</v>
      </c>
      <c r="K11" s="18" t="s">
        <v>182</v>
      </c>
      <c r="L11" s="20" t="s">
        <v>182</v>
      </c>
      <c r="M11" s="18" t="s">
        <v>182</v>
      </c>
      <c r="N11" s="20" t="s">
        <v>182</v>
      </c>
      <c r="O11" s="18" t="s">
        <v>182</v>
      </c>
      <c r="P11" s="20" t="s">
        <v>182</v>
      </c>
      <c r="Q11" s="18" t="s">
        <v>182</v>
      </c>
      <c r="R11" s="20" t="s">
        <v>182</v>
      </c>
      <c r="S11" s="18" t="n">
        <v>412.43522263</v>
      </c>
      <c r="T11" s="20" t="n">
        <v>11.49131948</v>
      </c>
    </row>
    <row r="12" spans="1:20">
      <c r="A12" s="15" t="s">
        <v>187</v>
      </c>
      <c r="B12" s="17" t="n">
        <v>6894</v>
      </c>
      <c r="C12" s="18">
        <f>(124.0/B12*100)</f>
        <v/>
      </c>
      <c r="D12" s="19" t="n">
        <v>6770</v>
      </c>
      <c r="E12" s="18" t="n">
        <v>481.9772537</v>
      </c>
      <c r="F12" s="20" t="n">
        <v>2.42315845</v>
      </c>
      <c r="G12" s="18" t="n">
        <v>512.12877654</v>
      </c>
      <c r="H12" s="20" t="n">
        <v>3.59482362</v>
      </c>
      <c r="I12" s="18" t="n">
        <v>504.52876331</v>
      </c>
      <c r="J12" s="20" t="n">
        <v>3.33263304</v>
      </c>
      <c r="K12" s="18" t="s">
        <v>182</v>
      </c>
      <c r="L12" s="20" t="s">
        <v>182</v>
      </c>
      <c r="M12" s="18" t="s">
        <v>182</v>
      </c>
      <c r="N12" s="20" t="s">
        <v>182</v>
      </c>
      <c r="O12" s="18" t="n">
        <v>332.31014509</v>
      </c>
      <c r="P12" s="20" t="n">
        <v>18.34291261</v>
      </c>
      <c r="Q12" s="18" t="s">
        <v>182</v>
      </c>
      <c r="R12" s="20" t="s">
        <v>182</v>
      </c>
      <c r="S12" s="18" t="n">
        <v>400.50429205</v>
      </c>
      <c r="T12" s="20" t="n">
        <v>10.91805242</v>
      </c>
    </row>
    <row r="13" spans="1:20">
      <c r="A13" s="15" t="s">
        <v>188</v>
      </c>
      <c r="B13" s="17" t="n">
        <v>7161</v>
      </c>
      <c r="C13" s="18">
        <f>(300.0/B13*100)</f>
        <v/>
      </c>
      <c r="D13" s="19" t="n">
        <v>6861</v>
      </c>
      <c r="E13" s="18" t="n">
        <v>503.81489858</v>
      </c>
      <c r="F13" s="20" t="n">
        <v>2.68003985</v>
      </c>
      <c r="G13" s="18" t="n">
        <v>523.73248919</v>
      </c>
      <c r="H13" s="20" t="n">
        <v>4.17567425</v>
      </c>
      <c r="I13" s="18" t="n">
        <v>506.04132698</v>
      </c>
      <c r="J13" s="20" t="n">
        <v>4.73814011</v>
      </c>
      <c r="K13" s="18" t="s">
        <v>182</v>
      </c>
      <c r="L13" s="20" t="s">
        <v>182</v>
      </c>
      <c r="M13" s="18" t="s">
        <v>182</v>
      </c>
      <c r="N13" s="20" t="s">
        <v>182</v>
      </c>
      <c r="O13" s="18" t="n">
        <v>407.4699787</v>
      </c>
      <c r="P13" s="20" t="n">
        <v>6.79601306</v>
      </c>
      <c r="Q13" s="18" t="s">
        <v>182</v>
      </c>
      <c r="R13" s="20" t="s">
        <v>182</v>
      </c>
      <c r="S13" s="18" t="n">
        <v>406.56688195</v>
      </c>
      <c r="T13" s="20" t="n">
        <v>9.872405090000001</v>
      </c>
    </row>
    <row r="14" spans="1:20">
      <c r="A14" s="15" t="s">
        <v>189</v>
      </c>
      <c r="B14" s="17" t="n">
        <v>5587</v>
      </c>
      <c r="C14" s="18">
        <f>(183.0/B14*100)</f>
        <v/>
      </c>
      <c r="D14" s="19" t="n">
        <v>5404</v>
      </c>
      <c r="E14" s="18" t="n">
        <v>510.50646115</v>
      </c>
      <c r="F14" s="20" t="n">
        <v>2.58669874</v>
      </c>
      <c r="G14" s="18" t="n">
        <v>532.25319516</v>
      </c>
      <c r="H14" s="20" t="n">
        <v>3.4969242</v>
      </c>
      <c r="I14" s="18" t="n">
        <v>527.4059237</v>
      </c>
      <c r="J14" s="20" t="n">
        <v>3.42371392</v>
      </c>
      <c r="K14" s="18" t="s">
        <v>182</v>
      </c>
      <c r="L14" s="20" t="s">
        <v>182</v>
      </c>
      <c r="M14" s="18" t="s">
        <v>182</v>
      </c>
      <c r="N14" s="20" t="s">
        <v>182</v>
      </c>
      <c r="O14" s="18" t="s">
        <v>182</v>
      </c>
      <c r="P14" s="20" t="s">
        <v>182</v>
      </c>
      <c r="Q14" s="18" t="s">
        <v>182</v>
      </c>
      <c r="R14" s="20" t="s">
        <v>182</v>
      </c>
      <c r="S14" s="18" t="n">
        <v>475.16771821</v>
      </c>
      <c r="T14" s="20" t="n">
        <v>12.96063409</v>
      </c>
    </row>
    <row r="15" spans="1:20">
      <c r="A15" s="15" t="s">
        <v>190</v>
      </c>
      <c r="B15" s="17" t="n">
        <v>5882</v>
      </c>
      <c r="C15" s="18">
        <f>(127.0/B15*100)</f>
        <v/>
      </c>
      <c r="D15" s="19" t="n">
        <v>5755</v>
      </c>
      <c r="E15" s="18" t="n">
        <v>526.64295693</v>
      </c>
      <c r="F15" s="20" t="n">
        <v>2.5745865</v>
      </c>
      <c r="G15" s="18" t="n">
        <v>538.28877305</v>
      </c>
      <c r="H15" s="20" t="n">
        <v>4.16420008</v>
      </c>
      <c r="I15" s="18" t="n">
        <v>536.48943558</v>
      </c>
      <c r="J15" s="20" t="n">
        <v>3.60946179</v>
      </c>
      <c r="K15" s="18" t="s">
        <v>182</v>
      </c>
      <c r="L15" s="20" t="s">
        <v>182</v>
      </c>
      <c r="M15" s="18" t="s">
        <v>182</v>
      </c>
      <c r="N15" s="20" t="s">
        <v>182</v>
      </c>
      <c r="O15" s="18" t="n">
        <v>367.66871077</v>
      </c>
      <c r="P15" s="20" t="n">
        <v>14.82638214</v>
      </c>
      <c r="Q15" s="18" t="s">
        <v>182</v>
      </c>
      <c r="R15" s="20" t="s">
        <v>182</v>
      </c>
      <c r="S15" s="18" t="n">
        <v>448.31950514</v>
      </c>
      <c r="T15" s="20" t="n">
        <v>12.47757353</v>
      </c>
    </row>
    <row r="16" spans="1:20">
      <c r="A16" s="15" t="s">
        <v>191</v>
      </c>
      <c r="B16" s="17" t="n">
        <v>6108</v>
      </c>
      <c r="C16" s="18">
        <f>(235.0/B16*100)</f>
        <v/>
      </c>
      <c r="D16" s="19" t="n">
        <v>5873</v>
      </c>
      <c r="E16" s="18" t="n">
        <v>493.98704857</v>
      </c>
      <c r="F16" s="20" t="n">
        <v>2.45585645</v>
      </c>
      <c r="G16" s="18" t="n">
        <v>536.7548574899999</v>
      </c>
      <c r="H16" s="20" t="n">
        <v>4.37998845</v>
      </c>
      <c r="I16" s="18" t="n">
        <v>519.52703917</v>
      </c>
      <c r="J16" s="20" t="n">
        <v>4.03673667</v>
      </c>
      <c r="K16" s="18" t="s">
        <v>182</v>
      </c>
      <c r="L16" s="20" t="s">
        <v>182</v>
      </c>
      <c r="M16" s="18" t="s">
        <v>182</v>
      </c>
      <c r="N16" s="20" t="s">
        <v>182</v>
      </c>
      <c r="O16" s="18" t="s">
        <v>182</v>
      </c>
      <c r="P16" s="20" t="s">
        <v>182</v>
      </c>
      <c r="Q16" s="18" t="s">
        <v>182</v>
      </c>
      <c r="R16" s="20" t="s">
        <v>182</v>
      </c>
      <c r="S16" s="18" t="n">
        <v>376.81852309</v>
      </c>
      <c r="T16" s="20" t="n">
        <v>10.25734096</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462.05803113</v>
      </c>
      <c r="F18" s="20" t="n">
        <v>4.17997466</v>
      </c>
      <c r="G18" s="18" t="n">
        <v>480.58161046</v>
      </c>
      <c r="H18" s="20" t="n">
        <v>6.28850996</v>
      </c>
      <c r="I18" s="18" t="n">
        <v>484.87535968</v>
      </c>
      <c r="J18" s="20" t="n">
        <v>4.65278678</v>
      </c>
      <c r="K18" s="18" t="s">
        <v>182</v>
      </c>
      <c r="L18" s="20" t="s">
        <v>182</v>
      </c>
      <c r="M18" s="18" t="s">
        <v>182</v>
      </c>
      <c r="N18" s="20" t="s">
        <v>182</v>
      </c>
      <c r="O18" s="18" t="s">
        <v>182</v>
      </c>
      <c r="P18" s="20" t="s">
        <v>182</v>
      </c>
      <c r="Q18" s="18" t="s">
        <v>182</v>
      </c>
      <c r="R18" s="20" t="s">
        <v>182</v>
      </c>
      <c r="S18" s="18" t="n">
        <v>371.16485266</v>
      </c>
      <c r="T18" s="20" t="n">
        <v>12.22810894</v>
      </c>
    </row>
    <row r="19" spans="1:20">
      <c r="A19" s="15" t="s">
        <v>194</v>
      </c>
      <c r="B19" s="17" t="n">
        <v>5658</v>
      </c>
      <c r="C19" s="18">
        <f>(120.0/B19*100)</f>
        <v/>
      </c>
      <c r="D19" s="19" t="n">
        <v>5538</v>
      </c>
      <c r="E19" s="18" t="n">
        <v>465.2640463</v>
      </c>
      <c r="F19" s="20" t="n">
        <v>3.10010466</v>
      </c>
      <c r="G19" s="18" t="n">
        <v>488.08063393</v>
      </c>
      <c r="H19" s="20" t="n">
        <v>4.45098464</v>
      </c>
      <c r="I19" s="18" t="n">
        <v>472.01819267</v>
      </c>
      <c r="J19" s="20" t="n">
        <v>3.78249346</v>
      </c>
      <c r="K19" s="18" t="s">
        <v>182</v>
      </c>
      <c r="L19" s="20" t="s">
        <v>182</v>
      </c>
      <c r="M19" s="18" t="s">
        <v>182</v>
      </c>
      <c r="N19" s="20" t="s">
        <v>182</v>
      </c>
      <c r="O19" s="18" t="s">
        <v>182</v>
      </c>
      <c r="P19" s="20" t="s">
        <v>182</v>
      </c>
      <c r="Q19" s="18" t="s">
        <v>182</v>
      </c>
      <c r="R19" s="20" t="s">
        <v>182</v>
      </c>
      <c r="S19" s="18" t="n">
        <v>379.38853611</v>
      </c>
      <c r="T19" s="20" t="n">
        <v>11.88459661</v>
      </c>
    </row>
    <row r="20" spans="1:20">
      <c r="A20" s="15" t="s">
        <v>195</v>
      </c>
      <c r="B20" s="17" t="n">
        <v>3371</v>
      </c>
      <c r="C20" s="18">
        <f>(81.0/B20*100)</f>
        <v/>
      </c>
      <c r="D20" s="19" t="n">
        <v>3290</v>
      </c>
      <c r="E20" s="18" t="n">
        <v>479.92120733</v>
      </c>
      <c r="F20" s="20" t="n">
        <v>2.47800959</v>
      </c>
      <c r="G20" s="18" t="n">
        <v>496.46559075</v>
      </c>
      <c r="H20" s="20" t="n">
        <v>4.3897448</v>
      </c>
      <c r="I20" s="18" t="n">
        <v>479.55424832</v>
      </c>
      <c r="J20" s="20" t="n">
        <v>5.15551524</v>
      </c>
      <c r="K20" s="18" t="s">
        <v>182</v>
      </c>
      <c r="L20" s="20" t="s">
        <v>182</v>
      </c>
      <c r="M20" s="18" t="s">
        <v>182</v>
      </c>
      <c r="N20" s="20" t="s">
        <v>182</v>
      </c>
      <c r="O20" s="18" t="s">
        <v>182</v>
      </c>
      <c r="P20" s="20" t="s">
        <v>182</v>
      </c>
      <c r="Q20" s="18" t="s">
        <v>182</v>
      </c>
      <c r="R20" s="20" t="s">
        <v>182</v>
      </c>
      <c r="S20" s="18" t="n">
        <v>390.05085637</v>
      </c>
      <c r="T20" s="20" t="n">
        <v>18.81287178</v>
      </c>
    </row>
    <row r="21" spans="1:20">
      <c r="A21" s="15" t="s">
        <v>196</v>
      </c>
      <c r="B21" s="17" t="n">
        <v>5741</v>
      </c>
      <c r="C21" s="18">
        <f>(72.0/B21*100)</f>
        <v/>
      </c>
      <c r="D21" s="19" t="n">
        <v>5669</v>
      </c>
      <c r="E21" s="18" t="n">
        <v>515.5444551099999</v>
      </c>
      <c r="F21" s="20" t="n">
        <v>2.63144887</v>
      </c>
      <c r="G21" s="18" t="n">
        <v>542.07417163</v>
      </c>
      <c r="H21" s="20" t="n">
        <v>3.51534883</v>
      </c>
      <c r="I21" s="18" t="n">
        <v>526.55297318</v>
      </c>
      <c r="J21" s="20" t="n">
        <v>3.79588851</v>
      </c>
      <c r="K21" s="18" t="s">
        <v>182</v>
      </c>
      <c r="L21" s="20" t="s">
        <v>182</v>
      </c>
      <c r="M21" s="18" t="s">
        <v>182</v>
      </c>
      <c r="N21" s="20" t="s">
        <v>182</v>
      </c>
      <c r="O21" s="18" t="s">
        <v>182</v>
      </c>
      <c r="P21" s="20" t="s">
        <v>182</v>
      </c>
      <c r="Q21" s="18" t="s">
        <v>182</v>
      </c>
      <c r="R21" s="20" t="s">
        <v>182</v>
      </c>
      <c r="S21" s="18" t="n">
        <v>464.00211712</v>
      </c>
      <c r="T21" s="20" t="n">
        <v>11.79978594</v>
      </c>
    </row>
    <row r="22" spans="1:20">
      <c r="A22" s="15" t="s">
        <v>197</v>
      </c>
      <c r="B22" s="17" t="n">
        <v>6598</v>
      </c>
      <c r="C22" s="18">
        <f>(93.0/B22*100)</f>
        <v/>
      </c>
      <c r="D22" s="19" t="n">
        <v>6505</v>
      </c>
      <c r="E22" s="18" t="n">
        <v>474.83534719</v>
      </c>
      <c r="F22" s="20" t="n">
        <v>3.88775751</v>
      </c>
      <c r="G22" s="18" t="n">
        <v>504.69259073</v>
      </c>
      <c r="H22" s="20" t="n">
        <v>5.03811632</v>
      </c>
      <c r="I22" s="18" t="n">
        <v>494.07940167</v>
      </c>
      <c r="J22" s="20" t="n">
        <v>7.92056759</v>
      </c>
      <c r="K22" s="18" t="s">
        <v>182</v>
      </c>
      <c r="L22" s="20" t="s">
        <v>182</v>
      </c>
      <c r="M22" s="18" t="s">
        <v>182</v>
      </c>
      <c r="N22" s="20" t="s">
        <v>182</v>
      </c>
      <c r="O22" s="18" t="n">
        <v>481.75555063</v>
      </c>
      <c r="P22" s="20" t="n">
        <v>8.711038220000001</v>
      </c>
      <c r="Q22" s="18" t="s">
        <v>182</v>
      </c>
      <c r="R22" s="20" t="s">
        <v>182</v>
      </c>
      <c r="S22" s="18" t="n">
        <v>346.25452082</v>
      </c>
      <c r="T22" s="20" t="n">
        <v>10.47047184</v>
      </c>
    </row>
    <row r="23" spans="1:20">
      <c r="A23" s="15" t="s">
        <v>198</v>
      </c>
      <c r="B23" s="17" t="n">
        <v>11583</v>
      </c>
      <c r="C23" s="18">
        <f>(499.0/B23*100)</f>
        <v/>
      </c>
      <c r="D23" s="19" t="n">
        <v>11084</v>
      </c>
      <c r="E23" s="18" t="n">
        <v>488.78953628</v>
      </c>
      <c r="F23" s="20" t="n">
        <v>3.05576461</v>
      </c>
      <c r="G23" s="18" t="n">
        <v>485.71063865</v>
      </c>
      <c r="H23" s="20" t="n">
        <v>4.46817374</v>
      </c>
      <c r="I23" s="18" t="n">
        <v>492.96780554</v>
      </c>
      <c r="J23" s="20" t="n">
        <v>3.53777708</v>
      </c>
      <c r="K23" s="18" t="s">
        <v>182</v>
      </c>
      <c r="L23" s="20" t="s">
        <v>182</v>
      </c>
      <c r="M23" s="18" t="s">
        <v>182</v>
      </c>
      <c r="N23" s="20" t="s">
        <v>182</v>
      </c>
      <c r="O23" s="18" t="s">
        <v>182</v>
      </c>
      <c r="P23" s="20" t="s">
        <v>182</v>
      </c>
      <c r="Q23" s="18" t="s">
        <v>182</v>
      </c>
      <c r="R23" s="20" t="s">
        <v>182</v>
      </c>
      <c r="S23" s="18" t="n">
        <v>408.35647636</v>
      </c>
      <c r="T23" s="20" t="n">
        <v>10.68078222</v>
      </c>
    </row>
    <row r="24" spans="1:20">
      <c r="A24" s="15" t="s">
        <v>199</v>
      </c>
      <c r="B24" s="17" t="n">
        <v>6647</v>
      </c>
      <c r="C24" s="18">
        <f>(13.0/B24*100)</f>
        <v/>
      </c>
      <c r="D24" s="19" t="n">
        <v>6634</v>
      </c>
      <c r="E24" s="18" t="n">
        <v>515.55502429</v>
      </c>
      <c r="F24" s="20" t="n">
        <v>4.13033079</v>
      </c>
      <c r="G24" s="18" t="n">
        <v>521.7528692</v>
      </c>
      <c r="H24" s="20" t="n">
        <v>3.82073895</v>
      </c>
      <c r="I24" s="18" t="n">
        <v>515.05528899</v>
      </c>
      <c r="J24" s="20" t="n">
        <v>3.37935177</v>
      </c>
      <c r="K24" s="18" t="s">
        <v>182</v>
      </c>
      <c r="L24" s="20" t="s">
        <v>182</v>
      </c>
      <c r="M24" s="18" t="s">
        <v>182</v>
      </c>
      <c r="N24" s="20" t="s">
        <v>182</v>
      </c>
      <c r="O24" s="18" t="s">
        <v>182</v>
      </c>
      <c r="P24" s="20" t="s">
        <v>182</v>
      </c>
      <c r="Q24" s="18" t="s">
        <v>182</v>
      </c>
      <c r="R24" s="20" t="s">
        <v>182</v>
      </c>
      <c r="S24" s="18" t="n">
        <v>471.09904476</v>
      </c>
      <c r="T24" s="20" t="n">
        <v>17.08614144</v>
      </c>
    </row>
    <row r="25" spans="1:20">
      <c r="A25" s="15" t="s">
        <v>200</v>
      </c>
      <c r="B25" s="17" t="n">
        <v>5581</v>
      </c>
      <c r="C25" s="18">
        <f>(28.0/B25*100)</f>
        <v/>
      </c>
      <c r="D25" s="19" t="n">
        <v>5553</v>
      </c>
      <c r="E25" s="18" t="n">
        <v>524.4753852600001</v>
      </c>
      <c r="F25" s="20" t="n">
        <v>4.62733686</v>
      </c>
      <c r="G25" s="18" t="n">
        <v>518.8194655</v>
      </c>
      <c r="H25" s="20" t="n">
        <v>5.32886897</v>
      </c>
      <c r="I25" s="18" t="n">
        <v>515.78276864</v>
      </c>
      <c r="J25" s="20" t="n">
        <v>3.64208729</v>
      </c>
      <c r="K25" s="18" t="s">
        <v>182</v>
      </c>
      <c r="L25" s="20" t="s">
        <v>182</v>
      </c>
      <c r="M25" s="18" t="s">
        <v>182</v>
      </c>
      <c r="N25" s="20" t="s">
        <v>182</v>
      </c>
      <c r="O25" s="18" t="s">
        <v>182</v>
      </c>
      <c r="P25" s="20" t="s">
        <v>182</v>
      </c>
      <c r="Q25" s="18" t="s">
        <v>182</v>
      </c>
      <c r="R25" s="20" t="s">
        <v>182</v>
      </c>
      <c r="S25" s="18" t="n">
        <v>459.73662017</v>
      </c>
      <c r="T25" s="20" t="n">
        <v>13.92215404</v>
      </c>
    </row>
    <row r="26" spans="1:20">
      <c r="A26" s="15" t="s">
        <v>201</v>
      </c>
      <c r="B26" s="17" t="n">
        <v>4869</v>
      </c>
      <c r="C26" s="18">
        <f>(95.0/B26*100)</f>
        <v/>
      </c>
      <c r="D26" s="19" t="n">
        <v>4774</v>
      </c>
      <c r="E26" s="18" t="n">
        <v>484.72732157</v>
      </c>
      <c r="F26" s="20" t="n">
        <v>2.29643689</v>
      </c>
      <c r="G26" s="18" t="n">
        <v>492.4173073</v>
      </c>
      <c r="H26" s="20" t="n">
        <v>3.50010694</v>
      </c>
      <c r="I26" s="18" t="n">
        <v>492.28634274</v>
      </c>
      <c r="J26" s="20" t="n">
        <v>2.80798603</v>
      </c>
      <c r="K26" s="18" t="s">
        <v>182</v>
      </c>
      <c r="L26" s="20" t="s">
        <v>182</v>
      </c>
      <c r="M26" s="18" t="s">
        <v>182</v>
      </c>
      <c r="N26" s="20" t="s">
        <v>182</v>
      </c>
      <c r="O26" s="18" t="s">
        <v>182</v>
      </c>
      <c r="P26" s="20" t="s">
        <v>182</v>
      </c>
      <c r="Q26" s="18" t="s">
        <v>182</v>
      </c>
      <c r="R26" s="20" t="s">
        <v>182</v>
      </c>
      <c r="S26" s="18" t="n">
        <v>436.10341984</v>
      </c>
      <c r="T26" s="20" t="n">
        <v>11.76259266</v>
      </c>
    </row>
    <row r="27" spans="1:20">
      <c r="A27" s="15" t="s">
        <v>202</v>
      </c>
      <c r="B27" s="17" t="n">
        <v>5299</v>
      </c>
      <c r="C27" s="18">
        <f>(154.0/B27*100)</f>
        <v/>
      </c>
      <c r="D27" s="19" t="n">
        <v>5145</v>
      </c>
      <c r="E27" s="18" t="n">
        <v>476.81499738</v>
      </c>
      <c r="F27" s="20" t="n">
        <v>1.94768305</v>
      </c>
      <c r="G27" s="18" t="n">
        <v>509.91324588</v>
      </c>
      <c r="H27" s="20" t="n">
        <v>4.2675939</v>
      </c>
      <c r="I27" s="18" t="n">
        <v>493.47897673</v>
      </c>
      <c r="J27" s="20" t="n">
        <v>2.8758164</v>
      </c>
      <c r="K27" s="18" t="s">
        <v>182</v>
      </c>
      <c r="L27" s="20" t="s">
        <v>182</v>
      </c>
      <c r="M27" s="18" t="s">
        <v>182</v>
      </c>
      <c r="N27" s="20" t="s">
        <v>182</v>
      </c>
      <c r="O27" s="18" t="s">
        <v>182</v>
      </c>
      <c r="P27" s="20" t="s">
        <v>182</v>
      </c>
      <c r="Q27" s="18" t="s">
        <v>182</v>
      </c>
      <c r="R27" s="20" t="s">
        <v>182</v>
      </c>
      <c r="S27" s="18" t="n">
        <v>396.14378504</v>
      </c>
      <c r="T27" s="20" t="n">
        <v>7.474771</v>
      </c>
    </row>
    <row r="28" spans="1:20">
      <c r="A28" s="15" t="s">
        <v>203</v>
      </c>
      <c r="B28" s="17" t="n">
        <v>7568</v>
      </c>
      <c r="C28" s="18">
        <f>(120.0/B28*100)</f>
        <v/>
      </c>
      <c r="D28" s="19" t="n">
        <v>7448</v>
      </c>
      <c r="E28" s="18" t="n">
        <v>432.23918294</v>
      </c>
      <c r="F28" s="20" t="n">
        <v>3.66945912</v>
      </c>
      <c r="G28" s="18" t="n">
        <v>438.89206247</v>
      </c>
      <c r="H28" s="20" t="n">
        <v>4.90336162</v>
      </c>
      <c r="I28" s="18" t="n">
        <v>417.32948792</v>
      </c>
      <c r="J28" s="20" t="n">
        <v>2.69766538</v>
      </c>
      <c r="K28" s="18" t="s">
        <v>182</v>
      </c>
      <c r="L28" s="20" t="s">
        <v>182</v>
      </c>
      <c r="M28" s="18" t="s">
        <v>182</v>
      </c>
      <c r="N28" s="20" t="s">
        <v>182</v>
      </c>
      <c r="O28" s="18" t="s">
        <v>182</v>
      </c>
      <c r="P28" s="20" t="s">
        <v>182</v>
      </c>
      <c r="Q28" s="18" t="s">
        <v>182</v>
      </c>
      <c r="R28" s="20" t="s">
        <v>182</v>
      </c>
      <c r="S28" s="18" t="n">
        <v>388.95702035</v>
      </c>
      <c r="T28" s="20" t="n">
        <v>10.37954674</v>
      </c>
    </row>
    <row r="29" spans="1:20">
      <c r="A29" s="15" t="s">
        <v>204</v>
      </c>
      <c r="B29" s="17" t="n">
        <v>5385</v>
      </c>
      <c r="C29" s="18">
        <f>(35.0/B29*100)</f>
        <v/>
      </c>
      <c r="D29" s="19" t="n">
        <v>5350</v>
      </c>
      <c r="E29" s="18" t="n">
        <v>503.14097802</v>
      </c>
      <c r="F29" s="20" t="n">
        <v>2.64084654</v>
      </c>
      <c r="G29" s="18" t="n">
        <v>545.45338485</v>
      </c>
      <c r="H29" s="20" t="n">
        <v>4.19830226</v>
      </c>
      <c r="I29" s="18" t="n">
        <v>505.51072399</v>
      </c>
      <c r="J29" s="20" t="n">
        <v>4.7514359</v>
      </c>
      <c r="K29" s="18" t="s">
        <v>182</v>
      </c>
      <c r="L29" s="20" t="s">
        <v>182</v>
      </c>
      <c r="M29" s="18" t="s">
        <v>182</v>
      </c>
      <c r="N29" s="20" t="s">
        <v>182</v>
      </c>
      <c r="O29" s="18" t="n">
        <v>314.02123871</v>
      </c>
      <c r="P29" s="20" t="n">
        <v>13.26138992</v>
      </c>
      <c r="Q29" s="18" t="s">
        <v>182</v>
      </c>
      <c r="R29" s="20" t="s">
        <v>182</v>
      </c>
      <c r="S29" s="18" t="n">
        <v>445.94748182</v>
      </c>
      <c r="T29" s="20" t="n">
        <v>13.25492805</v>
      </c>
    </row>
    <row r="30" spans="1:20">
      <c r="A30" s="15" t="s">
        <v>205</v>
      </c>
      <c r="B30" s="17" t="n">
        <v>4520</v>
      </c>
      <c r="C30" s="18">
        <f>(497.0/B30*100)</f>
        <v/>
      </c>
      <c r="D30" s="19" t="n">
        <v>4023</v>
      </c>
      <c r="E30" s="18" t="n">
        <v>506.97630724</v>
      </c>
      <c r="F30" s="20" t="n">
        <v>2.90749834</v>
      </c>
      <c r="G30" s="18" t="n">
        <v>535.56919149</v>
      </c>
      <c r="H30" s="20" t="n">
        <v>4.57463645</v>
      </c>
      <c r="I30" s="18" t="n">
        <v>516.63997943</v>
      </c>
      <c r="J30" s="20" t="n">
        <v>4.16512457</v>
      </c>
      <c r="K30" s="18" t="s">
        <v>182</v>
      </c>
      <c r="L30" s="20" t="s">
        <v>182</v>
      </c>
      <c r="M30" s="18" t="s">
        <v>182</v>
      </c>
      <c r="N30" s="20" t="s">
        <v>182</v>
      </c>
      <c r="O30" s="18" t="s">
        <v>182</v>
      </c>
      <c r="P30" s="20" t="s">
        <v>182</v>
      </c>
      <c r="Q30" s="18" t="s">
        <v>182</v>
      </c>
      <c r="R30" s="20" t="s">
        <v>182</v>
      </c>
      <c r="S30" s="18" t="n">
        <v>407.53703464</v>
      </c>
      <c r="T30" s="20" t="n">
        <v>13.57646992</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(12.0/B32*100)</f>
        <v/>
      </c>
      <c r="D32" s="19" t="n">
        <v>4466</v>
      </c>
      <c r="E32" s="18" t="n">
        <v>494.05261896</v>
      </c>
      <c r="F32" s="20" t="n">
        <v>2.65846798</v>
      </c>
      <c r="G32" s="18" t="n">
        <v>526.115243</v>
      </c>
      <c r="H32" s="20" t="n">
        <v>4.23914508</v>
      </c>
      <c r="I32" s="18" t="n">
        <v>514.1219845099999</v>
      </c>
      <c r="J32" s="20" t="n">
        <v>3.25212317</v>
      </c>
      <c r="K32" s="18" t="s">
        <v>182</v>
      </c>
      <c r="L32" s="20" t="s">
        <v>182</v>
      </c>
      <c r="M32" s="18" t="s">
        <v>182</v>
      </c>
      <c r="N32" s="20" t="s">
        <v>182</v>
      </c>
      <c r="O32" s="18" t="s">
        <v>182</v>
      </c>
      <c r="P32" s="20" t="s">
        <v>182</v>
      </c>
      <c r="Q32" s="18" t="s">
        <v>182</v>
      </c>
      <c r="R32" s="20" t="s">
        <v>182</v>
      </c>
      <c r="S32" s="18" t="n">
        <v>440.07300841</v>
      </c>
      <c r="T32" s="20" t="n">
        <v>17.14276513</v>
      </c>
    </row>
    <row r="33" spans="1:20">
      <c r="A33" s="15" t="s">
        <v>208</v>
      </c>
      <c r="B33" s="17" t="n">
        <v>7325</v>
      </c>
      <c r="C33" s="18">
        <f>(212.0/B33*100)</f>
        <v/>
      </c>
      <c r="D33" s="19" t="n">
        <v>7113</v>
      </c>
      <c r="E33" s="18" t="n">
        <v>493.94322342</v>
      </c>
      <c r="F33" s="20" t="n">
        <v>3.03072204</v>
      </c>
      <c r="G33" s="18" t="n">
        <v>514.52419577</v>
      </c>
      <c r="H33" s="20" t="n">
        <v>5.15974225</v>
      </c>
      <c r="I33" s="18" t="n">
        <v>509.31330566</v>
      </c>
      <c r="J33" s="20" t="n">
        <v>2.98563211</v>
      </c>
      <c r="K33" s="18" t="s">
        <v>182</v>
      </c>
      <c r="L33" s="20" t="s">
        <v>182</v>
      </c>
      <c r="M33" s="18" t="s">
        <v>182</v>
      </c>
      <c r="N33" s="20" t="s">
        <v>182</v>
      </c>
      <c r="O33" s="18" t="s">
        <v>182</v>
      </c>
      <c r="P33" s="20" t="s">
        <v>182</v>
      </c>
      <c r="Q33" s="18" t="s">
        <v>182</v>
      </c>
      <c r="R33" s="20" t="s">
        <v>182</v>
      </c>
      <c r="S33" s="18" t="n">
        <v>431.44696457</v>
      </c>
      <c r="T33" s="20" t="n">
        <v>10.43906266</v>
      </c>
    </row>
    <row r="34" spans="1:20">
      <c r="A34" s="15" t="s">
        <v>209</v>
      </c>
      <c r="B34" s="17" t="n">
        <v>6350</v>
      </c>
      <c r="C34" s="18">
        <f>(76.0/B34*100)</f>
        <v/>
      </c>
      <c r="D34" s="19" t="n">
        <v>6274</v>
      </c>
      <c r="E34" s="18" t="n">
        <v>456.28151073</v>
      </c>
      <c r="F34" s="20" t="n">
        <v>2.99006486</v>
      </c>
      <c r="G34" s="18" t="n">
        <v>470.70140045</v>
      </c>
      <c r="H34" s="20" t="n">
        <v>4.88150765</v>
      </c>
      <c r="I34" s="18" t="n">
        <v>466.09499698</v>
      </c>
      <c r="J34" s="20" t="n">
        <v>3.52029134</v>
      </c>
      <c r="K34" s="18" t="s">
        <v>182</v>
      </c>
      <c r="L34" s="20" t="s">
        <v>182</v>
      </c>
      <c r="M34" s="18" t="s">
        <v>182</v>
      </c>
      <c r="N34" s="20" t="s">
        <v>182</v>
      </c>
      <c r="O34" s="18" t="n">
        <v>263.37193708</v>
      </c>
      <c r="P34" s="20" t="n">
        <v>13.61114927</v>
      </c>
      <c r="Q34" s="18" t="s">
        <v>182</v>
      </c>
      <c r="R34" s="20" t="s">
        <v>182</v>
      </c>
      <c r="S34" s="18" t="n">
        <v>356.47020239</v>
      </c>
      <c r="T34" s="20" t="n">
        <v>10.65643264</v>
      </c>
    </row>
    <row r="35" spans="1:20">
      <c r="A35" s="15" t="s">
        <v>210</v>
      </c>
      <c r="B35" s="17" t="n">
        <v>6406</v>
      </c>
      <c r="C35" s="18">
        <f>(67.0/B35*100)</f>
        <v/>
      </c>
      <c r="D35" s="19" t="n">
        <v>6339</v>
      </c>
      <c r="E35" s="18" t="n">
        <v>501.87501845</v>
      </c>
      <c r="F35" s="20" t="n">
        <v>2.17723375</v>
      </c>
      <c r="G35" s="18" t="n">
        <v>515.41467445</v>
      </c>
      <c r="H35" s="20" t="n">
        <v>4.20388941</v>
      </c>
      <c r="I35" s="18" t="n">
        <v>516.63569584</v>
      </c>
      <c r="J35" s="20" t="n">
        <v>2.65872187</v>
      </c>
      <c r="K35" s="18" t="s">
        <v>182</v>
      </c>
      <c r="L35" s="20" t="s">
        <v>182</v>
      </c>
      <c r="M35" s="18" t="s">
        <v>182</v>
      </c>
      <c r="N35" s="20" t="s">
        <v>182</v>
      </c>
      <c r="O35" s="18" t="n">
        <v>337.32521215</v>
      </c>
      <c r="P35" s="20" t="n">
        <v>11.65794297</v>
      </c>
      <c r="Q35" s="18" t="s">
        <v>182</v>
      </c>
      <c r="R35" s="20" t="s">
        <v>182</v>
      </c>
      <c r="S35" s="18" t="n">
        <v>421.38494019</v>
      </c>
      <c r="T35" s="20" t="n">
        <v>7.94543437</v>
      </c>
    </row>
    <row r="36" spans="1:20">
      <c r="A36" s="15" t="s">
        <v>211</v>
      </c>
      <c r="B36" s="17" t="n">
        <v>6736</v>
      </c>
      <c r="C36" s="18">
        <f>(41.0/B36*100)</f>
        <v/>
      </c>
      <c r="D36" s="19" t="n">
        <v>6695</v>
      </c>
      <c r="E36" s="18" t="n">
        <v>496.36571455</v>
      </c>
      <c r="F36" s="20" t="n">
        <v>2.29238892</v>
      </c>
      <c r="G36" s="18" t="n">
        <v>503.11144801</v>
      </c>
      <c r="H36" s="20" t="n">
        <v>3.58990355</v>
      </c>
      <c r="I36" s="18" t="n">
        <v>495.37343959</v>
      </c>
      <c r="J36" s="20" t="n">
        <v>3.6309514</v>
      </c>
      <c r="K36" s="18" t="s">
        <v>182</v>
      </c>
      <c r="L36" s="20" t="s">
        <v>182</v>
      </c>
      <c r="M36" s="18" t="s">
        <v>182</v>
      </c>
      <c r="N36" s="20" t="s">
        <v>182</v>
      </c>
      <c r="O36" s="18" t="s">
        <v>182</v>
      </c>
      <c r="P36" s="20" t="s">
        <v>182</v>
      </c>
      <c r="Q36" s="18" t="s">
        <v>182</v>
      </c>
      <c r="R36" s="20" t="s">
        <v>182</v>
      </c>
      <c r="S36" s="18" t="n">
        <v>407.00916732</v>
      </c>
      <c r="T36" s="20" t="n">
        <v>11.42682382</v>
      </c>
    </row>
    <row r="37" spans="1:20">
      <c r="A37" s="15" t="s">
        <v>212</v>
      </c>
      <c r="B37" s="17" t="n">
        <v>5458</v>
      </c>
      <c r="C37" s="18">
        <f>(223.0/B37*100)</f>
        <v/>
      </c>
      <c r="D37" s="19" t="n">
        <v>5235</v>
      </c>
      <c r="E37" s="18" t="n">
        <v>500.80010774</v>
      </c>
      <c r="F37" s="20" t="n">
        <v>3.4795274</v>
      </c>
      <c r="G37" s="18" t="n">
        <v>522.98207125</v>
      </c>
      <c r="H37" s="20" t="n">
        <v>4.69839292</v>
      </c>
      <c r="I37" s="18" t="n">
        <v>507.65725526</v>
      </c>
      <c r="J37" s="20" t="n">
        <v>6.30995342</v>
      </c>
      <c r="K37" s="18" t="s">
        <v>182</v>
      </c>
      <c r="L37" s="20" t="s">
        <v>182</v>
      </c>
      <c r="M37" s="18" t="s">
        <v>182</v>
      </c>
      <c r="N37" s="20" t="s">
        <v>182</v>
      </c>
      <c r="O37" s="18" t="s">
        <v>182</v>
      </c>
      <c r="P37" s="20" t="s">
        <v>182</v>
      </c>
      <c r="Q37" s="18" t="s">
        <v>182</v>
      </c>
      <c r="R37" s="20" t="s">
        <v>182</v>
      </c>
      <c r="S37" s="18" t="n">
        <v>392.44739876</v>
      </c>
      <c r="T37" s="20" t="n">
        <v>10.3641007</v>
      </c>
    </row>
    <row r="38" spans="1:20">
      <c r="A38" s="15" t="s">
        <v>213</v>
      </c>
      <c r="B38" s="17" t="n">
        <v>5860</v>
      </c>
      <c r="C38" s="18">
        <f>(60.0/B38*100)</f>
        <v/>
      </c>
      <c r="D38" s="19" t="n">
        <v>5800</v>
      </c>
      <c r="E38" s="18" t="n">
        <v>484.26883474</v>
      </c>
      <c r="F38" s="20" t="n">
        <v>3.66286341</v>
      </c>
      <c r="G38" s="18" t="n">
        <v>511.61928172</v>
      </c>
      <c r="H38" s="20" t="n">
        <v>4.44167839</v>
      </c>
      <c r="I38" s="18" t="n">
        <v>510.23964361</v>
      </c>
      <c r="J38" s="20" t="n">
        <v>3.87713018</v>
      </c>
      <c r="K38" s="18" t="s">
        <v>182</v>
      </c>
      <c r="L38" s="20" t="s">
        <v>182</v>
      </c>
      <c r="M38" s="18" t="s">
        <v>182</v>
      </c>
      <c r="N38" s="20" t="s">
        <v>182</v>
      </c>
      <c r="O38" s="18" t="s">
        <v>182</v>
      </c>
      <c r="P38" s="20" t="s">
        <v>182</v>
      </c>
      <c r="Q38" s="18" t="s">
        <v>182</v>
      </c>
      <c r="R38" s="20" t="s">
        <v>182</v>
      </c>
      <c r="S38" s="18" t="n">
        <v>414.02581848</v>
      </c>
      <c r="T38" s="20" t="n">
        <v>8.81296399</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(5658.0/B40*100)</f>
        <v/>
      </c>
      <c r="D40" s="19" t="n">
        <v>8499</v>
      </c>
      <c r="E40" s="18" t="n">
        <v>495.30366846</v>
      </c>
      <c r="F40" s="20" t="n">
        <v>3.32558537</v>
      </c>
      <c r="G40" s="18" t="n">
        <v>521.82410551</v>
      </c>
      <c r="H40" s="20" t="n">
        <v>4.72224797</v>
      </c>
      <c r="I40" s="18" t="n">
        <v>521.11192714</v>
      </c>
      <c r="J40" s="20" t="n">
        <v>6.58862464</v>
      </c>
      <c r="K40" s="18" t="s">
        <v>182</v>
      </c>
      <c r="L40" s="20" t="s">
        <v>182</v>
      </c>
      <c r="M40" s="18" t="s">
        <v>182</v>
      </c>
      <c r="N40" s="20" t="s">
        <v>182</v>
      </c>
      <c r="O40" s="18" t="n">
        <v>493.18465857</v>
      </c>
      <c r="P40" s="20" t="n">
        <v>2.25147869</v>
      </c>
      <c r="Q40" s="18" t="s">
        <v>182</v>
      </c>
      <c r="R40" s="20" t="s">
        <v>182</v>
      </c>
      <c r="S40" s="18" t="n">
        <v>407.77106495</v>
      </c>
      <c r="T40" s="20" t="n">
        <v>12.55473614</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(2698.0/B46*100)</f>
        <v/>
      </c>
      <c r="D46" s="19" t="n">
        <v>20443</v>
      </c>
      <c r="E46" s="18" t="n">
        <v>415.52892783</v>
      </c>
      <c r="F46" s="20" t="n">
        <v>4.57882072</v>
      </c>
      <c r="G46" s="18" t="n">
        <v>427.85448796</v>
      </c>
      <c r="H46" s="20" t="n">
        <v>5.37905064</v>
      </c>
      <c r="I46" s="18" t="n">
        <v>417.88783603</v>
      </c>
      <c r="J46" s="20" t="n">
        <v>3.30848233</v>
      </c>
      <c r="K46" s="18" t="s">
        <v>182</v>
      </c>
      <c r="L46" s="20" t="s">
        <v>182</v>
      </c>
      <c r="M46" s="18" t="s">
        <v>182</v>
      </c>
      <c r="N46" s="20" t="s">
        <v>182</v>
      </c>
      <c r="O46" s="18" t="s">
        <v>182</v>
      </c>
      <c r="P46" s="20" t="s">
        <v>182</v>
      </c>
      <c r="Q46" s="18" t="s">
        <v>182</v>
      </c>
      <c r="R46" s="20" t="s">
        <v>182</v>
      </c>
      <c r="S46" s="18" t="n">
        <v>379.42312373</v>
      </c>
      <c r="T46" s="20" t="n">
        <v>3.9243016</v>
      </c>
    </row>
    <row r="47" spans="1:20">
      <c r="A47" s="15" t="s">
        <v>222</v>
      </c>
      <c r="B47" s="17" t="n">
        <v>5928</v>
      </c>
      <c r="C47" s="18">
        <f>(101.0/B47*100)</f>
        <v/>
      </c>
      <c r="D47" s="19" t="n">
        <v>5827</v>
      </c>
      <c r="E47" s="18" t="n">
        <v>431.00805247</v>
      </c>
      <c r="F47" s="20" t="n">
        <v>4.9544179</v>
      </c>
      <c r="G47" s="18" t="n">
        <v>459.33280409</v>
      </c>
      <c r="H47" s="20" t="n">
        <v>6.13359022</v>
      </c>
      <c r="I47" s="18" t="n">
        <v>455.87944555</v>
      </c>
      <c r="J47" s="20" t="n">
        <v>5.9490592</v>
      </c>
      <c r="K47" s="18" t="s">
        <v>182</v>
      </c>
      <c r="L47" s="20" t="s">
        <v>182</v>
      </c>
      <c r="M47" s="18" t="s">
        <v>182</v>
      </c>
      <c r="N47" s="20" t="s">
        <v>182</v>
      </c>
      <c r="O47" s="18" t="s">
        <v>182</v>
      </c>
      <c r="P47" s="20" t="s">
        <v>182</v>
      </c>
      <c r="Q47" s="18" t="s">
        <v>182</v>
      </c>
      <c r="R47" s="20" t="s">
        <v>182</v>
      </c>
      <c r="S47" s="18" t="n">
        <v>325.31548444</v>
      </c>
      <c r="T47" s="20" t="n">
        <v>7.41404068</v>
      </c>
    </row>
    <row r="48" spans="1:20">
      <c r="A48" s="15" t="s">
        <v>223</v>
      </c>
      <c r="B48" s="17" t="n">
        <v>9841</v>
      </c>
      <c r="C48" s="18">
        <f>(19.0/B48*100)</f>
        <v/>
      </c>
      <c r="D48" s="19" t="n">
        <v>9822</v>
      </c>
      <c r="E48" s="18" t="n">
        <v>534.59100277</v>
      </c>
      <c r="F48" s="20" t="n">
        <v>7.93276955</v>
      </c>
      <c r="G48" s="18" t="n">
        <v>506.92623847</v>
      </c>
      <c r="H48" s="20" t="n">
        <v>6.59764148</v>
      </c>
      <c r="I48" s="18" t="n">
        <v>478.95308081</v>
      </c>
      <c r="J48" s="20" t="n">
        <v>5.61789766</v>
      </c>
      <c r="K48" s="18" t="s">
        <v>182</v>
      </c>
      <c r="L48" s="20" t="s">
        <v>182</v>
      </c>
      <c r="M48" s="18" t="s">
        <v>182</v>
      </c>
      <c r="N48" s="20" t="s">
        <v>182</v>
      </c>
      <c r="O48" s="18" t="s">
        <v>182</v>
      </c>
      <c r="P48" s="20" t="s">
        <v>182</v>
      </c>
      <c r="Q48" s="18" t="s">
        <v>182</v>
      </c>
      <c r="R48" s="20" t="s">
        <v>182</v>
      </c>
      <c r="S48" s="18" t="n">
        <v>432.80953936</v>
      </c>
      <c r="T48" s="20" t="n">
        <v>13.40028483</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(941.0/B50*100)</f>
        <v/>
      </c>
      <c r="D50" s="19" t="n">
        <v>10854</v>
      </c>
      <c r="E50" s="18" t="n">
        <v>440.5567327</v>
      </c>
      <c r="F50" s="20" t="n">
        <v>3.44912133</v>
      </c>
      <c r="G50" s="18" t="n">
        <v>457.52167823</v>
      </c>
      <c r="H50" s="20" t="n">
        <v>4.90112698</v>
      </c>
      <c r="I50" s="18" t="n">
        <v>417.13680549</v>
      </c>
      <c r="J50" s="20" t="n">
        <v>3.50883543</v>
      </c>
      <c r="K50" s="18" t="s">
        <v>182</v>
      </c>
      <c r="L50" s="20" t="s">
        <v>182</v>
      </c>
      <c r="M50" s="18" t="s">
        <v>182</v>
      </c>
      <c r="N50" s="20" t="s">
        <v>182</v>
      </c>
      <c r="O50" s="18" t="s">
        <v>182</v>
      </c>
      <c r="P50" s="20" t="s">
        <v>182</v>
      </c>
      <c r="Q50" s="18" t="s">
        <v>182</v>
      </c>
      <c r="R50" s="20" t="s">
        <v>182</v>
      </c>
      <c r="S50" s="18" t="n">
        <v>375.90502878</v>
      </c>
      <c r="T50" s="20" t="n">
        <v>11.10496176</v>
      </c>
    </row>
    <row r="51" spans="1:20">
      <c r="A51" s="15" t="s">
        <v>226</v>
      </c>
      <c r="B51" s="17" t="n">
        <v>6866</v>
      </c>
      <c r="C51" s="18">
        <f>(115.0/B51*100)</f>
        <v/>
      </c>
      <c r="D51" s="19" t="n">
        <v>6751</v>
      </c>
      <c r="E51" s="18" t="n">
        <v>442.80970758</v>
      </c>
      <c r="F51" s="20" t="n">
        <v>3.55640601</v>
      </c>
      <c r="G51" s="18" t="n">
        <v>447.62892644</v>
      </c>
      <c r="H51" s="20" t="n">
        <v>4.64368177</v>
      </c>
      <c r="I51" s="18" t="n">
        <v>418.80698233</v>
      </c>
      <c r="J51" s="20" t="n">
        <v>3.02845357</v>
      </c>
      <c r="K51" s="18" t="s">
        <v>182</v>
      </c>
      <c r="L51" s="20" t="s">
        <v>182</v>
      </c>
      <c r="M51" s="18" t="s">
        <v>182</v>
      </c>
      <c r="N51" s="20" t="s">
        <v>182</v>
      </c>
      <c r="O51" s="18" t="n">
        <v>427.96430568</v>
      </c>
      <c r="P51" s="20" t="n">
        <v>5.20460603</v>
      </c>
      <c r="Q51" s="18" t="s">
        <v>182</v>
      </c>
      <c r="R51" s="20" t="s">
        <v>182</v>
      </c>
      <c r="S51" s="18" t="n">
        <v>394.9567969</v>
      </c>
      <c r="T51" s="20" t="n">
        <v>6.05235779</v>
      </c>
    </row>
    <row r="52" spans="1:20">
      <c r="A52" s="15" t="s">
        <v>227</v>
      </c>
      <c r="B52" s="17" t="n">
        <v>5809</v>
      </c>
      <c r="C52" s="18">
        <f>(115.0/B52*100)</f>
        <v/>
      </c>
      <c r="D52" s="19" t="n">
        <v>5694</v>
      </c>
      <c r="E52" s="18" t="n">
        <v>482.58991902</v>
      </c>
      <c r="F52" s="20" t="n">
        <v>3.15282441</v>
      </c>
      <c r="G52" s="18" t="n">
        <v>505.47456877</v>
      </c>
      <c r="H52" s="20" t="n">
        <v>4.67150183</v>
      </c>
      <c r="I52" s="18" t="n">
        <v>493.70849043</v>
      </c>
      <c r="J52" s="20" t="n">
        <v>3.03510534</v>
      </c>
      <c r="K52" s="18" t="s">
        <v>182</v>
      </c>
      <c r="L52" s="20" t="s">
        <v>182</v>
      </c>
      <c r="M52" s="18" t="s">
        <v>182</v>
      </c>
      <c r="N52" s="20" t="s">
        <v>182</v>
      </c>
      <c r="O52" s="18" t="s">
        <v>182</v>
      </c>
      <c r="P52" s="20" t="s">
        <v>182</v>
      </c>
      <c r="Q52" s="18" t="s">
        <v>182</v>
      </c>
      <c r="R52" s="20" t="s">
        <v>182</v>
      </c>
      <c r="S52" s="18" t="n">
        <v>390.15040859</v>
      </c>
      <c r="T52" s="20" t="n">
        <v>9.016638560000001</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(429.0/B54*100)</f>
        <v/>
      </c>
      <c r="D54" s="19" t="n">
        <v>4311</v>
      </c>
      <c r="E54" s="18" t="n">
        <v>370.51943291</v>
      </c>
      <c r="F54" s="20" t="n">
        <v>3.58267095</v>
      </c>
      <c r="G54" s="18" t="n">
        <v>366.00809275</v>
      </c>
      <c r="H54" s="20" t="n">
        <v>6.42907071</v>
      </c>
      <c r="I54" s="18" t="n">
        <v>365.33840473</v>
      </c>
      <c r="J54" s="20" t="n">
        <v>3.76900422</v>
      </c>
      <c r="K54" s="18" t="s">
        <v>182</v>
      </c>
      <c r="L54" s="20" t="s">
        <v>182</v>
      </c>
      <c r="M54" s="18" t="s">
        <v>182</v>
      </c>
      <c r="N54" s="20" t="s">
        <v>182</v>
      </c>
      <c r="O54" s="18" t="s">
        <v>182</v>
      </c>
      <c r="P54" s="20" t="s">
        <v>182</v>
      </c>
      <c r="Q54" s="18" t="s">
        <v>182</v>
      </c>
      <c r="R54" s="20" t="s">
        <v>182</v>
      </c>
      <c r="S54" s="18" t="n">
        <v>305.26304666</v>
      </c>
      <c r="T54" s="20" t="n">
        <v>4.88936354</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(79.0/B56*100)</f>
        <v/>
      </c>
      <c r="D56" s="19" t="n">
        <v>5280</v>
      </c>
      <c r="E56" s="18" t="n">
        <v>524.38120974</v>
      </c>
      <c r="F56" s="20" t="n">
        <v>3.33351018</v>
      </c>
      <c r="G56" s="18" t="n">
        <v>531.1531167099999</v>
      </c>
      <c r="H56" s="20" t="n">
        <v>4.6384467</v>
      </c>
      <c r="I56" s="18" t="n">
        <v>531.70644763</v>
      </c>
      <c r="J56" s="20" t="n">
        <v>3.28124869</v>
      </c>
      <c r="K56" s="18" t="s">
        <v>182</v>
      </c>
      <c r="L56" s="20" t="s">
        <v>182</v>
      </c>
      <c r="M56" s="18" t="s">
        <v>182</v>
      </c>
      <c r="N56" s="20" t="s">
        <v>182</v>
      </c>
      <c r="O56" s="18" t="s">
        <v>182</v>
      </c>
      <c r="P56" s="20" t="s">
        <v>182</v>
      </c>
      <c r="Q56" s="18" t="s">
        <v>182</v>
      </c>
      <c r="R56" s="20" t="s">
        <v>182</v>
      </c>
      <c r="S56" s="18" t="n">
        <v>445.64192111</v>
      </c>
      <c r="T56" s="20" t="n">
        <v>21.58751761</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(252.0/B61*100)</f>
        <v/>
      </c>
      <c r="D61" s="19" t="n">
        <v>6273</v>
      </c>
      <c r="E61" s="18" t="n">
        <v>465.34764335</v>
      </c>
      <c r="F61" s="20" t="n">
        <v>3.12821135</v>
      </c>
      <c r="G61" s="18" t="n">
        <v>489.20167902</v>
      </c>
      <c r="H61" s="20" t="n">
        <v>4.71851079</v>
      </c>
      <c r="I61" s="18" t="n">
        <v>483.92888008</v>
      </c>
      <c r="J61" s="20" t="n">
        <v>3.09540997</v>
      </c>
      <c r="K61" s="18" t="s">
        <v>182</v>
      </c>
      <c r="L61" s="20" t="s">
        <v>182</v>
      </c>
      <c r="M61" s="18" t="s">
        <v>182</v>
      </c>
      <c r="N61" s="20" t="s">
        <v>182</v>
      </c>
      <c r="O61" s="18" t="s">
        <v>182</v>
      </c>
      <c r="P61" s="20" t="s">
        <v>182</v>
      </c>
      <c r="Q61" s="18" t="s">
        <v>182</v>
      </c>
      <c r="R61" s="20" t="s">
        <v>182</v>
      </c>
      <c r="S61" s="18" t="n">
        <v>363.70209159</v>
      </c>
      <c r="T61" s="20" t="n">
        <v>10.92250571</v>
      </c>
    </row>
    <row r="62" spans="1:20">
      <c r="A62" s="15" t="s">
        <v>237</v>
      </c>
      <c r="B62" s="17" t="n">
        <v>4476</v>
      </c>
      <c r="C62" s="18">
        <f>(5.0/B62*100)</f>
        <v/>
      </c>
      <c r="D62" s="19" t="n">
        <v>4471</v>
      </c>
      <c r="E62" s="18" t="n">
        <v>502.63406785</v>
      </c>
      <c r="F62" s="20" t="n">
        <v>1.81413346</v>
      </c>
      <c r="G62" s="18" t="n">
        <v>524.6786034</v>
      </c>
      <c r="H62" s="20" t="n">
        <v>3.49850295</v>
      </c>
      <c r="I62" s="18" t="n">
        <v>511.54697621</v>
      </c>
      <c r="J62" s="20" t="n">
        <v>2.76273925</v>
      </c>
      <c r="K62" s="18" t="s">
        <v>182</v>
      </c>
      <c r="L62" s="20" t="s">
        <v>182</v>
      </c>
      <c r="M62" s="18" t="s">
        <v>182</v>
      </c>
      <c r="N62" s="20" t="s">
        <v>182</v>
      </c>
      <c r="O62" s="18" t="s">
        <v>182</v>
      </c>
      <c r="P62" s="20" t="s">
        <v>182</v>
      </c>
      <c r="Q62" s="18" t="s">
        <v>182</v>
      </c>
      <c r="R62" s="20" t="s">
        <v>182</v>
      </c>
      <c r="S62" s="18" t="n">
        <v>501.24838511</v>
      </c>
      <c r="T62" s="20" t="n">
        <v>16.79827276</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429.54374099</v>
      </c>
      <c r="F67" s="20" t="n">
        <v>4.54165323</v>
      </c>
      <c r="G67" s="18" t="n">
        <v>433.95069788</v>
      </c>
      <c r="H67" s="20" t="n">
        <v>4.95561539</v>
      </c>
      <c r="I67" s="18" t="n">
        <v>381.42966693</v>
      </c>
      <c r="J67" s="20" t="n">
        <v>2.98229427</v>
      </c>
      <c r="K67" s="18" t="s">
        <v>182</v>
      </c>
      <c r="L67" s="20" t="s">
        <v>182</v>
      </c>
      <c r="M67" s="18" t="s">
        <v>182</v>
      </c>
      <c r="N67" s="20" t="s">
        <v>182</v>
      </c>
      <c r="O67" s="18" t="s">
        <v>182</v>
      </c>
      <c r="P67" s="20" t="s">
        <v>182</v>
      </c>
      <c r="Q67" s="18" t="s">
        <v>182</v>
      </c>
      <c r="R67" s="20" t="s">
        <v>182</v>
      </c>
      <c r="S67" s="18" t="n">
        <v>331.51954155</v>
      </c>
      <c r="T67" s="20" t="n">
        <v>12.46435264</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496.32828225</v>
      </c>
      <c r="F70" s="20" t="n">
        <v>3.35142592</v>
      </c>
      <c r="G70" s="18" t="n">
        <v>512.71613705</v>
      </c>
      <c r="H70" s="20" t="n">
        <v>4.72394423</v>
      </c>
      <c r="I70" s="18" t="n">
        <v>496.8885048</v>
      </c>
      <c r="J70" s="20" t="n">
        <v>4.30721201</v>
      </c>
      <c r="K70" s="18" t="s">
        <v>182</v>
      </c>
      <c r="L70" s="20" t="s">
        <v>182</v>
      </c>
      <c r="M70" s="18" t="s">
        <v>182</v>
      </c>
      <c r="N70" s="20" t="s">
        <v>182</v>
      </c>
      <c r="O70" s="18" t="s">
        <v>182</v>
      </c>
      <c r="P70" s="20" t="s">
        <v>182</v>
      </c>
      <c r="Q70" s="18" t="s">
        <v>182</v>
      </c>
      <c r="R70" s="20" t="s">
        <v>182</v>
      </c>
      <c r="S70" s="18" t="n">
        <v>435.12947823</v>
      </c>
      <c r="T70" s="20" t="n">
        <v>9.070608139999999</v>
      </c>
    </row>
    <row r="71" spans="1:20">
      <c r="A71" s="15" t="s">
        <v>246</v>
      </c>
      <c r="B71" s="17" t="n">
        <v>6115</v>
      </c>
      <c r="C71" s="18">
        <f>(105.0/B71*100)</f>
        <v/>
      </c>
      <c r="D71" s="19" t="n">
        <v>6010</v>
      </c>
      <c r="E71" s="18" t="n">
        <v>535.97821756</v>
      </c>
      <c r="F71" s="20" t="n">
        <v>2.24297754</v>
      </c>
      <c r="G71" s="18" t="n">
        <v>553.21433388</v>
      </c>
      <c r="H71" s="20" t="n">
        <v>3.2011421</v>
      </c>
      <c r="I71" s="18" t="n">
        <v>518.69116761</v>
      </c>
      <c r="J71" s="20" t="n">
        <v>2.49768781</v>
      </c>
      <c r="K71" s="18" t="s">
        <v>182</v>
      </c>
      <c r="L71" s="20" t="s">
        <v>182</v>
      </c>
      <c r="M71" s="18" t="s">
        <v>182</v>
      </c>
      <c r="N71" s="20" t="s">
        <v>182</v>
      </c>
      <c r="O71" s="18" t="s">
        <v>182</v>
      </c>
      <c r="P71" s="20" t="s">
        <v>182</v>
      </c>
      <c r="Q71" s="18" t="s">
        <v>182</v>
      </c>
      <c r="R71" s="20" t="s">
        <v>182</v>
      </c>
      <c r="S71" s="18" t="n">
        <v>476.11533566</v>
      </c>
      <c r="T71" s="20" t="n">
        <v>12.63536562</v>
      </c>
    </row>
    <row r="72" spans="1:20">
      <c r="A72" s="15" t="s">
        <v>247</v>
      </c>
      <c r="B72" s="17" t="n">
        <v>7708</v>
      </c>
      <c r="C72" s="18">
        <f>(8.0/B72*100)</f>
        <v/>
      </c>
      <c r="D72" s="19" t="n">
        <v>7700</v>
      </c>
      <c r="E72" s="18" t="n">
        <v>494.7972906</v>
      </c>
      <c r="F72" s="20" t="n">
        <v>2.7705883</v>
      </c>
      <c r="G72" s="18" t="n">
        <v>504.48543377</v>
      </c>
      <c r="H72" s="20" t="n">
        <v>4.43426938</v>
      </c>
      <c r="I72" s="18" t="n">
        <v>498.01081511</v>
      </c>
      <c r="J72" s="20" t="n">
        <v>3.07527758</v>
      </c>
      <c r="K72" s="18" t="s">
        <v>182</v>
      </c>
      <c r="L72" s="20" t="s">
        <v>182</v>
      </c>
      <c r="M72" s="18" t="s">
        <v>182</v>
      </c>
      <c r="N72" s="20" t="s">
        <v>182</v>
      </c>
      <c r="O72" s="18" t="s">
        <v>182</v>
      </c>
      <c r="P72" s="20" t="s">
        <v>182</v>
      </c>
      <c r="Q72" s="18" t="s">
        <v>182</v>
      </c>
      <c r="R72" s="20" t="s">
        <v>182</v>
      </c>
      <c r="S72" s="18" t="n">
        <v>447.82381664</v>
      </c>
      <c r="T72" s="20" t="n">
        <v>20.57902344</v>
      </c>
    </row>
    <row r="73" spans="1:20">
      <c r="A73" s="15" t="s">
        <v>248</v>
      </c>
      <c r="B73" s="17" t="n">
        <v>8249</v>
      </c>
      <c r="C73" s="18">
        <f>(222.0/B73*100)</f>
        <v/>
      </c>
      <c r="D73" s="19" t="n">
        <v>8027</v>
      </c>
      <c r="E73" s="18" t="n">
        <v>415.73307205</v>
      </c>
      <c r="F73" s="20" t="n">
        <v>4.35760196</v>
      </c>
      <c r="G73" s="18" t="n">
        <v>400.39548155</v>
      </c>
      <c r="H73" s="20" t="n">
        <v>5.48585068</v>
      </c>
      <c r="I73" s="18" t="n">
        <v>409.74504059</v>
      </c>
      <c r="J73" s="20" t="n">
        <v>3.22032649</v>
      </c>
      <c r="K73" s="18" t="s">
        <v>182</v>
      </c>
      <c r="L73" s="20" t="s">
        <v>182</v>
      </c>
      <c r="M73" s="18" t="s">
        <v>182</v>
      </c>
      <c r="N73" s="20" t="s">
        <v>182</v>
      </c>
      <c r="O73" s="18" t="s">
        <v>182</v>
      </c>
      <c r="P73" s="20" t="s">
        <v>182</v>
      </c>
      <c r="Q73" s="18" t="s">
        <v>182</v>
      </c>
      <c r="R73" s="20" t="s">
        <v>182</v>
      </c>
      <c r="S73" s="18" t="n">
        <v>358.20521367</v>
      </c>
      <c r="T73" s="20" t="n">
        <v>9.900910590000001</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(266.0/B77*100)</f>
        <v/>
      </c>
      <c r="D77" s="19" t="n">
        <v>5796</v>
      </c>
      <c r="E77" s="18" t="n">
        <v>441.19472318</v>
      </c>
      <c r="F77" s="20" t="n">
        <v>3.55703091</v>
      </c>
      <c r="G77" s="18" t="n">
        <v>464.83966936</v>
      </c>
      <c r="H77" s="20" t="n">
        <v>4.18370979</v>
      </c>
      <c r="I77" s="18" t="n">
        <v>443.95061263</v>
      </c>
      <c r="J77" s="20" t="n">
        <v>3.02789013</v>
      </c>
      <c r="K77" s="18" t="s">
        <v>182</v>
      </c>
      <c r="L77" s="20" t="s">
        <v>182</v>
      </c>
      <c r="M77" s="18" t="s">
        <v>182</v>
      </c>
      <c r="N77" s="20" t="s">
        <v>182</v>
      </c>
      <c r="O77" s="18" t="s">
        <v>182</v>
      </c>
      <c r="P77" s="20" t="s">
        <v>182</v>
      </c>
      <c r="Q77" s="18" t="s">
        <v>182</v>
      </c>
      <c r="R77" s="20" t="s">
        <v>182</v>
      </c>
      <c r="S77" s="18" t="n">
        <v>354.97898628</v>
      </c>
      <c r="T77" s="20" t="n">
        <v>4.48855632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273</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509.47131714</v>
      </c>
      <c r="F7" s="20" t="n">
        <v>1.68315089</v>
      </c>
      <c r="G7" s="18" t="n">
        <v>443.50712852</v>
      </c>
      <c r="H7" s="20" t="n">
        <v>12.81364262</v>
      </c>
      <c r="I7" s="18" t="n">
        <v>443.90790193</v>
      </c>
      <c r="J7" s="20" t="n">
        <v>8.235328429999999</v>
      </c>
      <c r="K7" s="18" t="s">
        <v>182</v>
      </c>
      <c r="L7" s="20" t="s">
        <v>182</v>
      </c>
      <c r="M7" s="18" t="s">
        <v>182</v>
      </c>
      <c r="N7" s="20" t="s">
        <v>182</v>
      </c>
      <c r="O7" s="18" t="s">
        <v>182</v>
      </c>
      <c r="P7" s="20" t="s">
        <v>182</v>
      </c>
      <c r="Q7" s="18" t="s">
        <v>182</v>
      </c>
      <c r="R7" s="20" t="s">
        <v>182</v>
      </c>
      <c r="S7" s="18" t="n">
        <v>446.88676063</v>
      </c>
      <c r="T7" s="20" t="n">
        <v>8.288666340000001</v>
      </c>
    </row>
    <row r="8" spans="1:20">
      <c r="A8" s="15" t="s">
        <v>183</v>
      </c>
      <c r="B8" s="17" t="n">
        <v>7007</v>
      </c>
      <c r="C8" s="18">
        <f>(121.0/B8*100)</f>
        <v/>
      </c>
      <c r="D8" s="19" t="n">
        <v>6886</v>
      </c>
      <c r="E8" s="18" t="n">
        <v>490.55812632</v>
      </c>
      <c r="F8" s="20" t="n">
        <v>2.69010069</v>
      </c>
      <c r="G8" s="18" t="n">
        <v>402.31904555</v>
      </c>
      <c r="H8" s="20" t="n">
        <v>15.06044077</v>
      </c>
      <c r="I8" s="18" t="n">
        <v>404.95344329</v>
      </c>
      <c r="J8" s="20" t="n">
        <v>17.76014024</v>
      </c>
      <c r="K8" s="18" t="s">
        <v>182</v>
      </c>
      <c r="L8" s="20" t="s">
        <v>182</v>
      </c>
      <c r="M8" s="18" t="s">
        <v>182</v>
      </c>
      <c r="N8" s="20" t="s">
        <v>182</v>
      </c>
      <c r="O8" s="18" t="n">
        <v>361.38025951</v>
      </c>
      <c r="P8" s="20" t="n">
        <v>22.72565673</v>
      </c>
      <c r="Q8" s="18" t="s">
        <v>182</v>
      </c>
      <c r="R8" s="20" t="s">
        <v>182</v>
      </c>
      <c r="S8" s="18" t="n">
        <v>392.53535151</v>
      </c>
      <c r="T8" s="20" t="n">
        <v>11.85881681</v>
      </c>
    </row>
    <row r="9" spans="1:20">
      <c r="A9" s="15" t="s">
        <v>184</v>
      </c>
      <c r="B9" s="17" t="n">
        <v>9651</v>
      </c>
      <c r="C9" s="18">
        <f>(461.0/B9*100)</f>
        <v/>
      </c>
      <c r="D9" s="19" t="n">
        <v>9190</v>
      </c>
      <c r="E9" s="18" t="n">
        <v>508.97478833</v>
      </c>
      <c r="F9" s="20" t="n">
        <v>2.38959216</v>
      </c>
      <c r="G9" s="18" t="n">
        <v>410.75464003</v>
      </c>
      <c r="H9" s="20" t="n">
        <v>14.7793004</v>
      </c>
      <c r="I9" s="18" t="n">
        <v>424.35332361</v>
      </c>
      <c r="J9" s="20" t="n">
        <v>14.07171785</v>
      </c>
      <c r="K9" s="18" t="s">
        <v>182</v>
      </c>
      <c r="L9" s="20" t="s">
        <v>182</v>
      </c>
      <c r="M9" s="18" t="s">
        <v>182</v>
      </c>
      <c r="N9" s="20" t="s">
        <v>182</v>
      </c>
      <c r="O9" s="18" t="n">
        <v>347.7815185</v>
      </c>
      <c r="P9" s="20" t="n">
        <v>11.20716786</v>
      </c>
      <c r="Q9" s="18" t="s">
        <v>182</v>
      </c>
      <c r="R9" s="20" t="s">
        <v>182</v>
      </c>
      <c r="S9" s="18" t="n">
        <v>421.9480891</v>
      </c>
      <c r="T9" s="20" t="n">
        <v>10.0087623</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(98.0/B11*100)</f>
        <v/>
      </c>
      <c r="D11" s="19" t="n">
        <v>6955</v>
      </c>
      <c r="E11" s="18" t="n">
        <v>468.36447546</v>
      </c>
      <c r="F11" s="20" t="n">
        <v>2.61803375</v>
      </c>
      <c r="G11" s="18" t="n">
        <v>405.97057764</v>
      </c>
      <c r="H11" s="20" t="n">
        <v>14.03015166</v>
      </c>
      <c r="I11" s="18" t="n">
        <v>420.14003432</v>
      </c>
      <c r="J11" s="20" t="n">
        <v>4.96908401</v>
      </c>
      <c r="K11" s="18" t="s">
        <v>182</v>
      </c>
      <c r="L11" s="20" t="s">
        <v>182</v>
      </c>
      <c r="M11" s="18" t="s">
        <v>182</v>
      </c>
      <c r="N11" s="20" t="s">
        <v>182</v>
      </c>
      <c r="O11" s="18" t="s">
        <v>182</v>
      </c>
      <c r="P11" s="20" t="s">
        <v>182</v>
      </c>
      <c r="Q11" s="18" t="s">
        <v>182</v>
      </c>
      <c r="R11" s="20" t="s">
        <v>182</v>
      </c>
      <c r="S11" s="18" t="n">
        <v>428.98521535</v>
      </c>
      <c r="T11" s="20" t="n">
        <v>11.05779365</v>
      </c>
    </row>
    <row r="12" spans="1:20">
      <c r="A12" s="15" t="s">
        <v>187</v>
      </c>
      <c r="B12" s="17" t="n">
        <v>6894</v>
      </c>
      <c r="C12" s="18">
        <f>(124.0/B12*100)</f>
        <v/>
      </c>
      <c r="D12" s="19" t="n">
        <v>6770</v>
      </c>
      <c r="E12" s="18" t="n">
        <v>496.18237097</v>
      </c>
      <c r="F12" s="20" t="n">
        <v>2.23596115</v>
      </c>
      <c r="G12" s="18" t="n">
        <v>404.83353769</v>
      </c>
      <c r="H12" s="20" t="n">
        <v>11.91799827</v>
      </c>
      <c r="I12" s="18" t="n">
        <v>446.27146419</v>
      </c>
      <c r="J12" s="20" t="n">
        <v>13.22852846</v>
      </c>
      <c r="K12" s="18" t="s">
        <v>182</v>
      </c>
      <c r="L12" s="20" t="s">
        <v>182</v>
      </c>
      <c r="M12" s="18" t="s">
        <v>182</v>
      </c>
      <c r="N12" s="20" t="s">
        <v>182</v>
      </c>
      <c r="O12" s="18" t="n">
        <v>332.31014509</v>
      </c>
      <c r="P12" s="20" t="n">
        <v>18.34291261</v>
      </c>
      <c r="Q12" s="18" t="s">
        <v>182</v>
      </c>
      <c r="R12" s="20" t="s">
        <v>182</v>
      </c>
      <c r="S12" s="18" t="n">
        <v>396.28492746</v>
      </c>
      <c r="T12" s="20" t="n">
        <v>11.51750067</v>
      </c>
    </row>
    <row r="13" spans="1:20">
      <c r="A13" s="15" t="s">
        <v>188</v>
      </c>
      <c r="B13" s="17" t="n">
        <v>7161</v>
      </c>
      <c r="C13" s="18">
        <f>(300.0/B13*100)</f>
        <v/>
      </c>
      <c r="D13" s="19" t="n">
        <v>6861</v>
      </c>
      <c r="E13" s="18" t="n">
        <v>508.25676028</v>
      </c>
      <c r="F13" s="20" t="n">
        <v>2.4447378</v>
      </c>
      <c r="G13" s="18" t="n">
        <v>413.69195251</v>
      </c>
      <c r="H13" s="20" t="n">
        <v>17.86707698</v>
      </c>
      <c r="I13" s="18" t="n">
        <v>405.39856895</v>
      </c>
      <c r="J13" s="20" t="n">
        <v>22.94185454</v>
      </c>
      <c r="K13" s="18" t="s">
        <v>182</v>
      </c>
      <c r="L13" s="20" t="s">
        <v>182</v>
      </c>
      <c r="M13" s="18" t="s">
        <v>182</v>
      </c>
      <c r="N13" s="20" t="s">
        <v>182</v>
      </c>
      <c r="O13" s="18" t="n">
        <v>407.4699787</v>
      </c>
      <c r="P13" s="20" t="n">
        <v>6.79601306</v>
      </c>
      <c r="Q13" s="18" t="s">
        <v>182</v>
      </c>
      <c r="R13" s="20" t="s">
        <v>182</v>
      </c>
      <c r="S13" s="18" t="n">
        <v>417.82709106</v>
      </c>
      <c r="T13" s="20" t="n">
        <v>10.60926217</v>
      </c>
    </row>
    <row r="14" spans="1:20">
      <c r="A14" s="15" t="s">
        <v>189</v>
      </c>
      <c r="B14" s="17" t="n">
        <v>5587</v>
      </c>
      <c r="C14" s="18">
        <f>(183.0/B14*100)</f>
        <v/>
      </c>
      <c r="D14" s="19" t="n">
        <v>5404</v>
      </c>
      <c r="E14" s="18" t="n">
        <v>521.47425907</v>
      </c>
      <c r="F14" s="20" t="n">
        <v>2.23145372</v>
      </c>
      <c r="G14" s="18" t="n">
        <v>447.43638459</v>
      </c>
      <c r="H14" s="20" t="n">
        <v>10.10911399</v>
      </c>
      <c r="I14" s="18" t="n">
        <v>455.16057253</v>
      </c>
      <c r="J14" s="20" t="n">
        <v>18.38021209</v>
      </c>
      <c r="K14" s="18" t="s">
        <v>182</v>
      </c>
      <c r="L14" s="20" t="s">
        <v>182</v>
      </c>
      <c r="M14" s="18" t="s">
        <v>182</v>
      </c>
      <c r="N14" s="20" t="s">
        <v>182</v>
      </c>
      <c r="O14" s="18" t="s">
        <v>182</v>
      </c>
      <c r="P14" s="20" t="s">
        <v>182</v>
      </c>
      <c r="Q14" s="18" t="s">
        <v>182</v>
      </c>
      <c r="R14" s="20" t="s">
        <v>182</v>
      </c>
      <c r="S14" s="18" t="n">
        <v>497.39377043</v>
      </c>
      <c r="T14" s="20" t="n">
        <v>13.02955226</v>
      </c>
    </row>
    <row r="15" spans="1:20">
      <c r="A15" s="15" t="s">
        <v>190</v>
      </c>
      <c r="B15" s="17" t="n">
        <v>5882</v>
      </c>
      <c r="C15" s="18">
        <f>(127.0/B15*100)</f>
        <v/>
      </c>
      <c r="D15" s="19" t="n">
        <v>5755</v>
      </c>
      <c r="E15" s="18" t="n">
        <v>531.5624296</v>
      </c>
      <c r="F15" s="20" t="n">
        <v>2.3327517</v>
      </c>
      <c r="G15" s="18" t="n">
        <v>420.6745037</v>
      </c>
      <c r="H15" s="20" t="n">
        <v>18.65643369</v>
      </c>
      <c r="I15" s="18" t="n">
        <v>437.42615503</v>
      </c>
      <c r="J15" s="20" t="n">
        <v>34.1495636</v>
      </c>
      <c r="K15" s="18" t="s">
        <v>182</v>
      </c>
      <c r="L15" s="20" t="s">
        <v>182</v>
      </c>
      <c r="M15" s="18" t="s">
        <v>182</v>
      </c>
      <c r="N15" s="20" t="s">
        <v>182</v>
      </c>
      <c r="O15" s="18" t="n">
        <v>367.66871077</v>
      </c>
      <c r="P15" s="20" t="n">
        <v>14.82638214</v>
      </c>
      <c r="Q15" s="18" t="s">
        <v>182</v>
      </c>
      <c r="R15" s="20" t="s">
        <v>182</v>
      </c>
      <c r="S15" s="18" t="n">
        <v>453.0590845</v>
      </c>
      <c r="T15" s="20" t="n">
        <v>11.8993015</v>
      </c>
    </row>
    <row r="16" spans="1:20">
      <c r="A16" s="15" t="s">
        <v>191</v>
      </c>
      <c r="B16" s="17" t="n">
        <v>6108</v>
      </c>
      <c r="C16" s="18">
        <f>(235.0/B16*100)</f>
        <v/>
      </c>
      <c r="D16" s="19" t="n">
        <v>5873</v>
      </c>
      <c r="E16" s="18" t="n">
        <v>509.32045211</v>
      </c>
      <c r="F16" s="20" t="n">
        <v>2.28457837</v>
      </c>
      <c r="G16" s="18" t="n">
        <v>397.24706527</v>
      </c>
      <c r="H16" s="20" t="n">
        <v>18.11897499</v>
      </c>
      <c r="I16" s="18" t="n">
        <v>432.59690594</v>
      </c>
      <c r="J16" s="20" t="n">
        <v>15.81139951</v>
      </c>
      <c r="K16" s="18" t="s">
        <v>182</v>
      </c>
      <c r="L16" s="20" t="s">
        <v>182</v>
      </c>
      <c r="M16" s="18" t="s">
        <v>182</v>
      </c>
      <c r="N16" s="20" t="s">
        <v>182</v>
      </c>
      <c r="O16" s="18" t="s">
        <v>182</v>
      </c>
      <c r="P16" s="20" t="s">
        <v>182</v>
      </c>
      <c r="Q16" s="18" t="s">
        <v>182</v>
      </c>
      <c r="R16" s="20" t="s">
        <v>182</v>
      </c>
      <c r="S16" s="18" t="n">
        <v>394.9938953</v>
      </c>
      <c r="T16" s="20" t="n">
        <v>10.47011274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477.75570091</v>
      </c>
      <c r="F18" s="20" t="n">
        <v>3.91611005</v>
      </c>
      <c r="G18" s="18" t="n">
        <v>374.33492725</v>
      </c>
      <c r="H18" s="20" t="n">
        <v>9.92788446</v>
      </c>
      <c r="I18" s="18" t="n">
        <v>413.84095763</v>
      </c>
      <c r="J18" s="20" t="n">
        <v>9.10135062</v>
      </c>
      <c r="K18" s="18" t="s">
        <v>182</v>
      </c>
      <c r="L18" s="20" t="s">
        <v>182</v>
      </c>
      <c r="M18" s="18" t="s">
        <v>182</v>
      </c>
      <c r="N18" s="20" t="s">
        <v>182</v>
      </c>
      <c r="O18" s="18" t="s">
        <v>182</v>
      </c>
      <c r="P18" s="20" t="s">
        <v>182</v>
      </c>
      <c r="Q18" s="18" t="s">
        <v>182</v>
      </c>
      <c r="R18" s="20" t="s">
        <v>182</v>
      </c>
      <c r="S18" s="18" t="n">
        <v>381.77689131</v>
      </c>
      <c r="T18" s="20" t="n">
        <v>11.10773113</v>
      </c>
    </row>
    <row r="19" spans="1:20">
      <c r="A19" s="15" t="s">
        <v>194</v>
      </c>
      <c r="B19" s="17" t="n">
        <v>5658</v>
      </c>
      <c r="C19" s="18">
        <f>(120.0/B19*100)</f>
        <v/>
      </c>
      <c r="D19" s="19" t="n">
        <v>5538</v>
      </c>
      <c r="E19" s="18" t="n">
        <v>476.14266252</v>
      </c>
      <c r="F19" s="20" t="n">
        <v>2.68528141</v>
      </c>
      <c r="G19" s="18" t="n">
        <v>377.24387664</v>
      </c>
      <c r="H19" s="20" t="n">
        <v>9.64723064</v>
      </c>
      <c r="I19" s="18" t="n">
        <v>387.57748692</v>
      </c>
      <c r="J19" s="20" t="n">
        <v>10.45477176</v>
      </c>
      <c r="K19" s="18" t="s">
        <v>182</v>
      </c>
      <c r="L19" s="20" t="s">
        <v>182</v>
      </c>
      <c r="M19" s="18" t="s">
        <v>182</v>
      </c>
      <c r="N19" s="20" t="s">
        <v>182</v>
      </c>
      <c r="O19" s="18" t="s">
        <v>182</v>
      </c>
      <c r="P19" s="20" t="s">
        <v>182</v>
      </c>
      <c r="Q19" s="18" t="s">
        <v>182</v>
      </c>
      <c r="R19" s="20" t="s">
        <v>182</v>
      </c>
      <c r="S19" s="18" t="n">
        <v>377.18256208</v>
      </c>
      <c r="T19" s="20" t="n">
        <v>12.15754005</v>
      </c>
    </row>
    <row r="20" spans="1:20">
      <c r="A20" s="15" t="s">
        <v>195</v>
      </c>
      <c r="B20" s="17" t="n">
        <v>3371</v>
      </c>
      <c r="C20" s="18">
        <f>(81.0/B20*100)</f>
        <v/>
      </c>
      <c r="D20" s="19" t="n">
        <v>3290</v>
      </c>
      <c r="E20" s="18" t="n">
        <v>485.61368263</v>
      </c>
      <c r="F20" s="20" t="n">
        <v>2.00630714</v>
      </c>
      <c r="G20" s="18" t="n">
        <v>369.41183053</v>
      </c>
      <c r="H20" s="20" t="n">
        <v>25.63140143</v>
      </c>
      <c r="I20" s="18" t="n">
        <v>393.57239243</v>
      </c>
      <c r="J20" s="20" t="n">
        <v>24.41212018</v>
      </c>
      <c r="K20" s="18" t="s">
        <v>182</v>
      </c>
      <c r="L20" s="20" t="s">
        <v>182</v>
      </c>
      <c r="M20" s="18" t="s">
        <v>182</v>
      </c>
      <c r="N20" s="20" t="s">
        <v>182</v>
      </c>
      <c r="O20" s="18" t="s">
        <v>182</v>
      </c>
      <c r="P20" s="20" t="s">
        <v>182</v>
      </c>
      <c r="Q20" s="18" t="s">
        <v>182</v>
      </c>
      <c r="R20" s="20" t="s">
        <v>182</v>
      </c>
      <c r="S20" s="18" t="n">
        <v>402.63961231</v>
      </c>
      <c r="T20" s="20" t="n">
        <v>15.02041117</v>
      </c>
    </row>
    <row r="21" spans="1:20">
      <c r="A21" s="15" t="s">
        <v>196</v>
      </c>
      <c r="B21" s="17" t="n">
        <v>5741</v>
      </c>
      <c r="C21" s="18">
        <f>(72.0/B21*100)</f>
        <v/>
      </c>
      <c r="D21" s="19" t="n">
        <v>5669</v>
      </c>
      <c r="E21" s="18" t="n">
        <v>523.08467737</v>
      </c>
      <c r="F21" s="20" t="n">
        <v>2.4385879</v>
      </c>
      <c r="G21" s="18" t="n">
        <v>422.04781521</v>
      </c>
      <c r="H21" s="20" t="n">
        <v>15.42237131</v>
      </c>
      <c r="I21" s="18" t="n">
        <v>470.68061723</v>
      </c>
      <c r="J21" s="20" t="n">
        <v>12.39347301</v>
      </c>
      <c r="K21" s="18" t="s">
        <v>182</v>
      </c>
      <c r="L21" s="20" t="s">
        <v>182</v>
      </c>
      <c r="M21" s="18" t="s">
        <v>182</v>
      </c>
      <c r="N21" s="20" t="s">
        <v>182</v>
      </c>
      <c r="O21" s="18" t="s">
        <v>182</v>
      </c>
      <c r="P21" s="20" t="s">
        <v>182</v>
      </c>
      <c r="Q21" s="18" t="s">
        <v>182</v>
      </c>
      <c r="R21" s="20" t="s">
        <v>182</v>
      </c>
      <c r="S21" s="18" t="n">
        <v>467.72270539</v>
      </c>
      <c r="T21" s="20" t="n">
        <v>12.92354996</v>
      </c>
    </row>
    <row r="22" spans="1:20">
      <c r="A22" s="15" t="s">
        <v>197</v>
      </c>
      <c r="B22" s="17" t="n">
        <v>6598</v>
      </c>
      <c r="C22" s="18">
        <f>(93.0/B22*100)</f>
        <v/>
      </c>
      <c r="D22" s="19" t="n">
        <v>6505</v>
      </c>
      <c r="E22" s="18" t="n">
        <v>493.50946661</v>
      </c>
      <c r="F22" s="20" t="n">
        <v>3.84898061</v>
      </c>
      <c r="G22" s="18" t="n">
        <v>395.26430048</v>
      </c>
      <c r="H22" s="20" t="n">
        <v>11.59751817</v>
      </c>
      <c r="I22" s="18" t="n">
        <v>397.07100298</v>
      </c>
      <c r="J22" s="20" t="n">
        <v>9.75989345</v>
      </c>
      <c r="K22" s="18" t="s">
        <v>182</v>
      </c>
      <c r="L22" s="20" t="s">
        <v>182</v>
      </c>
      <c r="M22" s="18" t="s">
        <v>182</v>
      </c>
      <c r="N22" s="20" t="s">
        <v>182</v>
      </c>
      <c r="O22" s="18" t="n">
        <v>481.75555063</v>
      </c>
      <c r="P22" s="20" t="n">
        <v>8.711038220000001</v>
      </c>
      <c r="Q22" s="18" t="s">
        <v>182</v>
      </c>
      <c r="R22" s="20" t="s">
        <v>182</v>
      </c>
      <c r="S22" s="18" t="n">
        <v>354.86751972</v>
      </c>
      <c r="T22" s="20" t="n">
        <v>10.91426102</v>
      </c>
    </row>
    <row r="23" spans="1:20">
      <c r="A23" s="15" t="s">
        <v>198</v>
      </c>
      <c r="B23" s="17" t="n">
        <v>11583</v>
      </c>
      <c r="C23" s="18">
        <f>(499.0/B23*100)</f>
        <v/>
      </c>
      <c r="D23" s="19" t="n">
        <v>11084</v>
      </c>
      <c r="E23" s="18" t="n">
        <v>491.82132077</v>
      </c>
      <c r="F23" s="20" t="n">
        <v>2.65519779</v>
      </c>
      <c r="G23" s="18" t="n">
        <v>408.62627187</v>
      </c>
      <c r="H23" s="20" t="n">
        <v>10.2431965</v>
      </c>
      <c r="I23" s="18" t="n">
        <v>461.87569305</v>
      </c>
      <c r="J23" s="20" t="n">
        <v>9.60903864</v>
      </c>
      <c r="K23" s="18" t="s">
        <v>182</v>
      </c>
      <c r="L23" s="20" t="s">
        <v>182</v>
      </c>
      <c r="M23" s="18" t="s">
        <v>182</v>
      </c>
      <c r="N23" s="20" t="s">
        <v>182</v>
      </c>
      <c r="O23" s="18" t="s">
        <v>182</v>
      </c>
      <c r="P23" s="20" t="s">
        <v>182</v>
      </c>
      <c r="Q23" s="18" t="s">
        <v>182</v>
      </c>
      <c r="R23" s="20" t="s">
        <v>182</v>
      </c>
      <c r="S23" s="18" t="n">
        <v>405.49122577</v>
      </c>
      <c r="T23" s="20" t="n">
        <v>10.71430633</v>
      </c>
    </row>
    <row r="24" spans="1:20">
      <c r="A24" s="15" t="s">
        <v>199</v>
      </c>
      <c r="B24" s="17" t="n">
        <v>6647</v>
      </c>
      <c r="C24" s="18">
        <f>(13.0/B24*100)</f>
        <v/>
      </c>
      <c r="D24" s="19" t="n">
        <v>6634</v>
      </c>
      <c r="E24" s="18" t="n">
        <v>521.87189274</v>
      </c>
      <c r="F24" s="20" t="n">
        <v>3.16576523</v>
      </c>
      <c r="G24" s="18" t="n">
        <v>491.47926822</v>
      </c>
      <c r="H24" s="20" t="n">
        <v>6.370504</v>
      </c>
      <c r="I24" s="18" t="n">
        <v>474.38948119</v>
      </c>
      <c r="J24" s="20" t="n">
        <v>5.97889936</v>
      </c>
      <c r="K24" s="18" t="s">
        <v>182</v>
      </c>
      <c r="L24" s="20" t="s">
        <v>182</v>
      </c>
      <c r="M24" s="18" t="s">
        <v>182</v>
      </c>
      <c r="N24" s="20" t="s">
        <v>182</v>
      </c>
      <c r="O24" s="18" t="s">
        <v>182</v>
      </c>
      <c r="P24" s="20" t="s">
        <v>182</v>
      </c>
      <c r="Q24" s="18" t="s">
        <v>182</v>
      </c>
      <c r="R24" s="20" t="s">
        <v>182</v>
      </c>
      <c r="S24" s="18" t="n">
        <v>472.07131251</v>
      </c>
      <c r="T24" s="20" t="n">
        <v>15.34121221</v>
      </c>
    </row>
    <row r="25" spans="1:20">
      <c r="A25" s="15" t="s">
        <v>200</v>
      </c>
      <c r="B25" s="17" t="n">
        <v>5581</v>
      </c>
      <c r="C25" s="18">
        <f>(28.0/B25*100)</f>
        <v/>
      </c>
      <c r="D25" s="19" t="n">
        <v>5553</v>
      </c>
      <c r="E25" s="18" t="n">
        <v>524.63079554</v>
      </c>
      <c r="F25" s="20" t="n">
        <v>3.36638561</v>
      </c>
      <c r="G25" s="18" t="n">
        <v>472.53941804</v>
      </c>
      <c r="H25" s="20" t="n">
        <v>7.59071993</v>
      </c>
      <c r="I25" s="18" t="n">
        <v>454.67261606</v>
      </c>
      <c r="J25" s="20" t="n">
        <v>8.38727774</v>
      </c>
      <c r="K25" s="18" t="s">
        <v>182</v>
      </c>
      <c r="L25" s="20" t="s">
        <v>182</v>
      </c>
      <c r="M25" s="18" t="s">
        <v>182</v>
      </c>
      <c r="N25" s="20" t="s">
        <v>182</v>
      </c>
      <c r="O25" s="18" t="s">
        <v>182</v>
      </c>
      <c r="P25" s="20" t="s">
        <v>182</v>
      </c>
      <c r="Q25" s="18" t="s">
        <v>182</v>
      </c>
      <c r="R25" s="20" t="s">
        <v>182</v>
      </c>
      <c r="S25" s="18" t="n">
        <v>458.85352431</v>
      </c>
      <c r="T25" s="20" t="n">
        <v>22.01229291</v>
      </c>
    </row>
    <row r="26" spans="1:20">
      <c r="A26" s="15" t="s">
        <v>201</v>
      </c>
      <c r="B26" s="17" t="n">
        <v>4869</v>
      </c>
      <c r="C26" s="18">
        <f>(95.0/B26*100)</f>
        <v/>
      </c>
      <c r="D26" s="19" t="n">
        <v>4774</v>
      </c>
      <c r="E26" s="18" t="n">
        <v>491.83254767</v>
      </c>
      <c r="F26" s="20" t="n">
        <v>1.82687549</v>
      </c>
      <c r="G26" s="18" t="n">
        <v>390.33771799</v>
      </c>
      <c r="H26" s="20" t="n">
        <v>11.73554501</v>
      </c>
      <c r="I26" s="18" t="n">
        <v>430.99187265</v>
      </c>
      <c r="J26" s="20" t="n">
        <v>13.46114636</v>
      </c>
      <c r="K26" s="18" t="s">
        <v>182</v>
      </c>
      <c r="L26" s="20" t="s">
        <v>182</v>
      </c>
      <c r="M26" s="18" t="s">
        <v>182</v>
      </c>
      <c r="N26" s="20" t="s">
        <v>182</v>
      </c>
      <c r="O26" s="18" t="s">
        <v>182</v>
      </c>
      <c r="P26" s="20" t="s">
        <v>182</v>
      </c>
      <c r="Q26" s="18" t="s">
        <v>182</v>
      </c>
      <c r="R26" s="20" t="s">
        <v>182</v>
      </c>
      <c r="S26" s="18" t="n">
        <v>443.69307349</v>
      </c>
      <c r="T26" s="20" t="n">
        <v>11.30812992</v>
      </c>
    </row>
    <row r="27" spans="1:20">
      <c r="A27" s="15" t="s">
        <v>202</v>
      </c>
      <c r="B27" s="17" t="n">
        <v>5299</v>
      </c>
      <c r="C27" s="18">
        <f>(154.0/B27*100)</f>
        <v/>
      </c>
      <c r="D27" s="19" t="n">
        <v>5145</v>
      </c>
      <c r="E27" s="18" t="n">
        <v>489.60364633</v>
      </c>
      <c r="F27" s="20" t="n">
        <v>1.53544554</v>
      </c>
      <c r="G27" s="18" t="n">
        <v>393.50049814</v>
      </c>
      <c r="H27" s="20" t="n">
        <v>9.51803874</v>
      </c>
      <c r="I27" s="18" t="n">
        <v>414.70423419</v>
      </c>
      <c r="J27" s="20" t="n">
        <v>12.58348169</v>
      </c>
      <c r="K27" s="18" t="s">
        <v>182</v>
      </c>
      <c r="L27" s="20" t="s">
        <v>182</v>
      </c>
      <c r="M27" s="18" t="s">
        <v>182</v>
      </c>
      <c r="N27" s="20" t="s">
        <v>182</v>
      </c>
      <c r="O27" s="18" t="s">
        <v>182</v>
      </c>
      <c r="P27" s="20" t="s">
        <v>182</v>
      </c>
      <c r="Q27" s="18" t="s">
        <v>182</v>
      </c>
      <c r="R27" s="20" t="s">
        <v>182</v>
      </c>
      <c r="S27" s="18" t="n">
        <v>390.69081315</v>
      </c>
      <c r="T27" s="20" t="n">
        <v>7.44659776</v>
      </c>
    </row>
    <row r="28" spans="1:20">
      <c r="A28" s="15" t="s">
        <v>203</v>
      </c>
      <c r="B28" s="17" t="n">
        <v>7568</v>
      </c>
      <c r="C28" s="18">
        <f>(120.0/B28*100)</f>
        <v/>
      </c>
      <c r="D28" s="19" t="n">
        <v>7448</v>
      </c>
      <c r="E28" s="18" t="n">
        <v>444.37657138</v>
      </c>
      <c r="F28" s="20" t="n">
        <v>2.99105055</v>
      </c>
      <c r="G28" s="18" t="n">
        <v>377.27753396</v>
      </c>
      <c r="H28" s="20" t="n">
        <v>7.08680874</v>
      </c>
      <c r="I28" s="18" t="n">
        <v>402.85445221</v>
      </c>
      <c r="J28" s="20" t="n">
        <v>3.13644461</v>
      </c>
      <c r="K28" s="18" t="s">
        <v>182</v>
      </c>
      <c r="L28" s="20" t="s">
        <v>182</v>
      </c>
      <c r="M28" s="18" t="s">
        <v>182</v>
      </c>
      <c r="N28" s="20" t="s">
        <v>182</v>
      </c>
      <c r="O28" s="18" t="s">
        <v>182</v>
      </c>
      <c r="P28" s="20" t="s">
        <v>182</v>
      </c>
      <c r="Q28" s="18" t="s">
        <v>182</v>
      </c>
      <c r="R28" s="20" t="s">
        <v>182</v>
      </c>
      <c r="S28" s="18" t="n">
        <v>382.28415823</v>
      </c>
      <c r="T28" s="20" t="n">
        <v>12.77606624</v>
      </c>
    </row>
    <row r="29" spans="1:20">
      <c r="A29" s="15" t="s">
        <v>204</v>
      </c>
      <c r="B29" s="17" t="n">
        <v>5385</v>
      </c>
      <c r="C29" s="18">
        <f>(35.0/B29*100)</f>
        <v/>
      </c>
      <c r="D29" s="19" t="n">
        <v>5350</v>
      </c>
      <c r="E29" s="18" t="n">
        <v>510.20798597</v>
      </c>
      <c r="F29" s="20" t="n">
        <v>2.44889434</v>
      </c>
      <c r="G29" s="18" t="n">
        <v>419.68419533</v>
      </c>
      <c r="H29" s="20" t="n">
        <v>16.73081926</v>
      </c>
      <c r="I29" s="18" t="n">
        <v>382.15271899</v>
      </c>
      <c r="J29" s="20" t="n">
        <v>38.07489764</v>
      </c>
      <c r="K29" s="18" t="s">
        <v>182</v>
      </c>
      <c r="L29" s="20" t="s">
        <v>182</v>
      </c>
      <c r="M29" s="18" t="s">
        <v>182</v>
      </c>
      <c r="N29" s="20" t="s">
        <v>182</v>
      </c>
      <c r="O29" s="18" t="n">
        <v>314.02123871</v>
      </c>
      <c r="P29" s="20" t="n">
        <v>13.26138992</v>
      </c>
      <c r="Q29" s="18" t="s">
        <v>182</v>
      </c>
      <c r="R29" s="20" t="s">
        <v>182</v>
      </c>
      <c r="S29" s="18" t="n">
        <v>465.45329317</v>
      </c>
      <c r="T29" s="20" t="n">
        <v>12.69257407</v>
      </c>
    </row>
    <row r="30" spans="1:20">
      <c r="A30" s="15" t="s">
        <v>205</v>
      </c>
      <c r="B30" s="17" t="n">
        <v>4520</v>
      </c>
      <c r="C30" s="18">
        <f>(497.0/B30*100)</f>
        <v/>
      </c>
      <c r="D30" s="19" t="n">
        <v>4023</v>
      </c>
      <c r="E30" s="18" t="n">
        <v>518.59917007</v>
      </c>
      <c r="F30" s="20" t="n">
        <v>2.61730639</v>
      </c>
      <c r="G30" s="18" t="n">
        <v>440.87878412</v>
      </c>
      <c r="H30" s="20" t="n">
        <v>15.87102054</v>
      </c>
      <c r="I30" s="18" t="n">
        <v>446.01144752</v>
      </c>
      <c r="J30" s="20" t="n">
        <v>12.13861499</v>
      </c>
      <c r="K30" s="18" t="s">
        <v>182</v>
      </c>
      <c r="L30" s="20" t="s">
        <v>182</v>
      </c>
      <c r="M30" s="18" t="s">
        <v>182</v>
      </c>
      <c r="N30" s="20" t="s">
        <v>182</v>
      </c>
      <c r="O30" s="18" t="s">
        <v>182</v>
      </c>
      <c r="P30" s="20" t="s">
        <v>182</v>
      </c>
      <c r="Q30" s="18" t="s">
        <v>182</v>
      </c>
      <c r="R30" s="20" t="s">
        <v>182</v>
      </c>
      <c r="S30" s="18" t="n">
        <v>417.36937072</v>
      </c>
      <c r="T30" s="20" t="n">
        <v>12.72229133</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(12.0/B32*100)</f>
        <v/>
      </c>
      <c r="D32" s="19" t="n">
        <v>4466</v>
      </c>
      <c r="E32" s="18" t="n">
        <v>508.40061094</v>
      </c>
      <c r="F32" s="20" t="n">
        <v>2.52735605</v>
      </c>
      <c r="G32" s="18" t="n">
        <v>418.33527648</v>
      </c>
      <c r="H32" s="20" t="n">
        <v>15.5245718</v>
      </c>
      <c r="I32" s="18" t="n">
        <v>452.90855085</v>
      </c>
      <c r="J32" s="20" t="n">
        <v>12.55665679</v>
      </c>
      <c r="K32" s="18" t="s">
        <v>182</v>
      </c>
      <c r="L32" s="20" t="s">
        <v>182</v>
      </c>
      <c r="M32" s="18" t="s">
        <v>182</v>
      </c>
      <c r="N32" s="20" t="s">
        <v>182</v>
      </c>
      <c r="O32" s="18" t="s">
        <v>182</v>
      </c>
      <c r="P32" s="20" t="s">
        <v>182</v>
      </c>
      <c r="Q32" s="18" t="s">
        <v>182</v>
      </c>
      <c r="R32" s="20" t="s">
        <v>182</v>
      </c>
      <c r="S32" s="18" t="n">
        <v>465.24434479</v>
      </c>
      <c r="T32" s="20" t="n">
        <v>13.93197144</v>
      </c>
    </row>
    <row r="33" spans="1:20">
      <c r="A33" s="15" t="s">
        <v>208</v>
      </c>
      <c r="B33" s="17" t="n">
        <v>7325</v>
      </c>
      <c r="C33" s="18">
        <f>(212.0/B33*100)</f>
        <v/>
      </c>
      <c r="D33" s="19" t="n">
        <v>7113</v>
      </c>
      <c r="E33" s="18" t="n">
        <v>503.10854223</v>
      </c>
      <c r="F33" s="20" t="n">
        <v>2.65311175</v>
      </c>
      <c r="G33" s="18" t="n">
        <v>416.52362062</v>
      </c>
      <c r="H33" s="20" t="n">
        <v>15.62198485</v>
      </c>
      <c r="I33" s="18" t="n">
        <v>419.57093293</v>
      </c>
      <c r="J33" s="20" t="n">
        <v>10.26949549</v>
      </c>
      <c r="K33" s="18" t="s">
        <v>182</v>
      </c>
      <c r="L33" s="20" t="s">
        <v>182</v>
      </c>
      <c r="M33" s="18" t="s">
        <v>182</v>
      </c>
      <c r="N33" s="20" t="s">
        <v>182</v>
      </c>
      <c r="O33" s="18" t="s">
        <v>182</v>
      </c>
      <c r="P33" s="20" t="s">
        <v>182</v>
      </c>
      <c r="Q33" s="18" t="s">
        <v>182</v>
      </c>
      <c r="R33" s="20" t="s">
        <v>182</v>
      </c>
      <c r="S33" s="18" t="n">
        <v>441.40874874</v>
      </c>
      <c r="T33" s="20" t="n">
        <v>10.25811328</v>
      </c>
    </row>
    <row r="34" spans="1:20">
      <c r="A34" s="15" t="s">
        <v>209</v>
      </c>
      <c r="B34" s="17" t="n">
        <v>6350</v>
      </c>
      <c r="C34" s="18">
        <f>(76.0/B34*100)</f>
        <v/>
      </c>
      <c r="D34" s="19" t="n">
        <v>6274</v>
      </c>
      <c r="E34" s="18" t="n">
        <v>467.8081542</v>
      </c>
      <c r="F34" s="20" t="n">
        <v>2.4761052</v>
      </c>
      <c r="G34" s="18" t="n">
        <v>359.3617549</v>
      </c>
      <c r="H34" s="20" t="n">
        <v>9.480862930000001</v>
      </c>
      <c r="I34" s="18" t="n">
        <v>367.92195201</v>
      </c>
      <c r="J34" s="20" t="n">
        <v>10.33470828</v>
      </c>
      <c r="K34" s="18" t="s">
        <v>182</v>
      </c>
      <c r="L34" s="20" t="s">
        <v>182</v>
      </c>
      <c r="M34" s="18" t="s">
        <v>182</v>
      </c>
      <c r="N34" s="20" t="s">
        <v>182</v>
      </c>
      <c r="O34" s="18" t="n">
        <v>263.37193708</v>
      </c>
      <c r="P34" s="20" t="n">
        <v>13.61114927</v>
      </c>
      <c r="Q34" s="18" t="s">
        <v>182</v>
      </c>
      <c r="R34" s="20" t="s">
        <v>182</v>
      </c>
      <c r="S34" s="18" t="n">
        <v>353.9296437</v>
      </c>
      <c r="T34" s="20" t="n">
        <v>9.89634539</v>
      </c>
    </row>
    <row r="35" spans="1:20">
      <c r="A35" s="15" t="s">
        <v>210</v>
      </c>
      <c r="B35" s="17" t="n">
        <v>6406</v>
      </c>
      <c r="C35" s="18">
        <f>(67.0/B35*100)</f>
        <v/>
      </c>
      <c r="D35" s="19" t="n">
        <v>6339</v>
      </c>
      <c r="E35" s="18" t="n">
        <v>512.47513267</v>
      </c>
      <c r="F35" s="20" t="n">
        <v>1.46667371</v>
      </c>
      <c r="G35" s="18" t="n">
        <v>382.32595916</v>
      </c>
      <c r="H35" s="20" t="n">
        <v>12.03250918</v>
      </c>
      <c r="I35" s="18" t="n">
        <v>443.15370008</v>
      </c>
      <c r="J35" s="20" t="n">
        <v>15.00048557</v>
      </c>
      <c r="K35" s="18" t="s">
        <v>182</v>
      </c>
      <c r="L35" s="20" t="s">
        <v>182</v>
      </c>
      <c r="M35" s="18" t="s">
        <v>182</v>
      </c>
      <c r="N35" s="20" t="s">
        <v>182</v>
      </c>
      <c r="O35" s="18" t="n">
        <v>337.32521215</v>
      </c>
      <c r="P35" s="20" t="n">
        <v>11.65794297</v>
      </c>
      <c r="Q35" s="18" t="s">
        <v>182</v>
      </c>
      <c r="R35" s="20" t="s">
        <v>182</v>
      </c>
      <c r="S35" s="18" t="n">
        <v>414.55917618</v>
      </c>
      <c r="T35" s="20" t="n">
        <v>10.13473391</v>
      </c>
    </row>
    <row r="36" spans="1:20">
      <c r="A36" s="15" t="s">
        <v>211</v>
      </c>
      <c r="B36" s="17" t="n">
        <v>6736</v>
      </c>
      <c r="C36" s="18">
        <f>(41.0/B36*100)</f>
        <v/>
      </c>
      <c r="D36" s="19" t="n">
        <v>6695</v>
      </c>
      <c r="E36" s="18" t="n">
        <v>500.27174945</v>
      </c>
      <c r="F36" s="20" t="n">
        <v>2.364154</v>
      </c>
      <c r="G36" s="18" t="n">
        <v>411.90639962</v>
      </c>
      <c r="H36" s="20" t="n">
        <v>13.69927514</v>
      </c>
      <c r="I36" s="18" t="n">
        <v>444.81524693</v>
      </c>
      <c r="J36" s="20" t="n">
        <v>7.61219941</v>
      </c>
      <c r="K36" s="18" t="s">
        <v>182</v>
      </c>
      <c r="L36" s="20" t="s">
        <v>182</v>
      </c>
      <c r="M36" s="18" t="s">
        <v>182</v>
      </c>
      <c r="N36" s="20" t="s">
        <v>182</v>
      </c>
      <c r="O36" s="18" t="s">
        <v>182</v>
      </c>
      <c r="P36" s="20" t="s">
        <v>182</v>
      </c>
      <c r="Q36" s="18" t="s">
        <v>182</v>
      </c>
      <c r="R36" s="20" t="s">
        <v>182</v>
      </c>
      <c r="S36" s="18" t="n">
        <v>434.11383487</v>
      </c>
      <c r="T36" s="20" t="n">
        <v>11.29273094</v>
      </c>
    </row>
    <row r="37" spans="1:20">
      <c r="A37" s="15" t="s">
        <v>212</v>
      </c>
      <c r="B37" s="17" t="n">
        <v>5458</v>
      </c>
      <c r="C37" s="18">
        <f>(223.0/B37*100)</f>
        <v/>
      </c>
      <c r="D37" s="19" t="n">
        <v>5235</v>
      </c>
      <c r="E37" s="18" t="n">
        <v>508.14303276</v>
      </c>
      <c r="F37" s="20" t="n">
        <v>3.22904169</v>
      </c>
      <c r="G37" s="18" t="n">
        <v>416.56381606</v>
      </c>
      <c r="H37" s="20" t="n">
        <v>12.73942928</v>
      </c>
      <c r="I37" s="18" t="n">
        <v>407.92285736</v>
      </c>
      <c r="J37" s="20" t="n">
        <v>18.68340892</v>
      </c>
      <c r="K37" s="18" t="s">
        <v>182</v>
      </c>
      <c r="L37" s="20" t="s">
        <v>182</v>
      </c>
      <c r="M37" s="18" t="s">
        <v>182</v>
      </c>
      <c r="N37" s="20" t="s">
        <v>182</v>
      </c>
      <c r="O37" s="18" t="s">
        <v>182</v>
      </c>
      <c r="P37" s="20" t="s">
        <v>182</v>
      </c>
      <c r="Q37" s="18" t="s">
        <v>182</v>
      </c>
      <c r="R37" s="20" t="s">
        <v>182</v>
      </c>
      <c r="S37" s="18" t="n">
        <v>397.12323076</v>
      </c>
      <c r="T37" s="20" t="n">
        <v>10.04573043</v>
      </c>
    </row>
    <row r="38" spans="1:20">
      <c r="A38" s="15" t="s">
        <v>213</v>
      </c>
      <c r="B38" s="17" t="n">
        <v>5860</v>
      </c>
      <c r="C38" s="18">
        <f>(60.0/B38*100)</f>
        <v/>
      </c>
      <c r="D38" s="19" t="n">
        <v>5800</v>
      </c>
      <c r="E38" s="18" t="n">
        <v>496.4535543</v>
      </c>
      <c r="F38" s="20" t="n">
        <v>2.92698456</v>
      </c>
      <c r="G38" s="18" t="n">
        <v>360.87700581</v>
      </c>
      <c r="H38" s="20" t="n">
        <v>14.69985613</v>
      </c>
      <c r="I38" s="18" t="n">
        <v>393.2276358</v>
      </c>
      <c r="J38" s="20" t="n">
        <v>16.1053473</v>
      </c>
      <c r="K38" s="18" t="s">
        <v>182</v>
      </c>
      <c r="L38" s="20" t="s">
        <v>182</v>
      </c>
      <c r="M38" s="18" t="s">
        <v>182</v>
      </c>
      <c r="N38" s="20" t="s">
        <v>182</v>
      </c>
      <c r="O38" s="18" t="s">
        <v>182</v>
      </c>
      <c r="P38" s="20" t="s">
        <v>182</v>
      </c>
      <c r="Q38" s="18" t="s">
        <v>182</v>
      </c>
      <c r="R38" s="20" t="s">
        <v>182</v>
      </c>
      <c r="S38" s="18" t="n">
        <v>420.07800807</v>
      </c>
      <c r="T38" s="20" t="n">
        <v>8.55389628</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(5658.0/B40*100)</f>
        <v/>
      </c>
      <c r="D40" s="19" t="n">
        <v>8499</v>
      </c>
      <c r="E40" s="18" t="n">
        <v>502.31838393</v>
      </c>
      <c r="F40" s="20" t="n">
        <v>3.1669541</v>
      </c>
      <c r="G40" s="18" t="n">
        <v>452.62712017</v>
      </c>
      <c r="H40" s="20" t="n">
        <v>21.30922715</v>
      </c>
      <c r="I40" s="18" t="n">
        <v>467.72844542</v>
      </c>
      <c r="J40" s="20" t="n">
        <v>18.64392134</v>
      </c>
      <c r="K40" s="18" t="s">
        <v>182</v>
      </c>
      <c r="L40" s="20" t="s">
        <v>182</v>
      </c>
      <c r="M40" s="18" t="s">
        <v>182</v>
      </c>
      <c r="N40" s="20" t="s">
        <v>182</v>
      </c>
      <c r="O40" s="18" t="n">
        <v>493.18465857</v>
      </c>
      <c r="P40" s="20" t="n">
        <v>2.25147869</v>
      </c>
      <c r="Q40" s="18" t="s">
        <v>182</v>
      </c>
      <c r="R40" s="20" t="s">
        <v>182</v>
      </c>
      <c r="S40" s="18" t="n">
        <v>424.0513608</v>
      </c>
      <c r="T40" s="20" t="n">
        <v>10.10244236</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(2698.0/B46*100)</f>
        <v/>
      </c>
      <c r="D46" s="19" t="n">
        <v>20443</v>
      </c>
      <c r="E46" s="18" t="n">
        <v>427.84445721</v>
      </c>
      <c r="F46" s="20" t="n">
        <v>3.52798761</v>
      </c>
      <c r="G46" s="18" t="n">
        <v>354.31503077</v>
      </c>
      <c r="H46" s="20" t="n">
        <v>7.00044046</v>
      </c>
      <c r="I46" s="18" t="n">
        <v>375.30068766</v>
      </c>
      <c r="J46" s="20" t="n">
        <v>5.03972368</v>
      </c>
      <c r="K46" s="18" t="s">
        <v>182</v>
      </c>
      <c r="L46" s="20" t="s">
        <v>182</v>
      </c>
      <c r="M46" s="18" t="s">
        <v>182</v>
      </c>
      <c r="N46" s="20" t="s">
        <v>182</v>
      </c>
      <c r="O46" s="18" t="s">
        <v>182</v>
      </c>
      <c r="P46" s="20" t="s">
        <v>182</v>
      </c>
      <c r="Q46" s="18" t="s">
        <v>182</v>
      </c>
      <c r="R46" s="20" t="s">
        <v>182</v>
      </c>
      <c r="S46" s="18" t="n">
        <v>380.82779331</v>
      </c>
      <c r="T46" s="20" t="n">
        <v>4.07061946</v>
      </c>
    </row>
    <row r="47" spans="1:20">
      <c r="A47" s="15" t="s">
        <v>222</v>
      </c>
      <c r="B47" s="17" t="n">
        <v>5928</v>
      </c>
      <c r="C47" s="18">
        <f>(101.0/B47*100)</f>
        <v/>
      </c>
      <c r="D47" s="19" t="n">
        <v>5827</v>
      </c>
      <c r="E47" s="18" t="n">
        <v>447.55670825</v>
      </c>
      <c r="F47" s="20" t="n">
        <v>4.50604733</v>
      </c>
      <c r="G47" s="18" t="n">
        <v>350.11421078</v>
      </c>
      <c r="H47" s="20" t="n">
        <v>8.403875680000001</v>
      </c>
      <c r="I47" s="18" t="n">
        <v>352.46472724</v>
      </c>
      <c r="J47" s="20" t="n">
        <v>14.59929795</v>
      </c>
      <c r="K47" s="18" t="s">
        <v>182</v>
      </c>
      <c r="L47" s="20" t="s">
        <v>182</v>
      </c>
      <c r="M47" s="18" t="s">
        <v>182</v>
      </c>
      <c r="N47" s="20" t="s">
        <v>182</v>
      </c>
      <c r="O47" s="18" t="s">
        <v>182</v>
      </c>
      <c r="P47" s="20" t="s">
        <v>182</v>
      </c>
      <c r="Q47" s="18" t="s">
        <v>182</v>
      </c>
      <c r="R47" s="20" t="s">
        <v>182</v>
      </c>
      <c r="S47" s="18" t="n">
        <v>327.52326433</v>
      </c>
      <c r="T47" s="20" t="n">
        <v>8.12408007</v>
      </c>
    </row>
    <row r="48" spans="1:20">
      <c r="A48" s="15" t="s">
        <v>223</v>
      </c>
      <c r="B48" s="17" t="n">
        <v>9841</v>
      </c>
      <c r="C48" s="18">
        <f>(19.0/B48*100)</f>
        <v/>
      </c>
      <c r="D48" s="19" t="n">
        <v>9822</v>
      </c>
      <c r="E48" s="18" t="n">
        <v>527.66083013</v>
      </c>
      <c r="F48" s="20" t="n">
        <v>4.64570176</v>
      </c>
      <c r="G48" s="18" t="n">
        <v>467.90043159</v>
      </c>
      <c r="H48" s="20" t="n">
        <v>7.93207594</v>
      </c>
      <c r="I48" s="18" t="n">
        <v>428.25940877</v>
      </c>
      <c r="J48" s="20" t="n">
        <v>6.09256713</v>
      </c>
      <c r="K48" s="18" t="s">
        <v>182</v>
      </c>
      <c r="L48" s="20" t="s">
        <v>182</v>
      </c>
      <c r="M48" s="18" t="s">
        <v>182</v>
      </c>
      <c r="N48" s="20" t="s">
        <v>182</v>
      </c>
      <c r="O48" s="18" t="s">
        <v>182</v>
      </c>
      <c r="P48" s="20" t="s">
        <v>182</v>
      </c>
      <c r="Q48" s="18" t="s">
        <v>182</v>
      </c>
      <c r="R48" s="20" t="s">
        <v>182</v>
      </c>
      <c r="S48" s="18" t="n">
        <v>414.74313014</v>
      </c>
      <c r="T48" s="20" t="n">
        <v>16.1607472</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(941.0/B50*100)</f>
        <v/>
      </c>
      <c r="D50" s="19" t="n">
        <v>10854</v>
      </c>
      <c r="E50" s="18" t="n">
        <v>451.09982672</v>
      </c>
      <c r="F50" s="20" t="n">
        <v>2.52917876</v>
      </c>
      <c r="G50" s="18" t="n">
        <v>376.89626994</v>
      </c>
      <c r="H50" s="20" t="n">
        <v>8.7323038</v>
      </c>
      <c r="I50" s="18" t="n">
        <v>399.18342437</v>
      </c>
      <c r="J50" s="20" t="n">
        <v>4.00366317</v>
      </c>
      <c r="K50" s="18" t="s">
        <v>182</v>
      </c>
      <c r="L50" s="20" t="s">
        <v>182</v>
      </c>
      <c r="M50" s="18" t="s">
        <v>182</v>
      </c>
      <c r="N50" s="20" t="s">
        <v>182</v>
      </c>
      <c r="O50" s="18" t="s">
        <v>182</v>
      </c>
      <c r="P50" s="20" t="s">
        <v>182</v>
      </c>
      <c r="Q50" s="18" t="s">
        <v>182</v>
      </c>
      <c r="R50" s="20" t="s">
        <v>182</v>
      </c>
      <c r="S50" s="18" t="n">
        <v>382.03943333</v>
      </c>
      <c r="T50" s="20" t="n">
        <v>10.40516523</v>
      </c>
    </row>
    <row r="51" spans="1:20">
      <c r="A51" s="15" t="s">
        <v>226</v>
      </c>
      <c r="B51" s="17" t="n">
        <v>6866</v>
      </c>
      <c r="C51" s="18">
        <f>(115.0/B51*100)</f>
        <v/>
      </c>
      <c r="D51" s="19" t="n">
        <v>6751</v>
      </c>
      <c r="E51" s="18" t="n">
        <v>442.02840899</v>
      </c>
      <c r="F51" s="20" t="n">
        <v>2.8165452</v>
      </c>
      <c r="G51" s="18" t="n">
        <v>380.90592348</v>
      </c>
      <c r="H51" s="20" t="n">
        <v>7.19019208</v>
      </c>
      <c r="I51" s="18" t="n">
        <v>394.86067132</v>
      </c>
      <c r="J51" s="20" t="n">
        <v>3.9603021</v>
      </c>
      <c r="K51" s="18" t="s">
        <v>182</v>
      </c>
      <c r="L51" s="20" t="s">
        <v>182</v>
      </c>
      <c r="M51" s="18" t="s">
        <v>182</v>
      </c>
      <c r="N51" s="20" t="s">
        <v>182</v>
      </c>
      <c r="O51" s="18" t="n">
        <v>427.96430568</v>
      </c>
      <c r="P51" s="20" t="n">
        <v>5.20460603</v>
      </c>
      <c r="Q51" s="18" t="s">
        <v>182</v>
      </c>
      <c r="R51" s="20" t="s">
        <v>182</v>
      </c>
      <c r="S51" s="18" t="n">
        <v>397.01754448</v>
      </c>
      <c r="T51" s="20" t="n">
        <v>6.46486815</v>
      </c>
    </row>
    <row r="52" spans="1:20">
      <c r="A52" s="15" t="s">
        <v>227</v>
      </c>
      <c r="B52" s="17" t="n">
        <v>5809</v>
      </c>
      <c r="C52" s="18">
        <f>(115.0/B52*100)</f>
        <v/>
      </c>
      <c r="D52" s="19" t="n">
        <v>5694</v>
      </c>
      <c r="E52" s="18" t="n">
        <v>492.32064516</v>
      </c>
      <c r="F52" s="20" t="n">
        <v>2.67408442</v>
      </c>
      <c r="G52" s="18" t="n">
        <v>416.95294455</v>
      </c>
      <c r="H52" s="20" t="n">
        <v>10.32706396</v>
      </c>
      <c r="I52" s="18" t="n">
        <v>436.51427414</v>
      </c>
      <c r="J52" s="20" t="n">
        <v>10.0032411</v>
      </c>
      <c r="K52" s="18" t="s">
        <v>182</v>
      </c>
      <c r="L52" s="20" t="s">
        <v>182</v>
      </c>
      <c r="M52" s="18" t="s">
        <v>182</v>
      </c>
      <c r="N52" s="20" t="s">
        <v>182</v>
      </c>
      <c r="O52" s="18" t="s">
        <v>182</v>
      </c>
      <c r="P52" s="20" t="s">
        <v>182</v>
      </c>
      <c r="Q52" s="18" t="s">
        <v>182</v>
      </c>
      <c r="R52" s="20" t="s">
        <v>182</v>
      </c>
      <c r="S52" s="18" t="n">
        <v>396.71350197</v>
      </c>
      <c r="T52" s="20" t="n">
        <v>9.73199591</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(429.0/B54*100)</f>
        <v/>
      </c>
      <c r="D54" s="19" t="n">
        <v>4311</v>
      </c>
      <c r="E54" s="18" t="n">
        <v>380.40447798</v>
      </c>
      <c r="F54" s="20" t="n">
        <v>3.75635369</v>
      </c>
      <c r="G54" s="18" t="n">
        <v>321.70614903</v>
      </c>
      <c r="H54" s="20" t="n">
        <v>6.57849496</v>
      </c>
      <c r="I54" s="18" t="n">
        <v>342.56292974</v>
      </c>
      <c r="J54" s="20" t="n">
        <v>3.85921989</v>
      </c>
      <c r="K54" s="18" t="s">
        <v>182</v>
      </c>
      <c r="L54" s="20" t="s">
        <v>182</v>
      </c>
      <c r="M54" s="18" t="s">
        <v>182</v>
      </c>
      <c r="N54" s="20" t="s">
        <v>182</v>
      </c>
      <c r="O54" s="18" t="s">
        <v>182</v>
      </c>
      <c r="P54" s="20" t="s">
        <v>182</v>
      </c>
      <c r="Q54" s="18" t="s">
        <v>182</v>
      </c>
      <c r="R54" s="20" t="s">
        <v>182</v>
      </c>
      <c r="S54" s="18" t="n">
        <v>299.7995038</v>
      </c>
      <c r="T54" s="20" t="n">
        <v>5.0310468</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(79.0/B56*100)</f>
        <v/>
      </c>
      <c r="D56" s="19" t="n">
        <v>5280</v>
      </c>
      <c r="E56" s="18" t="n">
        <v>530.95120252</v>
      </c>
      <c r="F56" s="20" t="n">
        <v>2.60577951</v>
      </c>
      <c r="G56" s="18" t="n">
        <v>447.87859508</v>
      </c>
      <c r="H56" s="20" t="n">
        <v>7.64872042</v>
      </c>
      <c r="I56" s="18" t="n">
        <v>451.68081059</v>
      </c>
      <c r="J56" s="20" t="n">
        <v>10.96215304</v>
      </c>
      <c r="K56" s="18" t="s">
        <v>182</v>
      </c>
      <c r="L56" s="20" t="s">
        <v>182</v>
      </c>
      <c r="M56" s="18" t="s">
        <v>182</v>
      </c>
      <c r="N56" s="20" t="s">
        <v>182</v>
      </c>
      <c r="O56" s="18" t="s">
        <v>182</v>
      </c>
      <c r="P56" s="20" t="s">
        <v>182</v>
      </c>
      <c r="Q56" s="18" t="s">
        <v>182</v>
      </c>
      <c r="R56" s="20" t="s">
        <v>182</v>
      </c>
      <c r="S56" s="18" t="n">
        <v>473.54102248</v>
      </c>
      <c r="T56" s="20" t="n">
        <v>25.32416536</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(252.0/B61*100)</f>
        <v/>
      </c>
      <c r="D61" s="19" t="n">
        <v>6273</v>
      </c>
      <c r="E61" s="18" t="n">
        <v>480.6155309</v>
      </c>
      <c r="F61" s="20" t="n">
        <v>2.62410936</v>
      </c>
      <c r="G61" s="18" t="n">
        <v>375.27340066</v>
      </c>
      <c r="H61" s="20" t="n">
        <v>11.12454171</v>
      </c>
      <c r="I61" s="18" t="n">
        <v>417.52172012</v>
      </c>
      <c r="J61" s="20" t="n">
        <v>7.69829967</v>
      </c>
      <c r="K61" s="18" t="s">
        <v>182</v>
      </c>
      <c r="L61" s="20" t="s">
        <v>182</v>
      </c>
      <c r="M61" s="18" t="s">
        <v>182</v>
      </c>
      <c r="N61" s="20" t="s">
        <v>182</v>
      </c>
      <c r="O61" s="18" t="s">
        <v>182</v>
      </c>
      <c r="P61" s="20" t="s">
        <v>182</v>
      </c>
      <c r="Q61" s="18" t="s">
        <v>182</v>
      </c>
      <c r="R61" s="20" t="s">
        <v>182</v>
      </c>
      <c r="S61" s="18" t="n">
        <v>382.15293729</v>
      </c>
      <c r="T61" s="20" t="n">
        <v>12.13253734</v>
      </c>
    </row>
    <row r="62" spans="1:20">
      <c r="A62" s="15" t="s">
        <v>237</v>
      </c>
      <c r="B62" s="17" t="n">
        <v>4476</v>
      </c>
      <c r="C62" s="18">
        <f>(5.0/B62*100)</f>
        <v/>
      </c>
      <c r="D62" s="19" t="n">
        <v>4471</v>
      </c>
      <c r="E62" s="18" t="n">
        <v>510.35191126</v>
      </c>
      <c r="F62" s="20" t="n">
        <v>1.31513362</v>
      </c>
      <c r="G62" s="18" t="n">
        <v>447.57985668</v>
      </c>
      <c r="H62" s="20" t="n">
        <v>10.51684818</v>
      </c>
      <c r="I62" s="18" t="n">
        <v>461.01128643</v>
      </c>
      <c r="J62" s="20" t="n">
        <v>12.49916516</v>
      </c>
      <c r="K62" s="18" t="s">
        <v>182</v>
      </c>
      <c r="L62" s="20" t="s">
        <v>182</v>
      </c>
      <c r="M62" s="18" t="s">
        <v>182</v>
      </c>
      <c r="N62" s="20" t="s">
        <v>182</v>
      </c>
      <c r="O62" s="18" t="s">
        <v>182</v>
      </c>
      <c r="P62" s="20" t="s">
        <v>182</v>
      </c>
      <c r="Q62" s="18" t="s">
        <v>182</v>
      </c>
      <c r="R62" s="20" t="s">
        <v>182</v>
      </c>
      <c r="S62" s="18" t="n">
        <v>493.00062095</v>
      </c>
      <c r="T62" s="20" t="n">
        <v>14.84531609</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438.2887517</v>
      </c>
      <c r="F67" s="20" t="n">
        <v>3.63959566</v>
      </c>
      <c r="G67" s="18" t="n">
        <v>362.48167097</v>
      </c>
      <c r="H67" s="20" t="n">
        <v>7.72645642</v>
      </c>
      <c r="I67" s="18" t="n">
        <v>364.69026102</v>
      </c>
      <c r="J67" s="20" t="n">
        <v>2.90956833</v>
      </c>
      <c r="K67" s="18" t="s">
        <v>182</v>
      </c>
      <c r="L67" s="20" t="s">
        <v>182</v>
      </c>
      <c r="M67" s="18" t="s">
        <v>182</v>
      </c>
      <c r="N67" s="20" t="s">
        <v>182</v>
      </c>
      <c r="O67" s="18" t="s">
        <v>182</v>
      </c>
      <c r="P67" s="20" t="s">
        <v>182</v>
      </c>
      <c r="Q67" s="18" t="s">
        <v>182</v>
      </c>
      <c r="R67" s="20" t="s">
        <v>182</v>
      </c>
      <c r="S67" s="18" t="n">
        <v>310.76623646</v>
      </c>
      <c r="T67" s="20" t="n">
        <v>12.2229422</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500.25273593</v>
      </c>
      <c r="F70" s="20" t="n">
        <v>3.08638676</v>
      </c>
      <c r="G70" s="18" t="n">
        <v>448.63493735</v>
      </c>
      <c r="H70" s="20" t="n">
        <v>9.083135410000001</v>
      </c>
      <c r="I70" s="18" t="n">
        <v>449.07515183</v>
      </c>
      <c r="J70" s="20" t="n">
        <v>11.90419371</v>
      </c>
      <c r="K70" s="18" t="s">
        <v>182</v>
      </c>
      <c r="L70" s="20" t="s">
        <v>182</v>
      </c>
      <c r="M70" s="18" t="s">
        <v>182</v>
      </c>
      <c r="N70" s="20" t="s">
        <v>182</v>
      </c>
      <c r="O70" s="18" t="s">
        <v>182</v>
      </c>
      <c r="P70" s="20" t="s">
        <v>182</v>
      </c>
      <c r="Q70" s="18" t="s">
        <v>182</v>
      </c>
      <c r="R70" s="20" t="s">
        <v>182</v>
      </c>
      <c r="S70" s="18" t="n">
        <v>439.06461673</v>
      </c>
      <c r="T70" s="20" t="n">
        <v>9.535451</v>
      </c>
    </row>
    <row r="71" spans="1:20">
      <c r="A71" s="15" t="s">
        <v>246</v>
      </c>
      <c r="B71" s="17" t="n">
        <v>6115</v>
      </c>
      <c r="C71" s="18">
        <f>(105.0/B71*100)</f>
        <v/>
      </c>
      <c r="D71" s="19" t="n">
        <v>6010</v>
      </c>
      <c r="E71" s="18" t="n">
        <v>538.6741443</v>
      </c>
      <c r="F71" s="20" t="n">
        <v>1.678939</v>
      </c>
      <c r="G71" s="18" t="n">
        <v>485.70343565</v>
      </c>
      <c r="H71" s="20" t="n">
        <v>12.27067902</v>
      </c>
      <c r="I71" s="18" t="n">
        <v>439.42516134</v>
      </c>
      <c r="J71" s="20" t="n">
        <v>9.782069290000001</v>
      </c>
      <c r="K71" s="18" t="s">
        <v>182</v>
      </c>
      <c r="L71" s="20" t="s">
        <v>182</v>
      </c>
      <c r="M71" s="18" t="s">
        <v>182</v>
      </c>
      <c r="N71" s="20" t="s">
        <v>182</v>
      </c>
      <c r="O71" s="18" t="s">
        <v>182</v>
      </c>
      <c r="P71" s="20" t="s">
        <v>182</v>
      </c>
      <c r="Q71" s="18" t="s">
        <v>182</v>
      </c>
      <c r="R71" s="20" t="s">
        <v>182</v>
      </c>
      <c r="S71" s="18" t="n">
        <v>470.49152438</v>
      </c>
      <c r="T71" s="20" t="n">
        <v>23.43866478</v>
      </c>
    </row>
    <row r="72" spans="1:20">
      <c r="A72" s="15" t="s">
        <v>247</v>
      </c>
      <c r="B72" s="17" t="n">
        <v>7708</v>
      </c>
      <c r="C72" s="18">
        <f>(8.0/B72*100)</f>
        <v/>
      </c>
      <c r="D72" s="19" t="n">
        <v>7700</v>
      </c>
      <c r="E72" s="18" t="n">
        <v>499.41396985</v>
      </c>
      <c r="F72" s="20" t="n">
        <v>2.4951952</v>
      </c>
      <c r="G72" s="18" t="n">
        <v>463.46155511</v>
      </c>
      <c r="H72" s="20" t="n">
        <v>10.67785194</v>
      </c>
      <c r="I72" s="18" t="n">
        <v>453.79208511</v>
      </c>
      <c r="J72" s="20" t="n">
        <v>9.308354469999999</v>
      </c>
      <c r="K72" s="18" t="s">
        <v>182</v>
      </c>
      <c r="L72" s="20" t="s">
        <v>182</v>
      </c>
      <c r="M72" s="18" t="s">
        <v>182</v>
      </c>
      <c r="N72" s="20" t="s">
        <v>182</v>
      </c>
      <c r="O72" s="18" t="s">
        <v>182</v>
      </c>
      <c r="P72" s="20" t="s">
        <v>182</v>
      </c>
      <c r="Q72" s="18" t="s">
        <v>182</v>
      </c>
      <c r="R72" s="20" t="s">
        <v>182</v>
      </c>
      <c r="S72" s="18" t="n">
        <v>486.12646541</v>
      </c>
      <c r="T72" s="20" t="n">
        <v>16.51823046</v>
      </c>
    </row>
    <row r="73" spans="1:20">
      <c r="A73" s="15" t="s">
        <v>248</v>
      </c>
      <c r="B73" s="17" t="n">
        <v>8249</v>
      </c>
      <c r="C73" s="18">
        <f>(222.0/B73*100)</f>
        <v/>
      </c>
      <c r="D73" s="19" t="n">
        <v>8027</v>
      </c>
      <c r="E73" s="18" t="n">
        <v>423.36894743</v>
      </c>
      <c r="F73" s="20" t="n">
        <v>3.76555568</v>
      </c>
      <c r="G73" s="18" t="n">
        <v>348.41359295</v>
      </c>
      <c r="H73" s="20" t="n">
        <v>6.25257691</v>
      </c>
      <c r="I73" s="18" t="n">
        <v>387.67909911</v>
      </c>
      <c r="J73" s="20" t="n">
        <v>3.70796508</v>
      </c>
      <c r="K73" s="18" t="s">
        <v>182</v>
      </c>
      <c r="L73" s="20" t="s">
        <v>182</v>
      </c>
      <c r="M73" s="18" t="s">
        <v>182</v>
      </c>
      <c r="N73" s="20" t="s">
        <v>182</v>
      </c>
      <c r="O73" s="18" t="s">
        <v>182</v>
      </c>
      <c r="P73" s="20" t="s">
        <v>182</v>
      </c>
      <c r="Q73" s="18" t="s">
        <v>182</v>
      </c>
      <c r="R73" s="20" t="s">
        <v>182</v>
      </c>
      <c r="S73" s="18" t="n">
        <v>354.56318559</v>
      </c>
      <c r="T73" s="20" t="n">
        <v>11.1991622</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(266.0/B77*100)</f>
        <v/>
      </c>
      <c r="D77" s="19" t="n">
        <v>5796</v>
      </c>
      <c r="E77" s="18" t="n">
        <v>451.64026465</v>
      </c>
      <c r="F77" s="20" t="n">
        <v>2.60047834</v>
      </c>
      <c r="G77" s="18" t="n">
        <v>377.67072738</v>
      </c>
      <c r="H77" s="20" t="n">
        <v>11.10104923</v>
      </c>
      <c r="I77" s="18" t="n">
        <v>392.98044521</v>
      </c>
      <c r="J77" s="20" t="n">
        <v>4.47962043</v>
      </c>
      <c r="K77" s="18" t="s">
        <v>182</v>
      </c>
      <c r="L77" s="20" t="s">
        <v>182</v>
      </c>
      <c r="M77" s="18" t="s">
        <v>182</v>
      </c>
      <c r="N77" s="20" t="s">
        <v>182</v>
      </c>
      <c r="O77" s="18" t="s">
        <v>182</v>
      </c>
      <c r="P77" s="20" t="s">
        <v>182</v>
      </c>
      <c r="Q77" s="18" t="s">
        <v>182</v>
      </c>
      <c r="R77" s="20" t="s">
        <v>182</v>
      </c>
      <c r="S77" s="18" t="n">
        <v>350.4569419</v>
      </c>
      <c r="T77" s="20" t="n">
        <v>5.61281977</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274</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491.84068394</v>
      </c>
      <c r="F7" s="20" t="n">
        <v>1.99509076</v>
      </c>
      <c r="G7" s="18" t="n">
        <v>530.09891304</v>
      </c>
      <c r="H7" s="20" t="n">
        <v>2.48791</v>
      </c>
      <c r="I7" s="18" t="n">
        <v>519.93229912</v>
      </c>
      <c r="J7" s="20" t="n">
        <v>3.61038618</v>
      </c>
      <c r="K7" s="18" t="s">
        <v>182</v>
      </c>
      <c r="L7" s="20" t="s">
        <v>182</v>
      </c>
      <c r="M7" s="18" t="s">
        <v>182</v>
      </c>
      <c r="N7" s="20" t="s">
        <v>182</v>
      </c>
      <c r="O7" s="18" t="s">
        <v>182</v>
      </c>
      <c r="P7" s="20" t="s">
        <v>182</v>
      </c>
      <c r="Q7" s="18" t="s">
        <v>182</v>
      </c>
      <c r="R7" s="20" t="s">
        <v>182</v>
      </c>
      <c r="S7" s="18" t="n">
        <v>436.7000682</v>
      </c>
      <c r="T7" s="20" t="n">
        <v>8.720224740000001</v>
      </c>
    </row>
    <row r="8" spans="1:20">
      <c r="A8" s="15" t="s">
        <v>183</v>
      </c>
      <c r="B8" s="17" t="n">
        <v>7007</v>
      </c>
      <c r="C8" s="18">
        <f>(121.0/B8*100)</f>
        <v/>
      </c>
      <c r="D8" s="19" t="n">
        <v>6886</v>
      </c>
      <c r="E8" s="18" t="n">
        <v>475.31201823</v>
      </c>
      <c r="F8" s="20" t="n">
        <v>3.55108388</v>
      </c>
      <c r="G8" s="18" t="n">
        <v>512.4565798899999</v>
      </c>
      <c r="H8" s="20" t="n">
        <v>3.34103574</v>
      </c>
      <c r="I8" s="18" t="n">
        <v>498.44108391</v>
      </c>
      <c r="J8" s="20" t="n">
        <v>4.52315741</v>
      </c>
      <c r="K8" s="18" t="s">
        <v>182</v>
      </c>
      <c r="L8" s="20" t="s">
        <v>182</v>
      </c>
      <c r="M8" s="18" t="s">
        <v>182</v>
      </c>
      <c r="N8" s="20" t="s">
        <v>182</v>
      </c>
      <c r="O8" s="18" t="n">
        <v>361.38025951</v>
      </c>
      <c r="P8" s="20" t="n">
        <v>22.72565673</v>
      </c>
      <c r="Q8" s="18" t="s">
        <v>182</v>
      </c>
      <c r="R8" s="20" t="s">
        <v>182</v>
      </c>
      <c r="S8" s="18" t="n">
        <v>394.20553093</v>
      </c>
      <c r="T8" s="20" t="n">
        <v>9.948816900000001</v>
      </c>
    </row>
    <row r="9" spans="1:20">
      <c r="A9" s="15" t="s">
        <v>184</v>
      </c>
      <c r="B9" s="17" t="n">
        <v>9651</v>
      </c>
      <c r="C9" s="18">
        <f>(461.0/B9*100)</f>
        <v/>
      </c>
      <c r="D9" s="19" t="n">
        <v>9190</v>
      </c>
      <c r="E9" s="18" t="n">
        <v>498.84854121</v>
      </c>
      <c r="F9" s="20" t="n">
        <v>2.56873715</v>
      </c>
      <c r="G9" s="18" t="n">
        <v>525.27569203</v>
      </c>
      <c r="H9" s="20" t="n">
        <v>3.08991401</v>
      </c>
      <c r="I9" s="18" t="n">
        <v>515.24210607</v>
      </c>
      <c r="J9" s="20" t="n">
        <v>3.7271119</v>
      </c>
      <c r="K9" s="18" t="s">
        <v>182</v>
      </c>
      <c r="L9" s="20" t="s">
        <v>182</v>
      </c>
      <c r="M9" s="18" t="s">
        <v>182</v>
      </c>
      <c r="N9" s="20" t="s">
        <v>182</v>
      </c>
      <c r="O9" s="18" t="n">
        <v>347.7815185</v>
      </c>
      <c r="P9" s="20" t="n">
        <v>11.20716786</v>
      </c>
      <c r="Q9" s="18" t="s">
        <v>182</v>
      </c>
      <c r="R9" s="20" t="s">
        <v>182</v>
      </c>
      <c r="S9" s="18" t="n">
        <v>411.27741179</v>
      </c>
      <c r="T9" s="20" t="n">
        <v>8.85124972</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(98.0/B11*100)</f>
        <v/>
      </c>
      <c r="D11" s="19" t="n">
        <v>6955</v>
      </c>
      <c r="E11" s="18" t="n">
        <v>462.37557305</v>
      </c>
      <c r="F11" s="20" t="n">
        <v>3.38656241</v>
      </c>
      <c r="G11" s="18" t="n">
        <v>473.1761372</v>
      </c>
      <c r="H11" s="20" t="n">
        <v>3.57674097</v>
      </c>
      <c r="I11" s="18" t="n">
        <v>451.67032424</v>
      </c>
      <c r="J11" s="20" t="n">
        <v>3.33184822</v>
      </c>
      <c r="K11" s="18" t="s">
        <v>182</v>
      </c>
      <c r="L11" s="20" t="s">
        <v>182</v>
      </c>
      <c r="M11" s="18" t="s">
        <v>182</v>
      </c>
      <c r="N11" s="20" t="s">
        <v>182</v>
      </c>
      <c r="O11" s="18" t="s">
        <v>182</v>
      </c>
      <c r="P11" s="20" t="s">
        <v>182</v>
      </c>
      <c r="Q11" s="18" t="s">
        <v>182</v>
      </c>
      <c r="R11" s="20" t="s">
        <v>182</v>
      </c>
      <c r="S11" s="18" t="n">
        <v>414.92378763</v>
      </c>
      <c r="T11" s="20" t="n">
        <v>11.47044778</v>
      </c>
    </row>
    <row r="12" spans="1:20">
      <c r="A12" s="15" t="s">
        <v>187</v>
      </c>
      <c r="B12" s="17" t="n">
        <v>6894</v>
      </c>
      <c r="C12" s="18">
        <f>(124.0/B12*100)</f>
        <v/>
      </c>
      <c r="D12" s="19" t="n">
        <v>6770</v>
      </c>
      <c r="E12" s="18" t="n">
        <v>466.13195109</v>
      </c>
      <c r="F12" s="20" t="n">
        <v>3.27791596</v>
      </c>
      <c r="G12" s="18" t="n">
        <v>508.87517789</v>
      </c>
      <c r="H12" s="20" t="n">
        <v>3.59645445</v>
      </c>
      <c r="I12" s="18" t="n">
        <v>512.82871844</v>
      </c>
      <c r="J12" s="20" t="n">
        <v>2.74044589</v>
      </c>
      <c r="K12" s="18" t="s">
        <v>182</v>
      </c>
      <c r="L12" s="20" t="s">
        <v>182</v>
      </c>
      <c r="M12" s="18" t="s">
        <v>182</v>
      </c>
      <c r="N12" s="20" t="s">
        <v>182</v>
      </c>
      <c r="O12" s="18" t="n">
        <v>332.31014509</v>
      </c>
      <c r="P12" s="20" t="n">
        <v>18.34291261</v>
      </c>
      <c r="Q12" s="18" t="s">
        <v>182</v>
      </c>
      <c r="R12" s="20" t="s">
        <v>182</v>
      </c>
      <c r="S12" s="18" t="n">
        <v>398.51330454</v>
      </c>
      <c r="T12" s="20" t="n">
        <v>10.09665425</v>
      </c>
    </row>
    <row r="13" spans="1:20">
      <c r="A13" s="15" t="s">
        <v>188</v>
      </c>
      <c r="B13" s="17" t="n">
        <v>7161</v>
      </c>
      <c r="C13" s="18">
        <f>(300.0/B13*100)</f>
        <v/>
      </c>
      <c r="D13" s="19" t="n">
        <v>6861</v>
      </c>
      <c r="E13" s="18" t="n">
        <v>494.5201021</v>
      </c>
      <c r="F13" s="20" t="n">
        <v>2.73351381</v>
      </c>
      <c r="G13" s="18" t="n">
        <v>526.34580709</v>
      </c>
      <c r="H13" s="20" t="n">
        <v>3.07838466</v>
      </c>
      <c r="I13" s="18" t="n">
        <v>516.95117989</v>
      </c>
      <c r="J13" s="20" t="n">
        <v>4.30833592</v>
      </c>
      <c r="K13" s="18" t="s">
        <v>182</v>
      </c>
      <c r="L13" s="20" t="s">
        <v>182</v>
      </c>
      <c r="M13" s="18" t="s">
        <v>182</v>
      </c>
      <c r="N13" s="20" t="s">
        <v>182</v>
      </c>
      <c r="O13" s="18" t="n">
        <v>407.4699787</v>
      </c>
      <c r="P13" s="20" t="n">
        <v>6.79601306</v>
      </c>
      <c r="Q13" s="18" t="s">
        <v>182</v>
      </c>
      <c r="R13" s="20" t="s">
        <v>182</v>
      </c>
      <c r="S13" s="18" t="n">
        <v>414.06838047</v>
      </c>
      <c r="T13" s="20" t="n">
        <v>9.534593750000001</v>
      </c>
    </row>
    <row r="14" spans="1:20">
      <c r="A14" s="15" t="s">
        <v>189</v>
      </c>
      <c r="B14" s="17" t="n">
        <v>5587</v>
      </c>
      <c r="C14" s="18">
        <f>(183.0/B14*100)</f>
        <v/>
      </c>
      <c r="D14" s="19" t="n">
        <v>5404</v>
      </c>
      <c r="E14" s="18" t="n">
        <v>499.838575</v>
      </c>
      <c r="F14" s="20" t="n">
        <v>3.1390458</v>
      </c>
      <c r="G14" s="18" t="n">
        <v>530.52628316</v>
      </c>
      <c r="H14" s="20" t="n">
        <v>3.58987603</v>
      </c>
      <c r="I14" s="18" t="n">
        <v>532.48921842</v>
      </c>
      <c r="J14" s="20" t="n">
        <v>2.75399112</v>
      </c>
      <c r="K14" s="18" t="s">
        <v>182</v>
      </c>
      <c r="L14" s="20" t="s">
        <v>182</v>
      </c>
      <c r="M14" s="18" t="s">
        <v>182</v>
      </c>
      <c r="N14" s="20" t="s">
        <v>182</v>
      </c>
      <c r="O14" s="18" t="s">
        <v>182</v>
      </c>
      <c r="P14" s="20" t="s">
        <v>182</v>
      </c>
      <c r="Q14" s="18" t="s">
        <v>182</v>
      </c>
      <c r="R14" s="20" t="s">
        <v>182</v>
      </c>
      <c r="S14" s="18" t="n">
        <v>470.38804206</v>
      </c>
      <c r="T14" s="20" t="n">
        <v>13.04983523</v>
      </c>
    </row>
    <row r="15" spans="1:20">
      <c r="A15" s="15" t="s">
        <v>190</v>
      </c>
      <c r="B15" s="17" t="n">
        <v>5882</v>
      </c>
      <c r="C15" s="18">
        <f>(127.0/B15*100)</f>
        <v/>
      </c>
      <c r="D15" s="19" t="n">
        <v>5755</v>
      </c>
      <c r="E15" s="18" t="n">
        <v>519.34210871</v>
      </c>
      <c r="F15" s="20" t="n">
        <v>2.59496976</v>
      </c>
      <c r="G15" s="18" t="n">
        <v>550.82216993</v>
      </c>
      <c r="H15" s="20" t="n">
        <v>3.35411267</v>
      </c>
      <c r="I15" s="18" t="n">
        <v>542.68527354</v>
      </c>
      <c r="J15" s="20" t="n">
        <v>4.25179747</v>
      </c>
      <c r="K15" s="18" t="s">
        <v>182</v>
      </c>
      <c r="L15" s="20" t="s">
        <v>182</v>
      </c>
      <c r="M15" s="18" t="s">
        <v>182</v>
      </c>
      <c r="N15" s="20" t="s">
        <v>182</v>
      </c>
      <c r="O15" s="18" t="n">
        <v>367.66871077</v>
      </c>
      <c r="P15" s="20" t="n">
        <v>14.82638214</v>
      </c>
      <c r="Q15" s="18" t="s">
        <v>182</v>
      </c>
      <c r="R15" s="20" t="s">
        <v>182</v>
      </c>
      <c r="S15" s="18" t="n">
        <v>453.40535686</v>
      </c>
      <c r="T15" s="20" t="n">
        <v>13.35700112</v>
      </c>
    </row>
    <row r="16" spans="1:20">
      <c r="A16" s="15" t="s">
        <v>191</v>
      </c>
      <c r="B16" s="17" t="n">
        <v>6108</v>
      </c>
      <c r="C16" s="18">
        <f>(235.0/B16*100)</f>
        <v/>
      </c>
      <c r="D16" s="19" t="n">
        <v>5873</v>
      </c>
      <c r="E16" s="18" t="n">
        <v>493.22414186</v>
      </c>
      <c r="F16" s="20" t="n">
        <v>2.53786809</v>
      </c>
      <c r="G16" s="18" t="n">
        <v>534.21963071</v>
      </c>
      <c r="H16" s="20" t="n">
        <v>3.71238207</v>
      </c>
      <c r="I16" s="18" t="n">
        <v>522.5736819</v>
      </c>
      <c r="J16" s="20" t="n">
        <v>5.19009963</v>
      </c>
      <c r="K16" s="18" t="s">
        <v>182</v>
      </c>
      <c r="L16" s="20" t="s">
        <v>182</v>
      </c>
      <c r="M16" s="18" t="s">
        <v>182</v>
      </c>
      <c r="N16" s="20" t="s">
        <v>182</v>
      </c>
      <c r="O16" s="18" t="s">
        <v>182</v>
      </c>
      <c r="P16" s="20" t="s">
        <v>182</v>
      </c>
      <c r="Q16" s="18" t="s">
        <v>182</v>
      </c>
      <c r="R16" s="20" t="s">
        <v>182</v>
      </c>
      <c r="S16" s="18" t="n">
        <v>389.94163458</v>
      </c>
      <c r="T16" s="20" t="n">
        <v>10.67411652</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459.12253495</v>
      </c>
      <c r="F18" s="20" t="n">
        <v>4.01314977</v>
      </c>
      <c r="G18" s="18" t="n">
        <v>480.85890196</v>
      </c>
      <c r="H18" s="20" t="n">
        <v>5.58099735</v>
      </c>
      <c r="I18" s="18" t="n">
        <v>483.28681024</v>
      </c>
      <c r="J18" s="20" t="n">
        <v>4.8967654</v>
      </c>
      <c r="K18" s="18" t="s">
        <v>182</v>
      </c>
      <c r="L18" s="20" t="s">
        <v>182</v>
      </c>
      <c r="M18" s="18" t="s">
        <v>182</v>
      </c>
      <c r="N18" s="20" t="s">
        <v>182</v>
      </c>
      <c r="O18" s="18" t="s">
        <v>182</v>
      </c>
      <c r="P18" s="20" t="s">
        <v>182</v>
      </c>
      <c r="Q18" s="18" t="s">
        <v>182</v>
      </c>
      <c r="R18" s="20" t="s">
        <v>182</v>
      </c>
      <c r="S18" s="18" t="n">
        <v>377.73919646</v>
      </c>
      <c r="T18" s="20" t="n">
        <v>11.00153105</v>
      </c>
    </row>
    <row r="19" spans="1:20">
      <c r="A19" s="15" t="s">
        <v>194</v>
      </c>
      <c r="B19" s="17" t="n">
        <v>5658</v>
      </c>
      <c r="C19" s="18">
        <f>(120.0/B19*100)</f>
        <v/>
      </c>
      <c r="D19" s="19" t="n">
        <v>5538</v>
      </c>
      <c r="E19" s="18" t="n">
        <v>454.76198381</v>
      </c>
      <c r="F19" s="20" t="n">
        <v>3.51799627</v>
      </c>
      <c r="G19" s="18" t="n">
        <v>482.84755542</v>
      </c>
      <c r="H19" s="20" t="n">
        <v>4.00940028</v>
      </c>
      <c r="I19" s="18" t="n">
        <v>487.03269676</v>
      </c>
      <c r="J19" s="20" t="n">
        <v>3.48409528</v>
      </c>
      <c r="K19" s="18" t="s">
        <v>182</v>
      </c>
      <c r="L19" s="20" t="s">
        <v>182</v>
      </c>
      <c r="M19" s="18" t="s">
        <v>182</v>
      </c>
      <c r="N19" s="20" t="s">
        <v>182</v>
      </c>
      <c r="O19" s="18" t="s">
        <v>182</v>
      </c>
      <c r="P19" s="20" t="s">
        <v>182</v>
      </c>
      <c r="Q19" s="18" t="s">
        <v>182</v>
      </c>
      <c r="R19" s="20" t="s">
        <v>182</v>
      </c>
      <c r="S19" s="18" t="n">
        <v>382.61308674</v>
      </c>
      <c r="T19" s="20" t="n">
        <v>11.32696725</v>
      </c>
    </row>
    <row r="20" spans="1:20">
      <c r="A20" s="15" t="s">
        <v>195</v>
      </c>
      <c r="B20" s="17" t="n">
        <v>3371</v>
      </c>
      <c r="C20" s="18">
        <f>(81.0/B20*100)</f>
        <v/>
      </c>
      <c r="D20" s="19" t="n">
        <v>3290</v>
      </c>
      <c r="E20" s="18" t="n">
        <v>464.91638855</v>
      </c>
      <c r="F20" s="20" t="n">
        <v>2.6014039</v>
      </c>
      <c r="G20" s="18" t="n">
        <v>512.54233388</v>
      </c>
      <c r="H20" s="20" t="n">
        <v>3.59599632</v>
      </c>
      <c r="I20" s="18" t="n">
        <v>491.4253456</v>
      </c>
      <c r="J20" s="20" t="n">
        <v>4.91944008</v>
      </c>
      <c r="K20" s="18" t="s">
        <v>182</v>
      </c>
      <c r="L20" s="20" t="s">
        <v>182</v>
      </c>
      <c r="M20" s="18" t="s">
        <v>182</v>
      </c>
      <c r="N20" s="20" t="s">
        <v>182</v>
      </c>
      <c r="O20" s="18" t="s">
        <v>182</v>
      </c>
      <c r="P20" s="20" t="s">
        <v>182</v>
      </c>
      <c r="Q20" s="18" t="s">
        <v>182</v>
      </c>
      <c r="R20" s="20" t="s">
        <v>182</v>
      </c>
      <c r="S20" s="18" t="n">
        <v>388.56608177</v>
      </c>
      <c r="T20" s="20" t="n">
        <v>15.37220919</v>
      </c>
    </row>
    <row r="21" spans="1:20">
      <c r="A21" s="15" t="s">
        <v>196</v>
      </c>
      <c r="B21" s="17" t="n">
        <v>5741</v>
      </c>
      <c r="C21" s="18">
        <f>(72.0/B21*100)</f>
        <v/>
      </c>
      <c r="D21" s="19" t="n">
        <v>5669</v>
      </c>
      <c r="E21" s="18" t="n">
        <v>517.0608443900001</v>
      </c>
      <c r="F21" s="20" t="n">
        <v>2.76340397</v>
      </c>
      <c r="G21" s="18" t="n">
        <v>533.27401508</v>
      </c>
      <c r="H21" s="20" t="n">
        <v>3.3947659</v>
      </c>
      <c r="I21" s="18" t="n">
        <v>518.1599053</v>
      </c>
      <c r="J21" s="20" t="n">
        <v>4.4981776</v>
      </c>
      <c r="K21" s="18" t="s">
        <v>182</v>
      </c>
      <c r="L21" s="20" t="s">
        <v>182</v>
      </c>
      <c r="M21" s="18" t="s">
        <v>182</v>
      </c>
      <c r="N21" s="20" t="s">
        <v>182</v>
      </c>
      <c r="O21" s="18" t="s">
        <v>182</v>
      </c>
      <c r="P21" s="20" t="s">
        <v>182</v>
      </c>
      <c r="Q21" s="18" t="s">
        <v>182</v>
      </c>
      <c r="R21" s="20" t="s">
        <v>182</v>
      </c>
      <c r="S21" s="18" t="n">
        <v>467.51209716</v>
      </c>
      <c r="T21" s="20" t="n">
        <v>9.81299769</v>
      </c>
    </row>
    <row r="22" spans="1:20">
      <c r="A22" s="15" t="s">
        <v>197</v>
      </c>
      <c r="B22" s="17" t="n">
        <v>6598</v>
      </c>
      <c r="C22" s="18">
        <f>(93.0/B22*100)</f>
        <v/>
      </c>
      <c r="D22" s="19" t="n">
        <v>6505</v>
      </c>
      <c r="E22" s="18" t="n">
        <v>462.67880969</v>
      </c>
      <c r="F22" s="20" t="n">
        <v>4.26353283</v>
      </c>
      <c r="G22" s="18" t="n">
        <v>507.75891757</v>
      </c>
      <c r="H22" s="20" t="n">
        <v>4.04785247</v>
      </c>
      <c r="I22" s="18" t="n">
        <v>503.04067347</v>
      </c>
      <c r="J22" s="20" t="n">
        <v>7.05835941</v>
      </c>
      <c r="K22" s="18" t="s">
        <v>182</v>
      </c>
      <c r="L22" s="20" t="s">
        <v>182</v>
      </c>
      <c r="M22" s="18" t="s">
        <v>182</v>
      </c>
      <c r="N22" s="20" t="s">
        <v>182</v>
      </c>
      <c r="O22" s="18" t="n">
        <v>481.75555063</v>
      </c>
      <c r="P22" s="20" t="n">
        <v>8.711038220000001</v>
      </c>
      <c r="Q22" s="18" t="s">
        <v>182</v>
      </c>
      <c r="R22" s="20" t="s">
        <v>182</v>
      </c>
      <c r="S22" s="18" t="n">
        <v>355.30190678</v>
      </c>
      <c r="T22" s="20" t="n">
        <v>10.26646694</v>
      </c>
    </row>
    <row r="23" spans="1:20">
      <c r="A23" s="15" t="s">
        <v>198</v>
      </c>
      <c r="B23" s="17" t="n">
        <v>11583</v>
      </c>
      <c r="C23" s="18">
        <f>(499.0/B23*100)</f>
        <v/>
      </c>
      <c r="D23" s="19" t="n">
        <v>11084</v>
      </c>
      <c r="E23" s="18" t="n">
        <v>485.32413657</v>
      </c>
      <c r="F23" s="20" t="n">
        <v>3.01114628</v>
      </c>
      <c r="G23" s="18" t="n">
        <v>498.20498164</v>
      </c>
      <c r="H23" s="20" t="n">
        <v>3.79334831</v>
      </c>
      <c r="I23" s="18" t="n">
        <v>489.44006447</v>
      </c>
      <c r="J23" s="20" t="n">
        <v>5.03601073</v>
      </c>
      <c r="K23" s="18" t="s">
        <v>182</v>
      </c>
      <c r="L23" s="20" t="s">
        <v>182</v>
      </c>
      <c r="M23" s="18" t="s">
        <v>182</v>
      </c>
      <c r="N23" s="20" t="s">
        <v>182</v>
      </c>
      <c r="O23" s="18" t="s">
        <v>182</v>
      </c>
      <c r="P23" s="20" t="s">
        <v>182</v>
      </c>
      <c r="Q23" s="18" t="s">
        <v>182</v>
      </c>
      <c r="R23" s="20" t="s">
        <v>182</v>
      </c>
      <c r="S23" s="18" t="n">
        <v>406.68562272</v>
      </c>
      <c r="T23" s="20" t="n">
        <v>11.0392337</v>
      </c>
    </row>
    <row r="24" spans="1:20">
      <c r="A24" s="15" t="s">
        <v>199</v>
      </c>
      <c r="B24" s="17" t="n">
        <v>6647</v>
      </c>
      <c r="C24" s="18">
        <f>(13.0/B24*100)</f>
        <v/>
      </c>
      <c r="D24" s="19" t="n">
        <v>6634</v>
      </c>
      <c r="E24" s="18" t="n">
        <v>511.04540229</v>
      </c>
      <c r="F24" s="20" t="n">
        <v>4.00013117</v>
      </c>
      <c r="G24" s="18" t="n">
        <v>529.7181948</v>
      </c>
      <c r="H24" s="20" t="n">
        <v>3.62207444</v>
      </c>
      <c r="I24" s="18" t="n">
        <v>508.30437123</v>
      </c>
      <c r="J24" s="20" t="n">
        <v>4.33087094</v>
      </c>
      <c r="K24" s="18" t="s">
        <v>182</v>
      </c>
      <c r="L24" s="20" t="s">
        <v>182</v>
      </c>
      <c r="M24" s="18" t="s">
        <v>182</v>
      </c>
      <c r="N24" s="20" t="s">
        <v>182</v>
      </c>
      <c r="O24" s="18" t="s">
        <v>182</v>
      </c>
      <c r="P24" s="20" t="s">
        <v>182</v>
      </c>
      <c r="Q24" s="18" t="s">
        <v>182</v>
      </c>
      <c r="R24" s="20" t="s">
        <v>182</v>
      </c>
      <c r="S24" s="18" t="n">
        <v>467.30375586</v>
      </c>
      <c r="T24" s="20" t="n">
        <v>17.32582068</v>
      </c>
    </row>
    <row r="25" spans="1:20">
      <c r="A25" s="15" t="s">
        <v>200</v>
      </c>
      <c r="B25" s="17" t="n">
        <v>5581</v>
      </c>
      <c r="C25" s="18">
        <f>(28.0/B25*100)</f>
        <v/>
      </c>
      <c r="D25" s="19" t="n">
        <v>5553</v>
      </c>
      <c r="E25" s="18" t="n">
        <v>500.83685541</v>
      </c>
      <c r="F25" s="20" t="n">
        <v>5.48535942</v>
      </c>
      <c r="G25" s="18" t="n">
        <v>521.96018809</v>
      </c>
      <c r="H25" s="20" t="n">
        <v>4.0328123</v>
      </c>
      <c r="I25" s="18" t="n">
        <v>524.57089101</v>
      </c>
      <c r="J25" s="20" t="n">
        <v>3.75013489</v>
      </c>
      <c r="K25" s="18" t="s">
        <v>182</v>
      </c>
      <c r="L25" s="20" t="s">
        <v>182</v>
      </c>
      <c r="M25" s="18" t="s">
        <v>182</v>
      </c>
      <c r="N25" s="20" t="s">
        <v>182</v>
      </c>
      <c r="O25" s="18" t="s">
        <v>182</v>
      </c>
      <c r="P25" s="20" t="s">
        <v>182</v>
      </c>
      <c r="Q25" s="18" t="s">
        <v>182</v>
      </c>
      <c r="R25" s="20" t="s">
        <v>182</v>
      </c>
      <c r="S25" s="18" t="n">
        <v>454.59453578</v>
      </c>
      <c r="T25" s="20" t="n">
        <v>14.17245598</v>
      </c>
    </row>
    <row r="26" spans="1:20">
      <c r="A26" s="15" t="s">
        <v>201</v>
      </c>
      <c r="B26" s="17" t="n">
        <v>4869</v>
      </c>
      <c r="C26" s="18">
        <f>(95.0/B26*100)</f>
        <v/>
      </c>
      <c r="D26" s="19" t="n">
        <v>4774</v>
      </c>
      <c r="E26" s="18" t="n">
        <v>466.18905285</v>
      </c>
      <c r="F26" s="20" t="n">
        <v>2.91894067</v>
      </c>
      <c r="G26" s="18" t="n">
        <v>482.34805351</v>
      </c>
      <c r="H26" s="20" t="n">
        <v>4.4461845</v>
      </c>
      <c r="I26" s="18" t="n">
        <v>504.58370578</v>
      </c>
      <c r="J26" s="20" t="n">
        <v>2.11349945</v>
      </c>
      <c r="K26" s="18" t="s">
        <v>182</v>
      </c>
      <c r="L26" s="20" t="s">
        <v>182</v>
      </c>
      <c r="M26" s="18" t="s">
        <v>182</v>
      </c>
      <c r="N26" s="20" t="s">
        <v>182</v>
      </c>
      <c r="O26" s="18" t="s">
        <v>182</v>
      </c>
      <c r="P26" s="20" t="s">
        <v>182</v>
      </c>
      <c r="Q26" s="18" t="s">
        <v>182</v>
      </c>
      <c r="R26" s="20" t="s">
        <v>182</v>
      </c>
      <c r="S26" s="18" t="n">
        <v>437.91155693</v>
      </c>
      <c r="T26" s="20" t="n">
        <v>13.55430994</v>
      </c>
    </row>
    <row r="27" spans="1:20">
      <c r="A27" s="15" t="s">
        <v>202</v>
      </c>
      <c r="B27" s="17" t="n">
        <v>5299</v>
      </c>
      <c r="C27" s="18">
        <f>(154.0/B27*100)</f>
        <v/>
      </c>
      <c r="D27" s="19" t="n">
        <v>5145</v>
      </c>
      <c r="E27" s="18" t="n">
        <v>471.92804428</v>
      </c>
      <c r="F27" s="20" t="n">
        <v>1.85815862</v>
      </c>
      <c r="G27" s="18" t="n">
        <v>509.36613178</v>
      </c>
      <c r="H27" s="20" t="n">
        <v>3.98796077</v>
      </c>
      <c r="I27" s="18" t="n">
        <v>514.36330532</v>
      </c>
      <c r="J27" s="20" t="n">
        <v>4.26620911</v>
      </c>
      <c r="K27" s="18" t="s">
        <v>182</v>
      </c>
      <c r="L27" s="20" t="s">
        <v>182</v>
      </c>
      <c r="M27" s="18" t="s">
        <v>182</v>
      </c>
      <c r="N27" s="20" t="s">
        <v>182</v>
      </c>
      <c r="O27" s="18" t="s">
        <v>182</v>
      </c>
      <c r="P27" s="20" t="s">
        <v>182</v>
      </c>
      <c r="Q27" s="18" t="s">
        <v>182</v>
      </c>
      <c r="R27" s="20" t="s">
        <v>182</v>
      </c>
      <c r="S27" s="18" t="n">
        <v>397.42863572</v>
      </c>
      <c r="T27" s="20" t="n">
        <v>7.7894169</v>
      </c>
    </row>
    <row r="28" spans="1:20">
      <c r="A28" s="15" t="s">
        <v>203</v>
      </c>
      <c r="B28" s="17" t="n">
        <v>7568</v>
      </c>
      <c r="C28" s="18">
        <f>(120.0/B28*100)</f>
        <v/>
      </c>
      <c r="D28" s="19" t="n">
        <v>7448</v>
      </c>
      <c r="E28" s="18" t="n">
        <v>435.64469973</v>
      </c>
      <c r="F28" s="20" t="n">
        <v>3.59516114</v>
      </c>
      <c r="G28" s="18" t="n">
        <v>438.7571864</v>
      </c>
      <c r="H28" s="20" t="n">
        <v>3.85268326</v>
      </c>
      <c r="I28" s="18" t="n">
        <v>415.23971514</v>
      </c>
      <c r="J28" s="20" t="n">
        <v>3.13319207</v>
      </c>
      <c r="K28" s="18" t="s">
        <v>182</v>
      </c>
      <c r="L28" s="20" t="s">
        <v>182</v>
      </c>
      <c r="M28" s="18" t="s">
        <v>182</v>
      </c>
      <c r="N28" s="20" t="s">
        <v>182</v>
      </c>
      <c r="O28" s="18" t="s">
        <v>182</v>
      </c>
      <c r="P28" s="20" t="s">
        <v>182</v>
      </c>
      <c r="Q28" s="18" t="s">
        <v>182</v>
      </c>
      <c r="R28" s="20" t="s">
        <v>182</v>
      </c>
      <c r="S28" s="18" t="n">
        <v>393.1865542</v>
      </c>
      <c r="T28" s="20" t="n">
        <v>9.0416899</v>
      </c>
    </row>
    <row r="29" spans="1:20">
      <c r="A29" s="15" t="s">
        <v>204</v>
      </c>
      <c r="B29" s="17" t="n">
        <v>5385</v>
      </c>
      <c r="C29" s="18">
        <f>(35.0/B29*100)</f>
        <v/>
      </c>
      <c r="D29" s="19" t="n">
        <v>5350</v>
      </c>
      <c r="E29" s="18" t="n">
        <v>499.4117728</v>
      </c>
      <c r="F29" s="20" t="n">
        <v>2.75677597</v>
      </c>
      <c r="G29" s="18" t="n">
        <v>535.05568507</v>
      </c>
      <c r="H29" s="20" t="n">
        <v>3.2430467</v>
      </c>
      <c r="I29" s="18" t="n">
        <v>504.33341859</v>
      </c>
      <c r="J29" s="20" t="n">
        <v>5.8485559</v>
      </c>
      <c r="K29" s="18" t="s">
        <v>182</v>
      </c>
      <c r="L29" s="20" t="s">
        <v>182</v>
      </c>
      <c r="M29" s="18" t="s">
        <v>182</v>
      </c>
      <c r="N29" s="20" t="s">
        <v>182</v>
      </c>
      <c r="O29" s="18" t="n">
        <v>314.02123871</v>
      </c>
      <c r="P29" s="20" t="n">
        <v>13.26138992</v>
      </c>
      <c r="Q29" s="18" t="s">
        <v>182</v>
      </c>
      <c r="R29" s="20" t="s">
        <v>182</v>
      </c>
      <c r="S29" s="18" t="n">
        <v>433.03114302</v>
      </c>
      <c r="T29" s="20" t="n">
        <v>15.31198392</v>
      </c>
    </row>
    <row r="30" spans="1:20">
      <c r="A30" s="15" t="s">
        <v>205</v>
      </c>
      <c r="B30" s="17" t="n">
        <v>4520</v>
      </c>
      <c r="C30" s="18">
        <f>(497.0/B30*100)</f>
        <v/>
      </c>
      <c r="D30" s="19" t="n">
        <v>4023</v>
      </c>
      <c r="E30" s="18" t="n">
        <v>496.73687879</v>
      </c>
      <c r="F30" s="20" t="n">
        <v>3.35580723</v>
      </c>
      <c r="G30" s="18" t="n">
        <v>539.07548095</v>
      </c>
      <c r="H30" s="20" t="n">
        <v>3.91522421</v>
      </c>
      <c r="I30" s="18" t="n">
        <v>532.78837155</v>
      </c>
      <c r="J30" s="20" t="n">
        <v>4.2941488</v>
      </c>
      <c r="K30" s="18" t="s">
        <v>182</v>
      </c>
      <c r="L30" s="20" t="s">
        <v>182</v>
      </c>
      <c r="M30" s="18" t="s">
        <v>182</v>
      </c>
      <c r="N30" s="20" t="s">
        <v>182</v>
      </c>
      <c r="O30" s="18" t="s">
        <v>182</v>
      </c>
      <c r="P30" s="20" t="s">
        <v>182</v>
      </c>
      <c r="Q30" s="18" t="s">
        <v>182</v>
      </c>
      <c r="R30" s="20" t="s">
        <v>182</v>
      </c>
      <c r="S30" s="18" t="n">
        <v>394.29857631</v>
      </c>
      <c r="T30" s="20" t="n">
        <v>10.1763172</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(12.0/B32*100)</f>
        <v/>
      </c>
      <c r="D32" s="19" t="n">
        <v>4466</v>
      </c>
      <c r="E32" s="18" t="n">
        <v>488.01956935</v>
      </c>
      <c r="F32" s="20" t="n">
        <v>2.95896575</v>
      </c>
      <c r="G32" s="18" t="n">
        <v>517.87495281</v>
      </c>
      <c r="H32" s="20" t="n">
        <v>4.48716505</v>
      </c>
      <c r="I32" s="18" t="n">
        <v>521.73988743</v>
      </c>
      <c r="J32" s="20" t="n">
        <v>3.17651318</v>
      </c>
      <c r="K32" s="18" t="s">
        <v>182</v>
      </c>
      <c r="L32" s="20" t="s">
        <v>182</v>
      </c>
      <c r="M32" s="18" t="s">
        <v>182</v>
      </c>
      <c r="N32" s="20" t="s">
        <v>182</v>
      </c>
      <c r="O32" s="18" t="s">
        <v>182</v>
      </c>
      <c r="P32" s="20" t="s">
        <v>182</v>
      </c>
      <c r="Q32" s="18" t="s">
        <v>182</v>
      </c>
      <c r="R32" s="20" t="s">
        <v>182</v>
      </c>
      <c r="S32" s="18" t="n">
        <v>430.62764491</v>
      </c>
      <c r="T32" s="20" t="n">
        <v>15.63482426</v>
      </c>
    </row>
    <row r="33" spans="1:20">
      <c r="A33" s="15" t="s">
        <v>208</v>
      </c>
      <c r="B33" s="17" t="n">
        <v>7325</v>
      </c>
      <c r="C33" s="18">
        <f>(212.0/B33*100)</f>
        <v/>
      </c>
      <c r="D33" s="19" t="n">
        <v>7113</v>
      </c>
      <c r="E33" s="18" t="n">
        <v>493.34492407</v>
      </c>
      <c r="F33" s="20" t="n">
        <v>2.92611643</v>
      </c>
      <c r="G33" s="18" t="n">
        <v>528.08287783</v>
      </c>
      <c r="H33" s="20" t="n">
        <v>3.22902349</v>
      </c>
      <c r="I33" s="18" t="n">
        <v>491.9856243</v>
      </c>
      <c r="J33" s="20" t="n">
        <v>3.82553179</v>
      </c>
      <c r="K33" s="18" t="s">
        <v>182</v>
      </c>
      <c r="L33" s="20" t="s">
        <v>182</v>
      </c>
      <c r="M33" s="18" t="s">
        <v>182</v>
      </c>
      <c r="N33" s="20" t="s">
        <v>182</v>
      </c>
      <c r="O33" s="18" t="s">
        <v>182</v>
      </c>
      <c r="P33" s="20" t="s">
        <v>182</v>
      </c>
      <c r="Q33" s="18" t="s">
        <v>182</v>
      </c>
      <c r="R33" s="20" t="s">
        <v>182</v>
      </c>
      <c r="S33" s="18" t="n">
        <v>440.45069238</v>
      </c>
      <c r="T33" s="20" t="n">
        <v>11.6864483</v>
      </c>
    </row>
    <row r="34" spans="1:20">
      <c r="A34" s="15" t="s">
        <v>209</v>
      </c>
      <c r="B34" s="17" t="n">
        <v>6350</v>
      </c>
      <c r="C34" s="18">
        <f>(76.0/B34*100)</f>
        <v/>
      </c>
      <c r="D34" s="19" t="n">
        <v>6274</v>
      </c>
      <c r="E34" s="18" t="n">
        <v>439.64212775</v>
      </c>
      <c r="F34" s="20" t="n">
        <v>3.30429544</v>
      </c>
      <c r="G34" s="18" t="n">
        <v>465.82413441</v>
      </c>
      <c r="H34" s="20" t="n">
        <v>4.30118515</v>
      </c>
      <c r="I34" s="18" t="n">
        <v>479.409243</v>
      </c>
      <c r="J34" s="20" t="n">
        <v>2.68201484</v>
      </c>
      <c r="K34" s="18" t="s">
        <v>182</v>
      </c>
      <c r="L34" s="20" t="s">
        <v>182</v>
      </c>
      <c r="M34" s="18" t="s">
        <v>182</v>
      </c>
      <c r="N34" s="20" t="s">
        <v>182</v>
      </c>
      <c r="O34" s="18" t="n">
        <v>263.37193708</v>
      </c>
      <c r="P34" s="20" t="n">
        <v>13.61114927</v>
      </c>
      <c r="Q34" s="18" t="s">
        <v>182</v>
      </c>
      <c r="R34" s="20" t="s">
        <v>182</v>
      </c>
      <c r="S34" s="18" t="n">
        <v>354.69120096</v>
      </c>
      <c r="T34" s="20" t="n">
        <v>10.80665594</v>
      </c>
    </row>
    <row r="35" spans="1:20">
      <c r="A35" s="15" t="s">
        <v>210</v>
      </c>
      <c r="B35" s="17" t="n">
        <v>6406</v>
      </c>
      <c r="C35" s="18">
        <f>(67.0/B35*100)</f>
        <v/>
      </c>
      <c r="D35" s="19" t="n">
        <v>6339</v>
      </c>
      <c r="E35" s="18" t="n">
        <v>487.73218626</v>
      </c>
      <c r="F35" s="20" t="n">
        <v>2.51017953</v>
      </c>
      <c r="G35" s="18" t="n">
        <v>508.67626769</v>
      </c>
      <c r="H35" s="20" t="n">
        <v>3.84097956</v>
      </c>
      <c r="I35" s="18" t="n">
        <v>526.16587149</v>
      </c>
      <c r="J35" s="20" t="n">
        <v>2.33792488</v>
      </c>
      <c r="K35" s="18" t="s">
        <v>182</v>
      </c>
      <c r="L35" s="20" t="s">
        <v>182</v>
      </c>
      <c r="M35" s="18" t="s">
        <v>182</v>
      </c>
      <c r="N35" s="20" t="s">
        <v>182</v>
      </c>
      <c r="O35" s="18" t="n">
        <v>337.32521215</v>
      </c>
      <c r="P35" s="20" t="n">
        <v>11.65794297</v>
      </c>
      <c r="Q35" s="18" t="s">
        <v>182</v>
      </c>
      <c r="R35" s="20" t="s">
        <v>182</v>
      </c>
      <c r="S35" s="18" t="n">
        <v>410.67253817</v>
      </c>
      <c r="T35" s="20" t="n">
        <v>8.567641330000001</v>
      </c>
    </row>
    <row r="36" spans="1:20">
      <c r="A36" s="15" t="s">
        <v>211</v>
      </c>
      <c r="B36" s="17" t="n">
        <v>6736</v>
      </c>
      <c r="C36" s="18">
        <f>(41.0/B36*100)</f>
        <v/>
      </c>
      <c r="D36" s="19" t="n">
        <v>6695</v>
      </c>
      <c r="E36" s="18" t="n">
        <v>492.52893133</v>
      </c>
      <c r="F36" s="20" t="n">
        <v>2.8692418</v>
      </c>
      <c r="G36" s="18" t="n">
        <v>509.81887002</v>
      </c>
      <c r="H36" s="20" t="n">
        <v>2.90500472</v>
      </c>
      <c r="I36" s="18" t="n">
        <v>486.53913826</v>
      </c>
      <c r="J36" s="20" t="n">
        <v>3.6512713</v>
      </c>
      <c r="K36" s="18" t="s">
        <v>182</v>
      </c>
      <c r="L36" s="20" t="s">
        <v>182</v>
      </c>
      <c r="M36" s="18" t="s">
        <v>182</v>
      </c>
      <c r="N36" s="20" t="s">
        <v>182</v>
      </c>
      <c r="O36" s="18" t="s">
        <v>182</v>
      </c>
      <c r="P36" s="20" t="s">
        <v>182</v>
      </c>
      <c r="Q36" s="18" t="s">
        <v>182</v>
      </c>
      <c r="R36" s="20" t="s">
        <v>182</v>
      </c>
      <c r="S36" s="18" t="n">
        <v>410.78719333</v>
      </c>
      <c r="T36" s="20" t="n">
        <v>11.38750881</v>
      </c>
    </row>
    <row r="37" spans="1:20">
      <c r="A37" s="15" t="s">
        <v>212</v>
      </c>
      <c r="B37" s="17" t="n">
        <v>5458</v>
      </c>
      <c r="C37" s="18">
        <f>(223.0/B37*100)</f>
        <v/>
      </c>
      <c r="D37" s="19" t="n">
        <v>5235</v>
      </c>
      <c r="E37" s="18" t="n">
        <v>493.03629161</v>
      </c>
      <c r="F37" s="20" t="n">
        <v>3.56608237</v>
      </c>
      <c r="G37" s="18" t="n">
        <v>533.13180918</v>
      </c>
      <c r="H37" s="20" t="n">
        <v>3.91887013</v>
      </c>
      <c r="I37" s="18" t="n">
        <v>507.74697374</v>
      </c>
      <c r="J37" s="20" t="n">
        <v>5.64720096</v>
      </c>
      <c r="K37" s="18" t="s">
        <v>182</v>
      </c>
      <c r="L37" s="20" t="s">
        <v>182</v>
      </c>
      <c r="M37" s="18" t="s">
        <v>182</v>
      </c>
      <c r="N37" s="20" t="s">
        <v>182</v>
      </c>
      <c r="O37" s="18" t="s">
        <v>182</v>
      </c>
      <c r="P37" s="20" t="s">
        <v>182</v>
      </c>
      <c r="Q37" s="18" t="s">
        <v>182</v>
      </c>
      <c r="R37" s="20" t="s">
        <v>182</v>
      </c>
      <c r="S37" s="18" t="n">
        <v>397.45361989</v>
      </c>
      <c r="T37" s="20" t="n">
        <v>10.18565057</v>
      </c>
    </row>
    <row r="38" spans="1:20">
      <c r="A38" s="15" t="s">
        <v>213</v>
      </c>
      <c r="B38" s="17" t="n">
        <v>5860</v>
      </c>
      <c r="C38" s="18">
        <f>(60.0/B38*100)</f>
        <v/>
      </c>
      <c r="D38" s="19" t="n">
        <v>5800</v>
      </c>
      <c r="E38" s="18" t="n">
        <v>477.7422198</v>
      </c>
      <c r="F38" s="20" t="n">
        <v>3.42585706</v>
      </c>
      <c r="G38" s="18" t="n">
        <v>512.36650432</v>
      </c>
      <c r="H38" s="20" t="n">
        <v>4.53775061</v>
      </c>
      <c r="I38" s="18" t="n">
        <v>521.68529772</v>
      </c>
      <c r="J38" s="20" t="n">
        <v>3.74911652</v>
      </c>
      <c r="K38" s="18" t="s">
        <v>182</v>
      </c>
      <c r="L38" s="20" t="s">
        <v>182</v>
      </c>
      <c r="M38" s="18" t="s">
        <v>182</v>
      </c>
      <c r="N38" s="20" t="s">
        <v>182</v>
      </c>
      <c r="O38" s="18" t="s">
        <v>182</v>
      </c>
      <c r="P38" s="20" t="s">
        <v>182</v>
      </c>
      <c r="Q38" s="18" t="s">
        <v>182</v>
      </c>
      <c r="R38" s="20" t="s">
        <v>182</v>
      </c>
      <c r="S38" s="18" t="n">
        <v>406.79467566</v>
      </c>
      <c r="T38" s="20" t="n">
        <v>8.00444414</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(5658.0/B40*100)</f>
        <v/>
      </c>
      <c r="D40" s="19" t="n">
        <v>8499</v>
      </c>
      <c r="E40" s="18" t="n">
        <v>489.3267767</v>
      </c>
      <c r="F40" s="20" t="n">
        <v>3.11216671</v>
      </c>
      <c r="G40" s="18" t="n">
        <v>521.32039506</v>
      </c>
      <c r="H40" s="20" t="n">
        <v>4.36335742</v>
      </c>
      <c r="I40" s="18" t="n">
        <v>527.29065199</v>
      </c>
      <c r="J40" s="20" t="n">
        <v>6.05359009</v>
      </c>
      <c r="K40" s="18" t="s">
        <v>182</v>
      </c>
      <c r="L40" s="20" t="s">
        <v>182</v>
      </c>
      <c r="M40" s="18" t="s">
        <v>182</v>
      </c>
      <c r="N40" s="20" t="s">
        <v>182</v>
      </c>
      <c r="O40" s="18" t="n">
        <v>493.18465857</v>
      </c>
      <c r="P40" s="20" t="n">
        <v>2.25147869</v>
      </c>
      <c r="Q40" s="18" t="s">
        <v>182</v>
      </c>
      <c r="R40" s="20" t="s">
        <v>182</v>
      </c>
      <c r="S40" s="18" t="n">
        <v>415.20815925</v>
      </c>
      <c r="T40" s="20" t="n">
        <v>11.51049023</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(2698.0/B46*100)</f>
        <v/>
      </c>
      <c r="D46" s="19" t="n">
        <v>20443</v>
      </c>
      <c r="E46" s="18" t="n">
        <v>413.6812214</v>
      </c>
      <c r="F46" s="20" t="n">
        <v>3.8228959</v>
      </c>
      <c r="G46" s="18" t="n">
        <v>429.89622132</v>
      </c>
      <c r="H46" s="20" t="n">
        <v>5.26663336</v>
      </c>
      <c r="I46" s="18" t="n">
        <v>419.31227177</v>
      </c>
      <c r="J46" s="20" t="n">
        <v>3.65428645</v>
      </c>
      <c r="K46" s="18" t="s">
        <v>182</v>
      </c>
      <c r="L46" s="20" t="s">
        <v>182</v>
      </c>
      <c r="M46" s="18" t="s">
        <v>182</v>
      </c>
      <c r="N46" s="20" t="s">
        <v>182</v>
      </c>
      <c r="O46" s="18" t="s">
        <v>182</v>
      </c>
      <c r="P46" s="20" t="s">
        <v>182</v>
      </c>
      <c r="Q46" s="18" t="s">
        <v>182</v>
      </c>
      <c r="R46" s="20" t="s">
        <v>182</v>
      </c>
      <c r="S46" s="18" t="n">
        <v>379.90098123</v>
      </c>
      <c r="T46" s="20" t="n">
        <v>3.99947958</v>
      </c>
    </row>
    <row r="47" spans="1:20">
      <c r="A47" s="15" t="s">
        <v>222</v>
      </c>
      <c r="B47" s="17" t="n">
        <v>5928</v>
      </c>
      <c r="C47" s="18">
        <f>(101.0/B47*100)</f>
        <v/>
      </c>
      <c r="D47" s="19" t="n">
        <v>5827</v>
      </c>
      <c r="E47" s="18" t="n">
        <v>413.24247248</v>
      </c>
      <c r="F47" s="20" t="n">
        <v>5.13394705</v>
      </c>
      <c r="G47" s="18" t="n">
        <v>442.61028262</v>
      </c>
      <c r="H47" s="20" t="n">
        <v>6.97551953</v>
      </c>
      <c r="I47" s="18" t="n">
        <v>469.18890748</v>
      </c>
      <c r="J47" s="20" t="n">
        <v>5.01717239</v>
      </c>
      <c r="K47" s="18" t="s">
        <v>182</v>
      </c>
      <c r="L47" s="20" t="s">
        <v>182</v>
      </c>
      <c r="M47" s="18" t="s">
        <v>182</v>
      </c>
      <c r="N47" s="20" t="s">
        <v>182</v>
      </c>
      <c r="O47" s="18" t="s">
        <v>182</v>
      </c>
      <c r="P47" s="20" t="s">
        <v>182</v>
      </c>
      <c r="Q47" s="18" t="s">
        <v>182</v>
      </c>
      <c r="R47" s="20" t="s">
        <v>182</v>
      </c>
      <c r="S47" s="18" t="n">
        <v>331.56930411</v>
      </c>
      <c r="T47" s="20" t="n">
        <v>6.80846924</v>
      </c>
    </row>
    <row r="48" spans="1:20">
      <c r="A48" s="15" t="s">
        <v>223</v>
      </c>
      <c r="B48" s="17" t="n">
        <v>9841</v>
      </c>
      <c r="C48" s="18">
        <f>(19.0/B48*100)</f>
        <v/>
      </c>
      <c r="D48" s="19" t="n">
        <v>9822</v>
      </c>
      <c r="E48" s="18" t="n">
        <v>476.54149587</v>
      </c>
      <c r="F48" s="20" t="n">
        <v>6.11019544</v>
      </c>
      <c r="G48" s="18" t="n">
        <v>510.65654276</v>
      </c>
      <c r="H48" s="20" t="n">
        <v>9.879554649999999</v>
      </c>
      <c r="I48" s="18" t="n">
        <v>498.77811821</v>
      </c>
      <c r="J48" s="20" t="n">
        <v>5.24772392</v>
      </c>
      <c r="K48" s="18" t="s">
        <v>182</v>
      </c>
      <c r="L48" s="20" t="s">
        <v>182</v>
      </c>
      <c r="M48" s="18" t="s">
        <v>182</v>
      </c>
      <c r="N48" s="20" t="s">
        <v>182</v>
      </c>
      <c r="O48" s="18" t="s">
        <v>182</v>
      </c>
      <c r="P48" s="20" t="s">
        <v>182</v>
      </c>
      <c r="Q48" s="18" t="s">
        <v>182</v>
      </c>
      <c r="R48" s="20" t="s">
        <v>182</v>
      </c>
      <c r="S48" s="18" t="n">
        <v>436.3764223</v>
      </c>
      <c r="T48" s="20" t="n">
        <v>14.8054985</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(941.0/B50*100)</f>
        <v/>
      </c>
      <c r="D50" s="19" t="n">
        <v>10854</v>
      </c>
      <c r="E50" s="18" t="n">
        <v>435.60495291</v>
      </c>
      <c r="F50" s="20" t="n">
        <v>3.65011749</v>
      </c>
      <c r="G50" s="18" t="n">
        <v>457.1895004</v>
      </c>
      <c r="H50" s="20" t="n">
        <v>4.62044128</v>
      </c>
      <c r="I50" s="18" t="n">
        <v>425.10084463</v>
      </c>
      <c r="J50" s="20" t="n">
        <v>3.15230003</v>
      </c>
      <c r="K50" s="18" t="s">
        <v>182</v>
      </c>
      <c r="L50" s="20" t="s">
        <v>182</v>
      </c>
      <c r="M50" s="18" t="s">
        <v>182</v>
      </c>
      <c r="N50" s="20" t="s">
        <v>182</v>
      </c>
      <c r="O50" s="18" t="s">
        <v>182</v>
      </c>
      <c r="P50" s="20" t="s">
        <v>182</v>
      </c>
      <c r="Q50" s="18" t="s">
        <v>182</v>
      </c>
      <c r="R50" s="20" t="s">
        <v>182</v>
      </c>
      <c r="S50" s="18" t="n">
        <v>379.12436306</v>
      </c>
      <c r="T50" s="20" t="n">
        <v>9.346409599999999</v>
      </c>
    </row>
    <row r="51" spans="1:20">
      <c r="A51" s="15" t="s">
        <v>226</v>
      </c>
      <c r="B51" s="17" t="n">
        <v>6866</v>
      </c>
      <c r="C51" s="18">
        <f>(115.0/B51*100)</f>
        <v/>
      </c>
      <c r="D51" s="19" t="n">
        <v>6751</v>
      </c>
      <c r="E51" s="18" t="n">
        <v>439.40088462</v>
      </c>
      <c r="F51" s="20" t="n">
        <v>3.75395159</v>
      </c>
      <c r="G51" s="18" t="n">
        <v>451.65090152</v>
      </c>
      <c r="H51" s="20" t="n">
        <v>4.82627398</v>
      </c>
      <c r="I51" s="18" t="n">
        <v>417.03342587</v>
      </c>
      <c r="J51" s="20" t="n">
        <v>3.05805431</v>
      </c>
      <c r="K51" s="18" t="s">
        <v>182</v>
      </c>
      <c r="L51" s="20" t="s">
        <v>182</v>
      </c>
      <c r="M51" s="18" t="s">
        <v>182</v>
      </c>
      <c r="N51" s="20" t="s">
        <v>182</v>
      </c>
      <c r="O51" s="18" t="n">
        <v>427.96430568</v>
      </c>
      <c r="P51" s="20" t="n">
        <v>5.20460603</v>
      </c>
      <c r="Q51" s="18" t="s">
        <v>182</v>
      </c>
      <c r="R51" s="20" t="s">
        <v>182</v>
      </c>
      <c r="S51" s="18" t="n">
        <v>397.0811284</v>
      </c>
      <c r="T51" s="20" t="n">
        <v>5.98290291</v>
      </c>
    </row>
    <row r="52" spans="1:20">
      <c r="A52" s="15" t="s">
        <v>227</v>
      </c>
      <c r="B52" s="17" t="n">
        <v>5809</v>
      </c>
      <c r="C52" s="18">
        <f>(115.0/B52*100)</f>
        <v/>
      </c>
      <c r="D52" s="19" t="n">
        <v>5694</v>
      </c>
      <c r="E52" s="18" t="n">
        <v>476.58708778</v>
      </c>
      <c r="F52" s="20" t="n">
        <v>3.30045312</v>
      </c>
      <c r="G52" s="18" t="n">
        <v>506.41205501</v>
      </c>
      <c r="H52" s="20" t="n">
        <v>4.55115805</v>
      </c>
      <c r="I52" s="18" t="n">
        <v>499.41067259</v>
      </c>
      <c r="J52" s="20" t="n">
        <v>3.08497249</v>
      </c>
      <c r="K52" s="18" t="s">
        <v>182</v>
      </c>
      <c r="L52" s="20" t="s">
        <v>182</v>
      </c>
      <c r="M52" s="18" t="s">
        <v>182</v>
      </c>
      <c r="N52" s="20" t="s">
        <v>182</v>
      </c>
      <c r="O52" s="18" t="s">
        <v>182</v>
      </c>
      <c r="P52" s="20" t="s">
        <v>182</v>
      </c>
      <c r="Q52" s="18" t="s">
        <v>182</v>
      </c>
      <c r="R52" s="20" t="s">
        <v>182</v>
      </c>
      <c r="S52" s="18" t="n">
        <v>393.23373621</v>
      </c>
      <c r="T52" s="20" t="n">
        <v>9.274885919999999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(429.0/B54*100)</f>
        <v/>
      </c>
      <c r="D54" s="19" t="n">
        <v>4311</v>
      </c>
      <c r="E54" s="18" t="n">
        <v>361.28891173</v>
      </c>
      <c r="F54" s="20" t="n">
        <v>3.571544</v>
      </c>
      <c r="G54" s="18" t="n">
        <v>373.21783629</v>
      </c>
      <c r="H54" s="20" t="n">
        <v>5.89397069</v>
      </c>
      <c r="I54" s="18" t="n">
        <v>372.99034968</v>
      </c>
      <c r="J54" s="20" t="n">
        <v>3.73957819</v>
      </c>
      <c r="K54" s="18" t="s">
        <v>182</v>
      </c>
      <c r="L54" s="20" t="s">
        <v>182</v>
      </c>
      <c r="M54" s="18" t="s">
        <v>182</v>
      </c>
      <c r="N54" s="20" t="s">
        <v>182</v>
      </c>
      <c r="O54" s="18" t="s">
        <v>182</v>
      </c>
      <c r="P54" s="20" t="s">
        <v>182</v>
      </c>
      <c r="Q54" s="18" t="s">
        <v>182</v>
      </c>
      <c r="R54" s="20" t="s">
        <v>182</v>
      </c>
      <c r="S54" s="18" t="n">
        <v>301.21921779</v>
      </c>
      <c r="T54" s="20" t="n">
        <v>4.58763603</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(79.0/B56*100)</f>
        <v/>
      </c>
      <c r="D56" s="19" t="n">
        <v>5280</v>
      </c>
      <c r="E56" s="18" t="n">
        <v>509.65755295</v>
      </c>
      <c r="F56" s="20" t="n">
        <v>3.27163593</v>
      </c>
      <c r="G56" s="18" t="n">
        <v>531.33240241</v>
      </c>
      <c r="H56" s="20" t="n">
        <v>4.57551983</v>
      </c>
      <c r="I56" s="18" t="n">
        <v>541.1177764</v>
      </c>
      <c r="J56" s="20" t="n">
        <v>2.8833772</v>
      </c>
      <c r="K56" s="18" t="s">
        <v>182</v>
      </c>
      <c r="L56" s="20" t="s">
        <v>182</v>
      </c>
      <c r="M56" s="18" t="s">
        <v>182</v>
      </c>
      <c r="N56" s="20" t="s">
        <v>182</v>
      </c>
      <c r="O56" s="18" t="s">
        <v>182</v>
      </c>
      <c r="P56" s="20" t="s">
        <v>182</v>
      </c>
      <c r="Q56" s="18" t="s">
        <v>182</v>
      </c>
      <c r="R56" s="20" t="s">
        <v>182</v>
      </c>
      <c r="S56" s="18" t="n">
        <v>452.37069314</v>
      </c>
      <c r="T56" s="20" t="n">
        <v>20.68471801</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(252.0/B61*100)</f>
        <v/>
      </c>
      <c r="D61" s="19" t="n">
        <v>6273</v>
      </c>
      <c r="E61" s="18" t="n">
        <v>447.23972686</v>
      </c>
      <c r="F61" s="20" t="n">
        <v>3.41351702</v>
      </c>
      <c r="G61" s="18" t="n">
        <v>474.42918863</v>
      </c>
      <c r="H61" s="20" t="n">
        <v>4.92412593</v>
      </c>
      <c r="I61" s="18" t="n">
        <v>496.897317</v>
      </c>
      <c r="J61" s="20" t="n">
        <v>2.73669481</v>
      </c>
      <c r="K61" s="18" t="s">
        <v>182</v>
      </c>
      <c r="L61" s="20" t="s">
        <v>182</v>
      </c>
      <c r="M61" s="18" t="s">
        <v>182</v>
      </c>
      <c r="N61" s="20" t="s">
        <v>182</v>
      </c>
      <c r="O61" s="18" t="s">
        <v>182</v>
      </c>
      <c r="P61" s="20" t="s">
        <v>182</v>
      </c>
      <c r="Q61" s="18" t="s">
        <v>182</v>
      </c>
      <c r="R61" s="20" t="s">
        <v>182</v>
      </c>
      <c r="S61" s="18" t="n">
        <v>372.84775689</v>
      </c>
      <c r="T61" s="20" t="n">
        <v>11.79476032</v>
      </c>
    </row>
    <row r="62" spans="1:20">
      <c r="A62" s="15" t="s">
        <v>237</v>
      </c>
      <c r="B62" s="17" t="n">
        <v>4476</v>
      </c>
      <c r="C62" s="18">
        <f>(5.0/B62*100)</f>
        <v/>
      </c>
      <c r="D62" s="19" t="n">
        <v>4471</v>
      </c>
      <c r="E62" s="18" t="n">
        <v>484.35997413</v>
      </c>
      <c r="F62" s="20" t="n">
        <v>2.17787618</v>
      </c>
      <c r="G62" s="18" t="n">
        <v>513.6076897299999</v>
      </c>
      <c r="H62" s="20" t="n">
        <v>3.01903559</v>
      </c>
      <c r="I62" s="18" t="n">
        <v>526.61420531</v>
      </c>
      <c r="J62" s="20" t="n">
        <v>2.13080053</v>
      </c>
      <c r="K62" s="18" t="s">
        <v>182</v>
      </c>
      <c r="L62" s="20" t="s">
        <v>182</v>
      </c>
      <c r="M62" s="18" t="s">
        <v>182</v>
      </c>
      <c r="N62" s="20" t="s">
        <v>182</v>
      </c>
      <c r="O62" s="18" t="s">
        <v>182</v>
      </c>
      <c r="P62" s="20" t="s">
        <v>182</v>
      </c>
      <c r="Q62" s="18" t="s">
        <v>182</v>
      </c>
      <c r="R62" s="20" t="s">
        <v>182</v>
      </c>
      <c r="S62" s="18" t="n">
        <v>467.36936383</v>
      </c>
      <c r="T62" s="20" t="n">
        <v>18.95458631</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424.63015355</v>
      </c>
      <c r="F67" s="20" t="n">
        <v>4.83780926</v>
      </c>
      <c r="G67" s="18" t="n">
        <v>426.02903134</v>
      </c>
      <c r="H67" s="20" t="n">
        <v>5.51080464</v>
      </c>
      <c r="I67" s="18" t="n">
        <v>387.02319863</v>
      </c>
      <c r="J67" s="20" t="n">
        <v>2.86143708</v>
      </c>
      <c r="K67" s="18" t="s">
        <v>182</v>
      </c>
      <c r="L67" s="20" t="s">
        <v>182</v>
      </c>
      <c r="M67" s="18" t="s">
        <v>182</v>
      </c>
      <c r="N67" s="20" t="s">
        <v>182</v>
      </c>
      <c r="O67" s="18" t="s">
        <v>182</v>
      </c>
      <c r="P67" s="20" t="s">
        <v>182</v>
      </c>
      <c r="Q67" s="18" t="s">
        <v>182</v>
      </c>
      <c r="R67" s="20" t="s">
        <v>182</v>
      </c>
      <c r="S67" s="18" t="n">
        <v>335.78002934</v>
      </c>
      <c r="T67" s="20" t="n">
        <v>9.28492415</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481.04053918</v>
      </c>
      <c r="F70" s="20" t="n">
        <v>3.43480567</v>
      </c>
      <c r="G70" s="18" t="n">
        <v>499.70215458</v>
      </c>
      <c r="H70" s="20" t="n">
        <v>5.02427103</v>
      </c>
      <c r="I70" s="18" t="n">
        <v>510.0942787</v>
      </c>
      <c r="J70" s="20" t="n">
        <v>3.44420231</v>
      </c>
      <c r="K70" s="18" t="s">
        <v>182</v>
      </c>
      <c r="L70" s="20" t="s">
        <v>182</v>
      </c>
      <c r="M70" s="18" t="s">
        <v>182</v>
      </c>
      <c r="N70" s="20" t="s">
        <v>182</v>
      </c>
      <c r="O70" s="18" t="s">
        <v>182</v>
      </c>
      <c r="P70" s="20" t="s">
        <v>182</v>
      </c>
      <c r="Q70" s="18" t="s">
        <v>182</v>
      </c>
      <c r="R70" s="20" t="s">
        <v>182</v>
      </c>
      <c r="S70" s="18" t="n">
        <v>439.33242015</v>
      </c>
      <c r="T70" s="20" t="n">
        <v>8.65760004</v>
      </c>
    </row>
    <row r="71" spans="1:20">
      <c r="A71" s="15" t="s">
        <v>246</v>
      </c>
      <c r="B71" s="17" t="n">
        <v>6115</v>
      </c>
      <c r="C71" s="18">
        <f>(105.0/B71*100)</f>
        <v/>
      </c>
      <c r="D71" s="19" t="n">
        <v>6010</v>
      </c>
      <c r="E71" s="18" t="n">
        <v>513.8142554</v>
      </c>
      <c r="F71" s="20" t="n">
        <v>2.43730708</v>
      </c>
      <c r="G71" s="18" t="n">
        <v>557.14606743</v>
      </c>
      <c r="H71" s="20" t="n">
        <v>3.17042113</v>
      </c>
      <c r="I71" s="18" t="n">
        <v>544.50481852</v>
      </c>
      <c r="J71" s="20" t="n">
        <v>2.70731301</v>
      </c>
      <c r="K71" s="18" t="s">
        <v>182</v>
      </c>
      <c r="L71" s="20" t="s">
        <v>182</v>
      </c>
      <c r="M71" s="18" t="s">
        <v>182</v>
      </c>
      <c r="N71" s="20" t="s">
        <v>182</v>
      </c>
      <c r="O71" s="18" t="s">
        <v>182</v>
      </c>
      <c r="P71" s="20" t="s">
        <v>182</v>
      </c>
      <c r="Q71" s="18" t="s">
        <v>182</v>
      </c>
      <c r="R71" s="20" t="s">
        <v>182</v>
      </c>
      <c r="S71" s="18" t="n">
        <v>452.42863341</v>
      </c>
      <c r="T71" s="20" t="n">
        <v>14.09037343</v>
      </c>
    </row>
    <row r="72" spans="1:20">
      <c r="A72" s="15" t="s">
        <v>247</v>
      </c>
      <c r="B72" s="17" t="n">
        <v>7708</v>
      </c>
      <c r="C72" s="18">
        <f>(8.0/B72*100)</f>
        <v/>
      </c>
      <c r="D72" s="19" t="n">
        <v>7700</v>
      </c>
      <c r="E72" s="18" t="n">
        <v>484.60894479</v>
      </c>
      <c r="F72" s="20" t="n">
        <v>2.91702735</v>
      </c>
      <c r="G72" s="18" t="n">
        <v>507.73632815</v>
      </c>
      <c r="H72" s="20" t="n">
        <v>4.22009433</v>
      </c>
      <c r="I72" s="18" t="n">
        <v>503.59999581</v>
      </c>
      <c r="J72" s="20" t="n">
        <v>2.9443271</v>
      </c>
      <c r="K72" s="18" t="s">
        <v>182</v>
      </c>
      <c r="L72" s="20" t="s">
        <v>182</v>
      </c>
      <c r="M72" s="18" t="s">
        <v>182</v>
      </c>
      <c r="N72" s="20" t="s">
        <v>182</v>
      </c>
      <c r="O72" s="18" t="s">
        <v>182</v>
      </c>
      <c r="P72" s="20" t="s">
        <v>182</v>
      </c>
      <c r="Q72" s="18" t="s">
        <v>182</v>
      </c>
      <c r="R72" s="20" t="s">
        <v>182</v>
      </c>
      <c r="S72" s="18" t="n">
        <v>435.16665271</v>
      </c>
      <c r="T72" s="20" t="n">
        <v>17.68374552</v>
      </c>
    </row>
    <row r="73" spans="1:20">
      <c r="A73" s="15" t="s">
        <v>248</v>
      </c>
      <c r="B73" s="17" t="n">
        <v>8249</v>
      </c>
      <c r="C73" s="18">
        <f>(222.0/B73*100)</f>
        <v/>
      </c>
      <c r="D73" s="19" t="n">
        <v>8027</v>
      </c>
      <c r="E73" s="18" t="n">
        <v>399.96437758</v>
      </c>
      <c r="F73" s="20" t="n">
        <v>3.6590898</v>
      </c>
      <c r="G73" s="18" t="n">
        <v>400.5503972</v>
      </c>
      <c r="H73" s="20" t="n">
        <v>6.38261654</v>
      </c>
      <c r="I73" s="18" t="n">
        <v>421.400327</v>
      </c>
      <c r="J73" s="20" t="n">
        <v>3.42031986</v>
      </c>
      <c r="K73" s="18" t="s">
        <v>182</v>
      </c>
      <c r="L73" s="20" t="s">
        <v>182</v>
      </c>
      <c r="M73" s="18" t="s">
        <v>182</v>
      </c>
      <c r="N73" s="20" t="s">
        <v>182</v>
      </c>
      <c r="O73" s="18" t="s">
        <v>182</v>
      </c>
      <c r="P73" s="20" t="s">
        <v>182</v>
      </c>
      <c r="Q73" s="18" t="s">
        <v>182</v>
      </c>
      <c r="R73" s="20" t="s">
        <v>182</v>
      </c>
      <c r="S73" s="18" t="n">
        <v>346.8252941</v>
      </c>
      <c r="T73" s="20" t="n">
        <v>11.16042742</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(266.0/B77*100)</f>
        <v/>
      </c>
      <c r="D77" s="19" t="n">
        <v>5796</v>
      </c>
      <c r="E77" s="18" t="n">
        <v>437.84990653</v>
      </c>
      <c r="F77" s="20" t="n">
        <v>3.04994527</v>
      </c>
      <c r="G77" s="18" t="n">
        <v>467.03693913</v>
      </c>
      <c r="H77" s="20" t="n">
        <v>4.78520709</v>
      </c>
      <c r="I77" s="18" t="n">
        <v>448.45420544</v>
      </c>
      <c r="J77" s="20" t="n">
        <v>3.02674138</v>
      </c>
      <c r="K77" s="18" t="s">
        <v>182</v>
      </c>
      <c r="L77" s="20" t="s">
        <v>182</v>
      </c>
      <c r="M77" s="18" t="s">
        <v>182</v>
      </c>
      <c r="N77" s="20" t="s">
        <v>182</v>
      </c>
      <c r="O77" s="18" t="s">
        <v>182</v>
      </c>
      <c r="P77" s="20" t="s">
        <v>182</v>
      </c>
      <c r="Q77" s="18" t="s">
        <v>182</v>
      </c>
      <c r="R77" s="20" t="s">
        <v>182</v>
      </c>
      <c r="S77" s="18" t="n">
        <v>352.41715164</v>
      </c>
      <c r="T77" s="20" t="n">
        <v>4.99305375</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275</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480.9690838</v>
      </c>
      <c r="F7" s="20" t="n">
        <v>2.69281586</v>
      </c>
      <c r="G7" s="18" t="n">
        <v>534.59027948</v>
      </c>
      <c r="H7" s="20" t="n">
        <v>3.24115367</v>
      </c>
      <c r="I7" s="18" t="n">
        <v>513.36147313</v>
      </c>
      <c r="J7" s="20" t="n">
        <v>2.05261629</v>
      </c>
      <c r="K7" s="18" t="s">
        <v>182</v>
      </c>
      <c r="L7" s="20" t="s">
        <v>182</v>
      </c>
      <c r="M7" s="18" t="s">
        <v>182</v>
      </c>
      <c r="N7" s="20" t="s">
        <v>182</v>
      </c>
      <c r="O7" s="18" t="s">
        <v>182</v>
      </c>
      <c r="P7" s="20" t="s">
        <v>182</v>
      </c>
      <c r="Q7" s="18" t="s">
        <v>182</v>
      </c>
      <c r="R7" s="20" t="s">
        <v>182</v>
      </c>
      <c r="S7" s="18" t="n">
        <v>434.36792755</v>
      </c>
      <c r="T7" s="20" t="n">
        <v>8.0679678</v>
      </c>
    </row>
    <row r="8" spans="1:20">
      <c r="A8" s="15" t="s">
        <v>183</v>
      </c>
      <c r="B8" s="17" t="n">
        <v>7007</v>
      </c>
      <c r="C8" s="18">
        <f>(121.0/B8*100)</f>
        <v/>
      </c>
      <c r="D8" s="19" t="n">
        <v>6886</v>
      </c>
      <c r="E8" s="18" t="n">
        <v>446.72150345</v>
      </c>
      <c r="F8" s="20" t="n">
        <v>6.02134848</v>
      </c>
      <c r="G8" s="18" t="n">
        <v>515.64580091</v>
      </c>
      <c r="H8" s="20" t="n">
        <v>3.67370704</v>
      </c>
      <c r="I8" s="18" t="n">
        <v>491.9188557</v>
      </c>
      <c r="J8" s="20" t="n">
        <v>2.79226615</v>
      </c>
      <c r="K8" s="18" t="s">
        <v>182</v>
      </c>
      <c r="L8" s="20" t="s">
        <v>182</v>
      </c>
      <c r="M8" s="18" t="s">
        <v>182</v>
      </c>
      <c r="N8" s="20" t="s">
        <v>182</v>
      </c>
      <c r="O8" s="18" t="n">
        <v>361.38025951</v>
      </c>
      <c r="P8" s="20" t="n">
        <v>22.72565673</v>
      </c>
      <c r="Q8" s="18" t="s">
        <v>182</v>
      </c>
      <c r="R8" s="20" t="s">
        <v>182</v>
      </c>
      <c r="S8" s="18" t="n">
        <v>402.94001453</v>
      </c>
      <c r="T8" s="20" t="n">
        <v>8.468602000000001</v>
      </c>
    </row>
    <row r="9" spans="1:20">
      <c r="A9" s="15" t="s">
        <v>184</v>
      </c>
      <c r="B9" s="17" t="n">
        <v>9651</v>
      </c>
      <c r="C9" s="18">
        <f>(461.0/B9*100)</f>
        <v/>
      </c>
      <c r="D9" s="19" t="n">
        <v>9190</v>
      </c>
      <c r="E9" s="18" t="n">
        <v>489.30017613</v>
      </c>
      <c r="F9" s="20" t="n">
        <v>3.74455042</v>
      </c>
      <c r="G9" s="18" t="n">
        <v>530.52713779</v>
      </c>
      <c r="H9" s="20" t="n">
        <v>2.79462584</v>
      </c>
      <c r="I9" s="18" t="n">
        <v>506.45004591</v>
      </c>
      <c r="J9" s="20" t="n">
        <v>2.64126198</v>
      </c>
      <c r="K9" s="18" t="s">
        <v>182</v>
      </c>
      <c r="L9" s="20" t="s">
        <v>182</v>
      </c>
      <c r="M9" s="18" t="s">
        <v>182</v>
      </c>
      <c r="N9" s="20" t="s">
        <v>182</v>
      </c>
      <c r="O9" s="18" t="n">
        <v>347.7815185</v>
      </c>
      <c r="P9" s="20" t="n">
        <v>11.20716786</v>
      </c>
      <c r="Q9" s="18" t="s">
        <v>182</v>
      </c>
      <c r="R9" s="20" t="s">
        <v>182</v>
      </c>
      <c r="S9" s="18" t="n">
        <v>425.53382052</v>
      </c>
      <c r="T9" s="20" t="n">
        <v>7.6866341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(98.0/B11*100)</f>
        <v/>
      </c>
      <c r="D11" s="19" t="n">
        <v>6955</v>
      </c>
      <c r="E11" s="18" t="n">
        <v>447.2942046</v>
      </c>
      <c r="F11" s="20" t="n">
        <v>3.39979613</v>
      </c>
      <c r="G11" s="18" t="n">
        <v>481.85437394</v>
      </c>
      <c r="H11" s="20" t="n">
        <v>4.58693635</v>
      </c>
      <c r="I11" s="18" t="n">
        <v>462.40312245</v>
      </c>
      <c r="J11" s="20" t="n">
        <v>2.65534457</v>
      </c>
      <c r="K11" s="18" t="s">
        <v>182</v>
      </c>
      <c r="L11" s="20" t="s">
        <v>182</v>
      </c>
      <c r="M11" s="18" t="s">
        <v>182</v>
      </c>
      <c r="N11" s="20" t="s">
        <v>182</v>
      </c>
      <c r="O11" s="18" t="s">
        <v>182</v>
      </c>
      <c r="P11" s="20" t="s">
        <v>182</v>
      </c>
      <c r="Q11" s="18" t="s">
        <v>182</v>
      </c>
      <c r="R11" s="20" t="s">
        <v>182</v>
      </c>
      <c r="S11" s="18" t="n">
        <v>414.23447543</v>
      </c>
      <c r="T11" s="20" t="n">
        <v>10.55684594</v>
      </c>
    </row>
    <row r="12" spans="1:20">
      <c r="A12" s="15" t="s">
        <v>187</v>
      </c>
      <c r="B12" s="17" t="n">
        <v>6894</v>
      </c>
      <c r="C12" s="18">
        <f>(124.0/B12*100)</f>
        <v/>
      </c>
      <c r="D12" s="19" t="n">
        <v>6770</v>
      </c>
      <c r="E12" s="18" t="n">
        <v>466.81128647</v>
      </c>
      <c r="F12" s="20" t="n">
        <v>3.07865522</v>
      </c>
      <c r="G12" s="18" t="n">
        <v>529.78763298</v>
      </c>
      <c r="H12" s="20" t="n">
        <v>3.20558216</v>
      </c>
      <c r="I12" s="18" t="n">
        <v>493.98602968</v>
      </c>
      <c r="J12" s="20" t="n">
        <v>3.15416413</v>
      </c>
      <c r="K12" s="18" t="s">
        <v>182</v>
      </c>
      <c r="L12" s="20" t="s">
        <v>182</v>
      </c>
      <c r="M12" s="18" t="s">
        <v>182</v>
      </c>
      <c r="N12" s="20" t="s">
        <v>182</v>
      </c>
      <c r="O12" s="18" t="n">
        <v>332.31014509</v>
      </c>
      <c r="P12" s="20" t="n">
        <v>18.34291261</v>
      </c>
      <c r="Q12" s="18" t="s">
        <v>182</v>
      </c>
      <c r="R12" s="20" t="s">
        <v>182</v>
      </c>
      <c r="S12" s="18" t="n">
        <v>397.61740462</v>
      </c>
      <c r="T12" s="20" t="n">
        <v>9.93618069</v>
      </c>
    </row>
    <row r="13" spans="1:20">
      <c r="A13" s="15" t="s">
        <v>188</v>
      </c>
      <c r="B13" s="17" t="n">
        <v>7161</v>
      </c>
      <c r="C13" s="18">
        <f>(300.0/B13*100)</f>
        <v/>
      </c>
      <c r="D13" s="19" t="n">
        <v>6861</v>
      </c>
      <c r="E13" s="18" t="n">
        <v>486.54451622</v>
      </c>
      <c r="F13" s="20" t="n">
        <v>3.8378613</v>
      </c>
      <c r="G13" s="18" t="n">
        <v>522.097867</v>
      </c>
      <c r="H13" s="20" t="n">
        <v>3.77799004</v>
      </c>
      <c r="I13" s="18" t="n">
        <v>509.56564078</v>
      </c>
      <c r="J13" s="20" t="n">
        <v>2.41920832</v>
      </c>
      <c r="K13" s="18" t="s">
        <v>182</v>
      </c>
      <c r="L13" s="20" t="s">
        <v>182</v>
      </c>
      <c r="M13" s="18" t="s">
        <v>182</v>
      </c>
      <c r="N13" s="20" t="s">
        <v>182</v>
      </c>
      <c r="O13" s="18" t="n">
        <v>407.4699787</v>
      </c>
      <c r="P13" s="20" t="n">
        <v>6.79601306</v>
      </c>
      <c r="Q13" s="18" t="s">
        <v>182</v>
      </c>
      <c r="R13" s="20" t="s">
        <v>182</v>
      </c>
      <c r="S13" s="18" t="n">
        <v>443.94499314</v>
      </c>
      <c r="T13" s="20" t="n">
        <v>7.89501061</v>
      </c>
    </row>
    <row r="14" spans="1:20">
      <c r="A14" s="15" t="s">
        <v>189</v>
      </c>
      <c r="B14" s="17" t="n">
        <v>5587</v>
      </c>
      <c r="C14" s="18">
        <f>(183.0/B14*100)</f>
        <v/>
      </c>
      <c r="D14" s="19" t="n">
        <v>5404</v>
      </c>
      <c r="E14" s="18" t="n">
        <v>494.38157557</v>
      </c>
      <c r="F14" s="20" t="n">
        <v>3.42683034</v>
      </c>
      <c r="G14" s="18" t="n">
        <v>544.88666788</v>
      </c>
      <c r="H14" s="20" t="n">
        <v>2.98259653</v>
      </c>
      <c r="I14" s="18" t="n">
        <v>523.2459401</v>
      </c>
      <c r="J14" s="20" t="n">
        <v>2.83466121</v>
      </c>
      <c r="K14" s="18" t="s">
        <v>182</v>
      </c>
      <c r="L14" s="20" t="s">
        <v>182</v>
      </c>
      <c r="M14" s="18" t="s">
        <v>182</v>
      </c>
      <c r="N14" s="20" t="s">
        <v>182</v>
      </c>
      <c r="O14" s="18" t="s">
        <v>182</v>
      </c>
      <c r="P14" s="20" t="s">
        <v>182</v>
      </c>
      <c r="Q14" s="18" t="s">
        <v>182</v>
      </c>
      <c r="R14" s="20" t="s">
        <v>182</v>
      </c>
      <c r="S14" s="18" t="n">
        <v>470.80972992</v>
      </c>
      <c r="T14" s="20" t="n">
        <v>11.72929831</v>
      </c>
    </row>
    <row r="15" spans="1:20">
      <c r="A15" s="15" t="s">
        <v>190</v>
      </c>
      <c r="B15" s="17" t="n">
        <v>5882</v>
      </c>
      <c r="C15" s="18">
        <f>(127.0/B15*100)</f>
        <v/>
      </c>
      <c r="D15" s="19" t="n">
        <v>5755</v>
      </c>
      <c r="E15" s="18" t="n">
        <v>512.40860833</v>
      </c>
      <c r="F15" s="20" t="n">
        <v>3.32503206</v>
      </c>
      <c r="G15" s="18" t="n">
        <v>544.88350179</v>
      </c>
      <c r="H15" s="20" t="n">
        <v>2.89324465</v>
      </c>
      <c r="I15" s="18" t="n">
        <v>531.68869382</v>
      </c>
      <c r="J15" s="20" t="n">
        <v>3.25758119</v>
      </c>
      <c r="K15" s="18" t="s">
        <v>182</v>
      </c>
      <c r="L15" s="20" t="s">
        <v>182</v>
      </c>
      <c r="M15" s="18" t="s">
        <v>182</v>
      </c>
      <c r="N15" s="20" t="s">
        <v>182</v>
      </c>
      <c r="O15" s="18" t="n">
        <v>367.66871077</v>
      </c>
      <c r="P15" s="20" t="n">
        <v>14.82638214</v>
      </c>
      <c r="Q15" s="18" t="s">
        <v>182</v>
      </c>
      <c r="R15" s="20" t="s">
        <v>182</v>
      </c>
      <c r="S15" s="18" t="n">
        <v>450.29216371</v>
      </c>
      <c r="T15" s="20" t="n">
        <v>11.43220894</v>
      </c>
    </row>
    <row r="16" spans="1:20">
      <c r="A16" s="15" t="s">
        <v>191</v>
      </c>
      <c r="B16" s="17" t="n">
        <v>6108</v>
      </c>
      <c r="C16" s="18">
        <f>(235.0/B16*100)</f>
        <v/>
      </c>
      <c r="D16" s="19" t="n">
        <v>5873</v>
      </c>
      <c r="E16" s="18" t="n">
        <v>488.9553193</v>
      </c>
      <c r="F16" s="20" t="n">
        <v>3.03030085</v>
      </c>
      <c r="G16" s="18" t="n">
        <v>531.5783509300001</v>
      </c>
      <c r="H16" s="20" t="n">
        <v>4.74334571</v>
      </c>
      <c r="I16" s="18" t="n">
        <v>513.15392581</v>
      </c>
      <c r="J16" s="20" t="n">
        <v>2.93585859</v>
      </c>
      <c r="K16" s="18" t="s">
        <v>182</v>
      </c>
      <c r="L16" s="20" t="s">
        <v>182</v>
      </c>
      <c r="M16" s="18" t="s">
        <v>182</v>
      </c>
      <c r="N16" s="20" t="s">
        <v>182</v>
      </c>
      <c r="O16" s="18" t="s">
        <v>182</v>
      </c>
      <c r="P16" s="20" t="s">
        <v>182</v>
      </c>
      <c r="Q16" s="18" t="s">
        <v>182</v>
      </c>
      <c r="R16" s="20" t="s">
        <v>182</v>
      </c>
      <c r="S16" s="18" t="n">
        <v>398.8956072</v>
      </c>
      <c r="T16" s="20" t="n">
        <v>10.35935414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452.03429704</v>
      </c>
      <c r="F18" s="20" t="n">
        <v>4.89823749</v>
      </c>
      <c r="G18" s="18" t="n">
        <v>496.20341902</v>
      </c>
      <c r="H18" s="20" t="n">
        <v>4.4113979</v>
      </c>
      <c r="I18" s="18" t="n">
        <v>475.81513711</v>
      </c>
      <c r="J18" s="20" t="n">
        <v>4.43140167</v>
      </c>
      <c r="K18" s="18" t="s">
        <v>182</v>
      </c>
      <c r="L18" s="20" t="s">
        <v>182</v>
      </c>
      <c r="M18" s="18" t="s">
        <v>182</v>
      </c>
      <c r="N18" s="20" t="s">
        <v>182</v>
      </c>
      <c r="O18" s="18" t="s">
        <v>182</v>
      </c>
      <c r="P18" s="20" t="s">
        <v>182</v>
      </c>
      <c r="Q18" s="18" t="s">
        <v>182</v>
      </c>
      <c r="R18" s="20" t="s">
        <v>182</v>
      </c>
      <c r="S18" s="18" t="n">
        <v>375.46543184</v>
      </c>
      <c r="T18" s="20" t="n">
        <v>11.14580825</v>
      </c>
    </row>
    <row r="19" spans="1:20">
      <c r="A19" s="15" t="s">
        <v>194</v>
      </c>
      <c r="B19" s="17" t="n">
        <v>5658</v>
      </c>
      <c r="C19" s="18">
        <f>(120.0/B19*100)</f>
        <v/>
      </c>
      <c r="D19" s="19" t="n">
        <v>5538</v>
      </c>
      <c r="E19" s="18" t="n">
        <v>451.61966862</v>
      </c>
      <c r="F19" s="20" t="n">
        <v>3.00584981</v>
      </c>
      <c r="G19" s="18" t="n">
        <v>502.26399036</v>
      </c>
      <c r="H19" s="20" t="n">
        <v>3.81452229</v>
      </c>
      <c r="I19" s="18" t="n">
        <v>490.23946209</v>
      </c>
      <c r="J19" s="20" t="n">
        <v>3.75796222</v>
      </c>
      <c r="K19" s="18" t="s">
        <v>182</v>
      </c>
      <c r="L19" s="20" t="s">
        <v>182</v>
      </c>
      <c r="M19" s="18" t="s">
        <v>182</v>
      </c>
      <c r="N19" s="20" t="s">
        <v>182</v>
      </c>
      <c r="O19" s="18" t="s">
        <v>182</v>
      </c>
      <c r="P19" s="20" t="s">
        <v>182</v>
      </c>
      <c r="Q19" s="18" t="s">
        <v>182</v>
      </c>
      <c r="R19" s="20" t="s">
        <v>182</v>
      </c>
      <c r="S19" s="18" t="n">
        <v>376.03561994</v>
      </c>
      <c r="T19" s="20" t="n">
        <v>12.49059337</v>
      </c>
    </row>
    <row r="20" spans="1:20">
      <c r="A20" s="15" t="s">
        <v>195</v>
      </c>
      <c r="B20" s="17" t="n">
        <v>3371</v>
      </c>
      <c r="C20" s="18">
        <f>(81.0/B20*100)</f>
        <v/>
      </c>
      <c r="D20" s="19" t="n">
        <v>3290</v>
      </c>
      <c r="E20" s="18" t="n">
        <v>463.27789601</v>
      </c>
      <c r="F20" s="20" t="n">
        <v>3.73060213</v>
      </c>
      <c r="G20" s="18" t="n">
        <v>501.40315743</v>
      </c>
      <c r="H20" s="20" t="n">
        <v>3.46405832</v>
      </c>
      <c r="I20" s="18" t="n">
        <v>486.23063724</v>
      </c>
      <c r="J20" s="20" t="n">
        <v>2.84344809</v>
      </c>
      <c r="K20" s="18" t="s">
        <v>182</v>
      </c>
      <c r="L20" s="20" t="s">
        <v>182</v>
      </c>
      <c r="M20" s="18" t="s">
        <v>182</v>
      </c>
      <c r="N20" s="20" t="s">
        <v>182</v>
      </c>
      <c r="O20" s="18" t="s">
        <v>182</v>
      </c>
      <c r="P20" s="20" t="s">
        <v>182</v>
      </c>
      <c r="Q20" s="18" t="s">
        <v>182</v>
      </c>
      <c r="R20" s="20" t="s">
        <v>182</v>
      </c>
      <c r="S20" s="18" t="n">
        <v>400.50493596</v>
      </c>
      <c r="T20" s="20" t="n">
        <v>15.34533536</v>
      </c>
    </row>
    <row r="21" spans="1:20">
      <c r="A21" s="15" t="s">
        <v>196</v>
      </c>
      <c r="B21" s="17" t="n">
        <v>5741</v>
      </c>
      <c r="C21" s="18">
        <f>(72.0/B21*100)</f>
        <v/>
      </c>
      <c r="D21" s="19" t="n">
        <v>5669</v>
      </c>
      <c r="E21" s="18" t="n">
        <v>492.90934969</v>
      </c>
      <c r="F21" s="20" t="n">
        <v>3.95005078</v>
      </c>
      <c r="G21" s="18" t="n">
        <v>541.01668503</v>
      </c>
      <c r="H21" s="20" t="n">
        <v>2.93650213</v>
      </c>
      <c r="I21" s="18" t="n">
        <v>525.42627551</v>
      </c>
      <c r="J21" s="20" t="n">
        <v>2.58041074</v>
      </c>
      <c r="K21" s="18" t="s">
        <v>182</v>
      </c>
      <c r="L21" s="20" t="s">
        <v>182</v>
      </c>
      <c r="M21" s="18" t="s">
        <v>182</v>
      </c>
      <c r="N21" s="20" t="s">
        <v>182</v>
      </c>
      <c r="O21" s="18" t="s">
        <v>182</v>
      </c>
      <c r="P21" s="20" t="s">
        <v>182</v>
      </c>
      <c r="Q21" s="18" t="s">
        <v>182</v>
      </c>
      <c r="R21" s="20" t="s">
        <v>182</v>
      </c>
      <c r="S21" s="18" t="n">
        <v>471.68190686</v>
      </c>
      <c r="T21" s="20" t="n">
        <v>10.63929559</v>
      </c>
    </row>
    <row r="22" spans="1:20">
      <c r="A22" s="15" t="s">
        <v>197</v>
      </c>
      <c r="B22" s="17" t="n">
        <v>6598</v>
      </c>
      <c r="C22" s="18">
        <f>(93.0/B22*100)</f>
        <v/>
      </c>
      <c r="D22" s="19" t="n">
        <v>6505</v>
      </c>
      <c r="E22" s="18" t="n">
        <v>458.21604682</v>
      </c>
      <c r="F22" s="20" t="n">
        <v>7.84271855</v>
      </c>
      <c r="G22" s="18" t="n">
        <v>500.54825936</v>
      </c>
      <c r="H22" s="20" t="n">
        <v>5.55259501</v>
      </c>
      <c r="I22" s="18" t="n">
        <v>501.52907791</v>
      </c>
      <c r="J22" s="20" t="n">
        <v>3.68228112</v>
      </c>
      <c r="K22" s="18" t="s">
        <v>182</v>
      </c>
      <c r="L22" s="20" t="s">
        <v>182</v>
      </c>
      <c r="M22" s="18" t="s">
        <v>182</v>
      </c>
      <c r="N22" s="20" t="s">
        <v>182</v>
      </c>
      <c r="O22" s="18" t="n">
        <v>481.75555063</v>
      </c>
      <c r="P22" s="20" t="n">
        <v>8.711038220000001</v>
      </c>
      <c r="Q22" s="18" t="s">
        <v>182</v>
      </c>
      <c r="R22" s="20" t="s">
        <v>182</v>
      </c>
      <c r="S22" s="18" t="n">
        <v>364.4815669</v>
      </c>
      <c r="T22" s="20" t="n">
        <v>10.50440527</v>
      </c>
    </row>
    <row r="23" spans="1:20">
      <c r="A23" s="15" t="s">
        <v>198</v>
      </c>
      <c r="B23" s="17" t="n">
        <v>11583</v>
      </c>
      <c r="C23" s="18">
        <f>(499.0/B23*100)</f>
        <v/>
      </c>
      <c r="D23" s="19" t="n">
        <v>11084</v>
      </c>
      <c r="E23" s="18" t="n">
        <v>466.87514664</v>
      </c>
      <c r="F23" s="20" t="n">
        <v>3.7173877</v>
      </c>
      <c r="G23" s="18" t="n">
        <v>504.07142425</v>
      </c>
      <c r="H23" s="20" t="n">
        <v>3.66545846</v>
      </c>
      <c r="I23" s="18" t="n">
        <v>499.61807268</v>
      </c>
      <c r="J23" s="20" t="n">
        <v>2.80131723</v>
      </c>
      <c r="K23" s="18" t="s">
        <v>182</v>
      </c>
      <c r="L23" s="20" t="s">
        <v>182</v>
      </c>
      <c r="M23" s="18" t="s">
        <v>182</v>
      </c>
      <c r="N23" s="20" t="s">
        <v>182</v>
      </c>
      <c r="O23" s="18" t="s">
        <v>182</v>
      </c>
      <c r="P23" s="20" t="s">
        <v>182</v>
      </c>
      <c r="Q23" s="18" t="s">
        <v>182</v>
      </c>
      <c r="R23" s="20" t="s">
        <v>182</v>
      </c>
      <c r="S23" s="18" t="n">
        <v>409.99841803</v>
      </c>
      <c r="T23" s="20" t="n">
        <v>9.715910490000001</v>
      </c>
    </row>
    <row r="24" spans="1:20">
      <c r="A24" s="15" t="s">
        <v>199</v>
      </c>
      <c r="B24" s="17" t="n">
        <v>6647</v>
      </c>
      <c r="C24" s="18">
        <f>(13.0/B24*100)</f>
        <v/>
      </c>
      <c r="D24" s="19" t="n">
        <v>6634</v>
      </c>
      <c r="E24" s="18" t="n">
        <v>497.85828665</v>
      </c>
      <c r="F24" s="20" t="n">
        <v>4.17931908</v>
      </c>
      <c r="G24" s="18" t="n">
        <v>527.63174194</v>
      </c>
      <c r="H24" s="20" t="n">
        <v>3.531323</v>
      </c>
      <c r="I24" s="18" t="n">
        <v>524.9193426099999</v>
      </c>
      <c r="J24" s="20" t="n">
        <v>3.06417397</v>
      </c>
      <c r="K24" s="18" t="s">
        <v>182</v>
      </c>
      <c r="L24" s="20" t="s">
        <v>182</v>
      </c>
      <c r="M24" s="18" t="s">
        <v>182</v>
      </c>
      <c r="N24" s="20" t="s">
        <v>182</v>
      </c>
      <c r="O24" s="18" t="s">
        <v>182</v>
      </c>
      <c r="P24" s="20" t="s">
        <v>182</v>
      </c>
      <c r="Q24" s="18" t="s">
        <v>182</v>
      </c>
      <c r="R24" s="20" t="s">
        <v>182</v>
      </c>
      <c r="S24" s="18" t="n">
        <v>460.77651533</v>
      </c>
      <c r="T24" s="20" t="n">
        <v>14.13571053</v>
      </c>
    </row>
    <row r="25" spans="1:20">
      <c r="A25" s="15" t="s">
        <v>200</v>
      </c>
      <c r="B25" s="17" t="n">
        <v>5581</v>
      </c>
      <c r="C25" s="18">
        <f>(28.0/B25*100)</f>
        <v/>
      </c>
      <c r="D25" s="19" t="n">
        <v>5553</v>
      </c>
      <c r="E25" s="18" t="n">
        <v>515.14979549</v>
      </c>
      <c r="F25" s="20" t="n">
        <v>4.72974507</v>
      </c>
      <c r="G25" s="18" t="n">
        <v>527.78710489</v>
      </c>
      <c r="H25" s="20" t="n">
        <v>4.18227546</v>
      </c>
      <c r="I25" s="18" t="n">
        <v>515.84160429</v>
      </c>
      <c r="J25" s="20" t="n">
        <v>3.66539393</v>
      </c>
      <c r="K25" s="18" t="s">
        <v>182</v>
      </c>
      <c r="L25" s="20" t="s">
        <v>182</v>
      </c>
      <c r="M25" s="18" t="s">
        <v>182</v>
      </c>
      <c r="N25" s="20" t="s">
        <v>182</v>
      </c>
      <c r="O25" s="18" t="s">
        <v>182</v>
      </c>
      <c r="P25" s="20" t="s">
        <v>182</v>
      </c>
      <c r="Q25" s="18" t="s">
        <v>182</v>
      </c>
      <c r="R25" s="20" t="s">
        <v>182</v>
      </c>
      <c r="S25" s="18" t="n">
        <v>455.04874534</v>
      </c>
      <c r="T25" s="20" t="n">
        <v>17.8012746</v>
      </c>
    </row>
    <row r="26" spans="1:20">
      <c r="A26" s="15" t="s">
        <v>201</v>
      </c>
      <c r="B26" s="17" t="n">
        <v>4869</v>
      </c>
      <c r="C26" s="18">
        <f>(95.0/B26*100)</f>
        <v/>
      </c>
      <c r="D26" s="19" t="n">
        <v>4774</v>
      </c>
      <c r="E26" s="18" t="n">
        <v>463.66922215</v>
      </c>
      <c r="F26" s="20" t="n">
        <v>2.95619173</v>
      </c>
      <c r="G26" s="18" t="n">
        <v>510.24794896</v>
      </c>
      <c r="H26" s="20" t="n">
        <v>2.60027939</v>
      </c>
      <c r="I26" s="18" t="n">
        <v>499.16695044</v>
      </c>
      <c r="J26" s="20" t="n">
        <v>2.69341982</v>
      </c>
      <c r="K26" s="18" t="s">
        <v>182</v>
      </c>
      <c r="L26" s="20" t="s">
        <v>182</v>
      </c>
      <c r="M26" s="18" t="s">
        <v>182</v>
      </c>
      <c r="N26" s="20" t="s">
        <v>182</v>
      </c>
      <c r="O26" s="18" t="s">
        <v>182</v>
      </c>
      <c r="P26" s="20" t="s">
        <v>182</v>
      </c>
      <c r="Q26" s="18" t="s">
        <v>182</v>
      </c>
      <c r="R26" s="20" t="s">
        <v>182</v>
      </c>
      <c r="S26" s="18" t="n">
        <v>430.39911618</v>
      </c>
      <c r="T26" s="20" t="n">
        <v>10.49220617</v>
      </c>
    </row>
    <row r="27" spans="1:20">
      <c r="A27" s="15" t="s">
        <v>202</v>
      </c>
      <c r="B27" s="17" t="n">
        <v>5299</v>
      </c>
      <c r="C27" s="18">
        <f>(154.0/B27*100)</f>
        <v/>
      </c>
      <c r="D27" s="19" t="n">
        <v>5145</v>
      </c>
      <c r="E27" s="18" t="n">
        <v>466.25440911</v>
      </c>
      <c r="F27" s="20" t="n">
        <v>2.58405552</v>
      </c>
      <c r="G27" s="18" t="n">
        <v>509.38997948</v>
      </c>
      <c r="H27" s="20" t="n">
        <v>3.53515372</v>
      </c>
      <c r="I27" s="18" t="n">
        <v>492.96855021</v>
      </c>
      <c r="J27" s="20" t="n">
        <v>2.48703394</v>
      </c>
      <c r="K27" s="18" t="s">
        <v>182</v>
      </c>
      <c r="L27" s="20" t="s">
        <v>182</v>
      </c>
      <c r="M27" s="18" t="s">
        <v>182</v>
      </c>
      <c r="N27" s="20" t="s">
        <v>182</v>
      </c>
      <c r="O27" s="18" t="s">
        <v>182</v>
      </c>
      <c r="P27" s="20" t="s">
        <v>182</v>
      </c>
      <c r="Q27" s="18" t="s">
        <v>182</v>
      </c>
      <c r="R27" s="20" t="s">
        <v>182</v>
      </c>
      <c r="S27" s="18" t="n">
        <v>396.09725927</v>
      </c>
      <c r="T27" s="20" t="n">
        <v>7.06501847</v>
      </c>
    </row>
    <row r="28" spans="1:20">
      <c r="A28" s="15" t="s">
        <v>203</v>
      </c>
      <c r="B28" s="17" t="n">
        <v>7568</v>
      </c>
      <c r="C28" s="18">
        <f>(120.0/B28*100)</f>
        <v/>
      </c>
      <c r="D28" s="19" t="n">
        <v>7448</v>
      </c>
      <c r="E28" s="18" t="n">
        <v>410.11099043</v>
      </c>
      <c r="F28" s="20" t="n">
        <v>3.19799362</v>
      </c>
      <c r="G28" s="18" t="n">
        <v>441.88566948</v>
      </c>
      <c r="H28" s="20" t="n">
        <v>3.28542319</v>
      </c>
      <c r="I28" s="18" t="n">
        <v>428.22325754</v>
      </c>
      <c r="J28" s="20" t="n">
        <v>3.2895174</v>
      </c>
      <c r="K28" s="18" t="s">
        <v>182</v>
      </c>
      <c r="L28" s="20" t="s">
        <v>182</v>
      </c>
      <c r="M28" s="18" t="s">
        <v>182</v>
      </c>
      <c r="N28" s="20" t="s">
        <v>182</v>
      </c>
      <c r="O28" s="18" t="s">
        <v>182</v>
      </c>
      <c r="P28" s="20" t="s">
        <v>182</v>
      </c>
      <c r="Q28" s="18" t="s">
        <v>182</v>
      </c>
      <c r="R28" s="20" t="s">
        <v>182</v>
      </c>
      <c r="S28" s="18" t="n">
        <v>384.22153105</v>
      </c>
      <c r="T28" s="20" t="n">
        <v>10.36866895</v>
      </c>
    </row>
    <row r="29" spans="1:20">
      <c r="A29" s="15" t="s">
        <v>204</v>
      </c>
      <c r="B29" s="17" t="n">
        <v>5385</v>
      </c>
      <c r="C29" s="18">
        <f>(35.0/B29*100)</f>
        <v/>
      </c>
      <c r="D29" s="19" t="n">
        <v>5350</v>
      </c>
      <c r="E29" s="18" t="n">
        <v>483.28196812</v>
      </c>
      <c r="F29" s="20" t="n">
        <v>4.43249418</v>
      </c>
      <c r="G29" s="18" t="n">
        <v>530.37265036</v>
      </c>
      <c r="H29" s="20" t="n">
        <v>3.39801884</v>
      </c>
      <c r="I29" s="18" t="n">
        <v>505.3872553</v>
      </c>
      <c r="J29" s="20" t="n">
        <v>2.78012656</v>
      </c>
      <c r="K29" s="18" t="s">
        <v>182</v>
      </c>
      <c r="L29" s="20" t="s">
        <v>182</v>
      </c>
      <c r="M29" s="18" t="s">
        <v>182</v>
      </c>
      <c r="N29" s="20" t="s">
        <v>182</v>
      </c>
      <c r="O29" s="18" t="n">
        <v>314.02123871</v>
      </c>
      <c r="P29" s="20" t="n">
        <v>13.26138992</v>
      </c>
      <c r="Q29" s="18" t="s">
        <v>182</v>
      </c>
      <c r="R29" s="20" t="s">
        <v>182</v>
      </c>
      <c r="S29" s="18" t="n">
        <v>450.84351887</v>
      </c>
      <c r="T29" s="20" t="n">
        <v>14.38672621</v>
      </c>
    </row>
    <row r="30" spans="1:20">
      <c r="A30" s="15" t="s">
        <v>205</v>
      </c>
      <c r="B30" s="17" t="n">
        <v>4520</v>
      </c>
      <c r="C30" s="18">
        <f>(497.0/B30*100)</f>
        <v/>
      </c>
      <c r="D30" s="19" t="n">
        <v>4023</v>
      </c>
      <c r="E30" s="18" t="n">
        <v>482.53397047</v>
      </c>
      <c r="F30" s="20" t="n">
        <v>3.82160855</v>
      </c>
      <c r="G30" s="18" t="n">
        <v>537.9528078</v>
      </c>
      <c r="H30" s="20" t="n">
        <v>4.37843105</v>
      </c>
      <c r="I30" s="18" t="n">
        <v>530.48850705</v>
      </c>
      <c r="J30" s="20" t="n">
        <v>3.69397808</v>
      </c>
      <c r="K30" s="18" t="s">
        <v>182</v>
      </c>
      <c r="L30" s="20" t="s">
        <v>182</v>
      </c>
      <c r="M30" s="18" t="s">
        <v>182</v>
      </c>
      <c r="N30" s="20" t="s">
        <v>182</v>
      </c>
      <c r="O30" s="18" t="s">
        <v>182</v>
      </c>
      <c r="P30" s="20" t="s">
        <v>182</v>
      </c>
      <c r="Q30" s="18" t="s">
        <v>182</v>
      </c>
      <c r="R30" s="20" t="s">
        <v>182</v>
      </c>
      <c r="S30" s="18" t="n">
        <v>418.8402937</v>
      </c>
      <c r="T30" s="20" t="n">
        <v>11.48422922</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(12.0/B32*100)</f>
        <v/>
      </c>
      <c r="D32" s="19" t="n">
        <v>4466</v>
      </c>
      <c r="E32" s="18" t="n">
        <v>488.18382709</v>
      </c>
      <c r="F32" s="20" t="n">
        <v>3.16125203</v>
      </c>
      <c r="G32" s="18" t="n">
        <v>535.31611015</v>
      </c>
      <c r="H32" s="20" t="n">
        <v>3.3638521</v>
      </c>
      <c r="I32" s="18" t="n">
        <v>507.97270329</v>
      </c>
      <c r="J32" s="20" t="n">
        <v>3.34312304</v>
      </c>
      <c r="K32" s="18" t="s">
        <v>182</v>
      </c>
      <c r="L32" s="20" t="s">
        <v>182</v>
      </c>
      <c r="M32" s="18" t="s">
        <v>182</v>
      </c>
      <c r="N32" s="20" t="s">
        <v>182</v>
      </c>
      <c r="O32" s="18" t="s">
        <v>182</v>
      </c>
      <c r="P32" s="20" t="s">
        <v>182</v>
      </c>
      <c r="Q32" s="18" t="s">
        <v>182</v>
      </c>
      <c r="R32" s="20" t="s">
        <v>182</v>
      </c>
      <c r="S32" s="18" t="n">
        <v>421.52471323</v>
      </c>
      <c r="T32" s="20" t="n">
        <v>14.91824036</v>
      </c>
    </row>
    <row r="33" spans="1:20">
      <c r="A33" s="15" t="s">
        <v>208</v>
      </c>
      <c r="B33" s="17" t="n">
        <v>7325</v>
      </c>
      <c r="C33" s="18">
        <f>(212.0/B33*100)</f>
        <v/>
      </c>
      <c r="D33" s="19" t="n">
        <v>7113</v>
      </c>
      <c r="E33" s="18" t="n">
        <v>474.92037252</v>
      </c>
      <c r="F33" s="20" t="n">
        <v>3.80875075</v>
      </c>
      <c r="G33" s="18" t="n">
        <v>529.34661589</v>
      </c>
      <c r="H33" s="20" t="n">
        <v>3.10480421</v>
      </c>
      <c r="I33" s="18" t="n">
        <v>496.54983146</v>
      </c>
      <c r="J33" s="20" t="n">
        <v>3.17335244</v>
      </c>
      <c r="K33" s="18" t="s">
        <v>182</v>
      </c>
      <c r="L33" s="20" t="s">
        <v>182</v>
      </c>
      <c r="M33" s="18" t="s">
        <v>182</v>
      </c>
      <c r="N33" s="20" t="s">
        <v>182</v>
      </c>
      <c r="O33" s="18" t="s">
        <v>182</v>
      </c>
      <c r="P33" s="20" t="s">
        <v>182</v>
      </c>
      <c r="Q33" s="18" t="s">
        <v>182</v>
      </c>
      <c r="R33" s="20" t="s">
        <v>182</v>
      </c>
      <c r="S33" s="18" t="n">
        <v>435.56771123</v>
      </c>
      <c r="T33" s="20" t="n">
        <v>9.92356955</v>
      </c>
    </row>
    <row r="34" spans="1:20">
      <c r="A34" s="15" t="s">
        <v>209</v>
      </c>
      <c r="B34" s="17" t="n">
        <v>6350</v>
      </c>
      <c r="C34" s="18">
        <f>(76.0/B34*100)</f>
        <v/>
      </c>
      <c r="D34" s="19" t="n">
        <v>6274</v>
      </c>
      <c r="E34" s="18" t="n">
        <v>436.64431702</v>
      </c>
      <c r="F34" s="20" t="n">
        <v>2.89331005</v>
      </c>
      <c r="G34" s="18" t="n">
        <v>490.15860426</v>
      </c>
      <c r="H34" s="20" t="n">
        <v>3.83974175</v>
      </c>
      <c r="I34" s="18" t="n">
        <v>468.95138213</v>
      </c>
      <c r="J34" s="20" t="n">
        <v>3.56199669</v>
      </c>
      <c r="K34" s="18" t="s">
        <v>182</v>
      </c>
      <c r="L34" s="20" t="s">
        <v>182</v>
      </c>
      <c r="M34" s="18" t="s">
        <v>182</v>
      </c>
      <c r="N34" s="20" t="s">
        <v>182</v>
      </c>
      <c r="O34" s="18" t="n">
        <v>263.37193708</v>
      </c>
      <c r="P34" s="20" t="n">
        <v>13.61114927</v>
      </c>
      <c r="Q34" s="18" t="s">
        <v>182</v>
      </c>
      <c r="R34" s="20" t="s">
        <v>182</v>
      </c>
      <c r="S34" s="18" t="n">
        <v>354.72007459</v>
      </c>
      <c r="T34" s="20" t="n">
        <v>9.55950741</v>
      </c>
    </row>
    <row r="35" spans="1:20">
      <c r="A35" s="15" t="s">
        <v>210</v>
      </c>
      <c r="B35" s="17" t="n">
        <v>6406</v>
      </c>
      <c r="C35" s="18">
        <f>(67.0/B35*100)</f>
        <v/>
      </c>
      <c r="D35" s="19" t="n">
        <v>6339</v>
      </c>
      <c r="E35" s="18" t="n">
        <v>484.68455265</v>
      </c>
      <c r="F35" s="20" t="n">
        <v>3.27626761</v>
      </c>
      <c r="G35" s="18" t="n">
        <v>525.80652423</v>
      </c>
      <c r="H35" s="20" t="n">
        <v>3.43879953</v>
      </c>
      <c r="I35" s="18" t="n">
        <v>514.3339634500001</v>
      </c>
      <c r="J35" s="20" t="n">
        <v>2.11174043</v>
      </c>
      <c r="K35" s="18" t="s">
        <v>182</v>
      </c>
      <c r="L35" s="20" t="s">
        <v>182</v>
      </c>
      <c r="M35" s="18" t="s">
        <v>182</v>
      </c>
      <c r="N35" s="20" t="s">
        <v>182</v>
      </c>
      <c r="O35" s="18" t="n">
        <v>337.32521215</v>
      </c>
      <c r="P35" s="20" t="n">
        <v>11.65794297</v>
      </c>
      <c r="Q35" s="18" t="s">
        <v>182</v>
      </c>
      <c r="R35" s="20" t="s">
        <v>182</v>
      </c>
      <c r="S35" s="18" t="n">
        <v>413.10582527</v>
      </c>
      <c r="T35" s="20" t="n">
        <v>9.64654415</v>
      </c>
    </row>
    <row r="36" spans="1:20">
      <c r="A36" s="15" t="s">
        <v>211</v>
      </c>
      <c r="B36" s="17" t="n">
        <v>6736</v>
      </c>
      <c r="C36" s="18">
        <f>(41.0/B36*100)</f>
        <v/>
      </c>
      <c r="D36" s="19" t="n">
        <v>6695</v>
      </c>
      <c r="E36" s="18" t="n">
        <v>471.13479417</v>
      </c>
      <c r="F36" s="20" t="n">
        <v>4.18519887</v>
      </c>
      <c r="G36" s="18" t="n">
        <v>512.51764469</v>
      </c>
      <c r="H36" s="20" t="n">
        <v>2.91873154</v>
      </c>
      <c r="I36" s="18" t="n">
        <v>499.56186593</v>
      </c>
      <c r="J36" s="20" t="n">
        <v>2.68408444</v>
      </c>
      <c r="K36" s="18" t="s">
        <v>182</v>
      </c>
      <c r="L36" s="20" t="s">
        <v>182</v>
      </c>
      <c r="M36" s="18" t="s">
        <v>182</v>
      </c>
      <c r="N36" s="20" t="s">
        <v>182</v>
      </c>
      <c r="O36" s="18" t="s">
        <v>182</v>
      </c>
      <c r="P36" s="20" t="s">
        <v>182</v>
      </c>
      <c r="Q36" s="18" t="s">
        <v>182</v>
      </c>
      <c r="R36" s="20" t="s">
        <v>182</v>
      </c>
      <c r="S36" s="18" t="n">
        <v>413.38022866</v>
      </c>
      <c r="T36" s="20" t="n">
        <v>7.80475555</v>
      </c>
    </row>
    <row r="37" spans="1:20">
      <c r="A37" s="15" t="s">
        <v>212</v>
      </c>
      <c r="B37" s="17" t="n">
        <v>5458</v>
      </c>
      <c r="C37" s="18">
        <f>(223.0/B37*100)</f>
        <v/>
      </c>
      <c r="D37" s="19" t="n">
        <v>5235</v>
      </c>
      <c r="E37" s="18" t="n">
        <v>469.67959308</v>
      </c>
      <c r="F37" s="20" t="n">
        <v>4.47770155</v>
      </c>
      <c r="G37" s="18" t="n">
        <v>527.58967229</v>
      </c>
      <c r="H37" s="20" t="n">
        <v>4.54493572</v>
      </c>
      <c r="I37" s="18" t="n">
        <v>513.10498507</v>
      </c>
      <c r="J37" s="20" t="n">
        <v>3.38993155</v>
      </c>
      <c r="K37" s="18" t="s">
        <v>182</v>
      </c>
      <c r="L37" s="20" t="s">
        <v>182</v>
      </c>
      <c r="M37" s="18" t="s">
        <v>182</v>
      </c>
      <c r="N37" s="20" t="s">
        <v>182</v>
      </c>
      <c r="O37" s="18" t="s">
        <v>182</v>
      </c>
      <c r="P37" s="20" t="s">
        <v>182</v>
      </c>
      <c r="Q37" s="18" t="s">
        <v>182</v>
      </c>
      <c r="R37" s="20" t="s">
        <v>182</v>
      </c>
      <c r="S37" s="18" t="n">
        <v>410.73269437</v>
      </c>
      <c r="T37" s="20" t="n">
        <v>9.441304430000001</v>
      </c>
    </row>
    <row r="38" spans="1:20">
      <c r="A38" s="15" t="s">
        <v>213</v>
      </c>
      <c r="B38" s="17" t="n">
        <v>5860</v>
      </c>
      <c r="C38" s="18">
        <f>(60.0/B38*100)</f>
        <v/>
      </c>
      <c r="D38" s="19" t="n">
        <v>5800</v>
      </c>
      <c r="E38" s="18" t="n">
        <v>456.29618819</v>
      </c>
      <c r="F38" s="20" t="n">
        <v>4.79043086</v>
      </c>
      <c r="G38" s="18" t="n">
        <v>523.64798768</v>
      </c>
      <c r="H38" s="20" t="n">
        <v>3.74787509</v>
      </c>
      <c r="I38" s="18" t="n">
        <v>497.13464132</v>
      </c>
      <c r="J38" s="20" t="n">
        <v>3.25303943</v>
      </c>
      <c r="K38" s="18" t="s">
        <v>182</v>
      </c>
      <c r="L38" s="20" t="s">
        <v>182</v>
      </c>
      <c r="M38" s="18" t="s">
        <v>182</v>
      </c>
      <c r="N38" s="20" t="s">
        <v>182</v>
      </c>
      <c r="O38" s="18" t="s">
        <v>182</v>
      </c>
      <c r="P38" s="20" t="s">
        <v>182</v>
      </c>
      <c r="Q38" s="18" t="s">
        <v>182</v>
      </c>
      <c r="R38" s="20" t="s">
        <v>182</v>
      </c>
      <c r="S38" s="18" t="n">
        <v>425.032574</v>
      </c>
      <c r="T38" s="20" t="n">
        <v>7.86356638</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(5658.0/B40*100)</f>
        <v/>
      </c>
      <c r="D40" s="19" t="n">
        <v>8499</v>
      </c>
      <c r="E40" s="18" t="n">
        <v>472.48324017</v>
      </c>
      <c r="F40" s="20" t="n">
        <v>4.2191294</v>
      </c>
      <c r="G40" s="18" t="n">
        <v>523.11772095</v>
      </c>
      <c r="H40" s="20" t="n">
        <v>3.86847725</v>
      </c>
      <c r="I40" s="18" t="n">
        <v>510.4812953</v>
      </c>
      <c r="J40" s="20" t="n">
        <v>3.3412848</v>
      </c>
      <c r="K40" s="18" t="s">
        <v>182</v>
      </c>
      <c r="L40" s="20" t="s">
        <v>182</v>
      </c>
      <c r="M40" s="18" t="s">
        <v>182</v>
      </c>
      <c r="N40" s="20" t="s">
        <v>182</v>
      </c>
      <c r="O40" s="18" t="n">
        <v>493.18465857</v>
      </c>
      <c r="P40" s="20" t="n">
        <v>2.25147869</v>
      </c>
      <c r="Q40" s="18" t="s">
        <v>182</v>
      </c>
      <c r="R40" s="20" t="s">
        <v>182</v>
      </c>
      <c r="S40" s="18" t="n">
        <v>420.60294357</v>
      </c>
      <c r="T40" s="20" t="n">
        <v>9.850562589999999</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(2698.0/B46*100)</f>
        <v/>
      </c>
      <c r="D46" s="19" t="n">
        <v>20443</v>
      </c>
      <c r="E46" s="18" t="n">
        <v>396.81885311</v>
      </c>
      <c r="F46" s="20" t="n">
        <v>3.50639802</v>
      </c>
      <c r="G46" s="18" t="n">
        <v>454.61292507</v>
      </c>
      <c r="H46" s="20" t="n">
        <v>4.59541275</v>
      </c>
      <c r="I46" s="18" t="n">
        <v>420.14165848</v>
      </c>
      <c r="J46" s="20" t="n">
        <v>3.67126535</v>
      </c>
      <c r="K46" s="18" t="s">
        <v>182</v>
      </c>
      <c r="L46" s="20" t="s">
        <v>182</v>
      </c>
      <c r="M46" s="18" t="s">
        <v>182</v>
      </c>
      <c r="N46" s="20" t="s">
        <v>182</v>
      </c>
      <c r="O46" s="18" t="s">
        <v>182</v>
      </c>
      <c r="P46" s="20" t="s">
        <v>182</v>
      </c>
      <c r="Q46" s="18" t="s">
        <v>182</v>
      </c>
      <c r="R46" s="20" t="s">
        <v>182</v>
      </c>
      <c r="S46" s="18" t="n">
        <v>380.57054709</v>
      </c>
      <c r="T46" s="20" t="n">
        <v>3.94412263</v>
      </c>
    </row>
    <row r="47" spans="1:20">
      <c r="A47" s="15" t="s">
        <v>222</v>
      </c>
      <c r="B47" s="17" t="n">
        <v>5928</v>
      </c>
      <c r="C47" s="18">
        <f>(101.0/B47*100)</f>
        <v/>
      </c>
      <c r="D47" s="19" t="n">
        <v>5827</v>
      </c>
      <c r="E47" s="18" t="n">
        <v>414.66900631</v>
      </c>
      <c r="F47" s="20" t="n">
        <v>5.14088676</v>
      </c>
      <c r="G47" s="18" t="n">
        <v>478.14543295</v>
      </c>
      <c r="H47" s="20" t="n">
        <v>5.43140483</v>
      </c>
      <c r="I47" s="18" t="n">
        <v>462.09174843</v>
      </c>
      <c r="J47" s="20" t="n">
        <v>5.06135528</v>
      </c>
      <c r="K47" s="18" t="s">
        <v>182</v>
      </c>
      <c r="L47" s="20" t="s">
        <v>182</v>
      </c>
      <c r="M47" s="18" t="s">
        <v>182</v>
      </c>
      <c r="N47" s="20" t="s">
        <v>182</v>
      </c>
      <c r="O47" s="18" t="s">
        <v>182</v>
      </c>
      <c r="P47" s="20" t="s">
        <v>182</v>
      </c>
      <c r="Q47" s="18" t="s">
        <v>182</v>
      </c>
      <c r="R47" s="20" t="s">
        <v>182</v>
      </c>
      <c r="S47" s="18" t="n">
        <v>329.62636389</v>
      </c>
      <c r="T47" s="20" t="n">
        <v>6.79178238</v>
      </c>
    </row>
    <row r="48" spans="1:20">
      <c r="A48" s="15" t="s">
        <v>223</v>
      </c>
      <c r="B48" s="17" t="n">
        <v>9841</v>
      </c>
      <c r="C48" s="18">
        <f>(19.0/B48*100)</f>
        <v/>
      </c>
      <c r="D48" s="19" t="n">
        <v>9822</v>
      </c>
      <c r="E48" s="18" t="n">
        <v>461.65734536</v>
      </c>
      <c r="F48" s="20" t="n">
        <v>5.95773678</v>
      </c>
      <c r="G48" s="18" t="n">
        <v>517.36766434</v>
      </c>
      <c r="H48" s="20" t="n">
        <v>6.0106922</v>
      </c>
      <c r="I48" s="18" t="n">
        <v>501.54837456</v>
      </c>
      <c r="J48" s="20" t="n">
        <v>4.85347474</v>
      </c>
      <c r="K48" s="18" t="s">
        <v>182</v>
      </c>
      <c r="L48" s="20" t="s">
        <v>182</v>
      </c>
      <c r="M48" s="18" t="s">
        <v>182</v>
      </c>
      <c r="N48" s="20" t="s">
        <v>182</v>
      </c>
      <c r="O48" s="18" t="s">
        <v>182</v>
      </c>
      <c r="P48" s="20" t="s">
        <v>182</v>
      </c>
      <c r="Q48" s="18" t="s">
        <v>182</v>
      </c>
      <c r="R48" s="20" t="s">
        <v>182</v>
      </c>
      <c r="S48" s="18" t="n">
        <v>421.98336369</v>
      </c>
      <c r="T48" s="20" t="n">
        <v>18.12543376</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(941.0/B50*100)</f>
        <v/>
      </c>
      <c r="D50" s="19" t="n">
        <v>10854</v>
      </c>
      <c r="E50" s="18" t="n">
        <v>418.85821953</v>
      </c>
      <c r="F50" s="20" t="n">
        <v>3.59246128</v>
      </c>
      <c r="G50" s="18" t="n">
        <v>455.51689431</v>
      </c>
      <c r="H50" s="20" t="n">
        <v>3.71034063</v>
      </c>
      <c r="I50" s="18" t="n">
        <v>435.3976018</v>
      </c>
      <c r="J50" s="20" t="n">
        <v>3.09922573</v>
      </c>
      <c r="K50" s="18" t="s">
        <v>182</v>
      </c>
      <c r="L50" s="20" t="s">
        <v>182</v>
      </c>
      <c r="M50" s="18" t="s">
        <v>182</v>
      </c>
      <c r="N50" s="20" t="s">
        <v>182</v>
      </c>
      <c r="O50" s="18" t="s">
        <v>182</v>
      </c>
      <c r="P50" s="20" t="s">
        <v>182</v>
      </c>
      <c r="Q50" s="18" t="s">
        <v>182</v>
      </c>
      <c r="R50" s="20" t="s">
        <v>182</v>
      </c>
      <c r="S50" s="18" t="n">
        <v>380.78062603</v>
      </c>
      <c r="T50" s="20" t="n">
        <v>9.512118299999999</v>
      </c>
    </row>
    <row r="51" spans="1:20">
      <c r="A51" s="15" t="s">
        <v>226</v>
      </c>
      <c r="B51" s="17" t="n">
        <v>6866</v>
      </c>
      <c r="C51" s="18">
        <f>(115.0/B51*100)</f>
        <v/>
      </c>
      <c r="D51" s="19" t="n">
        <v>6751</v>
      </c>
      <c r="E51" s="18" t="n">
        <v>415.93949913</v>
      </c>
      <c r="F51" s="20" t="n">
        <v>4.52957003</v>
      </c>
      <c r="G51" s="18" t="n">
        <v>445.56355905</v>
      </c>
      <c r="H51" s="20" t="n">
        <v>4.99666066</v>
      </c>
      <c r="I51" s="18" t="n">
        <v>433.65979958</v>
      </c>
      <c r="J51" s="20" t="n">
        <v>2.83605302</v>
      </c>
      <c r="K51" s="18" t="s">
        <v>182</v>
      </c>
      <c r="L51" s="20" t="s">
        <v>182</v>
      </c>
      <c r="M51" s="18" t="s">
        <v>182</v>
      </c>
      <c r="N51" s="20" t="s">
        <v>182</v>
      </c>
      <c r="O51" s="18" t="n">
        <v>427.96430568</v>
      </c>
      <c r="P51" s="20" t="n">
        <v>5.20460603</v>
      </c>
      <c r="Q51" s="18" t="s">
        <v>182</v>
      </c>
      <c r="R51" s="20" t="s">
        <v>182</v>
      </c>
      <c r="S51" s="18" t="n">
        <v>397.30434466</v>
      </c>
      <c r="T51" s="20" t="n">
        <v>5.19614263</v>
      </c>
    </row>
    <row r="52" spans="1:20">
      <c r="A52" s="15" t="s">
        <v>227</v>
      </c>
      <c r="B52" s="17" t="n">
        <v>5809</v>
      </c>
      <c r="C52" s="18">
        <f>(115.0/B52*100)</f>
        <v/>
      </c>
      <c r="D52" s="19" t="n">
        <v>5694</v>
      </c>
      <c r="E52" s="18" t="n">
        <v>453.55336262</v>
      </c>
      <c r="F52" s="20" t="n">
        <v>3.75917861</v>
      </c>
      <c r="G52" s="18" t="n">
        <v>512.0558724700001</v>
      </c>
      <c r="H52" s="20" t="n">
        <v>3.31400744</v>
      </c>
      <c r="I52" s="18" t="n">
        <v>493.68850104</v>
      </c>
      <c r="J52" s="20" t="n">
        <v>3.01642883</v>
      </c>
      <c r="K52" s="18" t="s">
        <v>182</v>
      </c>
      <c r="L52" s="20" t="s">
        <v>182</v>
      </c>
      <c r="M52" s="18" t="s">
        <v>182</v>
      </c>
      <c r="N52" s="20" t="s">
        <v>182</v>
      </c>
      <c r="O52" s="18" t="s">
        <v>182</v>
      </c>
      <c r="P52" s="20" t="s">
        <v>182</v>
      </c>
      <c r="Q52" s="18" t="s">
        <v>182</v>
      </c>
      <c r="R52" s="20" t="s">
        <v>182</v>
      </c>
      <c r="S52" s="18" t="n">
        <v>407.02042977</v>
      </c>
      <c r="T52" s="20" t="n">
        <v>9.371241230000001</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(429.0/B54*100)</f>
        <v/>
      </c>
      <c r="D54" s="19" t="n">
        <v>4311</v>
      </c>
      <c r="E54" s="18" t="n">
        <v>353.53742872</v>
      </c>
      <c r="F54" s="20" t="n">
        <v>3.4129312</v>
      </c>
      <c r="G54" s="18" t="n">
        <v>376.0752774</v>
      </c>
      <c r="H54" s="20" t="n">
        <v>5.36173467</v>
      </c>
      <c r="I54" s="18" t="n">
        <v>379.57123337</v>
      </c>
      <c r="J54" s="20" t="n">
        <v>4.06391025</v>
      </c>
      <c r="K54" s="18" t="s">
        <v>182</v>
      </c>
      <c r="L54" s="20" t="s">
        <v>182</v>
      </c>
      <c r="M54" s="18" t="s">
        <v>182</v>
      </c>
      <c r="N54" s="20" t="s">
        <v>182</v>
      </c>
      <c r="O54" s="18" t="s">
        <v>182</v>
      </c>
      <c r="P54" s="20" t="s">
        <v>182</v>
      </c>
      <c r="Q54" s="18" t="s">
        <v>182</v>
      </c>
      <c r="R54" s="20" t="s">
        <v>182</v>
      </c>
      <c r="S54" s="18" t="n">
        <v>309.99068555</v>
      </c>
      <c r="T54" s="20" t="n">
        <v>4.82284245</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(79.0/B56*100)</f>
        <v/>
      </c>
      <c r="D56" s="19" t="n">
        <v>5280</v>
      </c>
      <c r="E56" s="18" t="n">
        <v>502.45410329</v>
      </c>
      <c r="F56" s="20" t="n">
        <v>3.86254908</v>
      </c>
      <c r="G56" s="18" t="n">
        <v>545.9541797099999</v>
      </c>
      <c r="H56" s="20" t="n">
        <v>3.42701283</v>
      </c>
      <c r="I56" s="18" t="n">
        <v>531.0235129599999</v>
      </c>
      <c r="J56" s="20" t="n">
        <v>3.32096284</v>
      </c>
      <c r="K56" s="18" t="s">
        <v>182</v>
      </c>
      <c r="L56" s="20" t="s">
        <v>182</v>
      </c>
      <c r="M56" s="18" t="s">
        <v>182</v>
      </c>
      <c r="N56" s="20" t="s">
        <v>182</v>
      </c>
      <c r="O56" s="18" t="s">
        <v>182</v>
      </c>
      <c r="P56" s="20" t="s">
        <v>182</v>
      </c>
      <c r="Q56" s="18" t="s">
        <v>182</v>
      </c>
      <c r="R56" s="20" t="s">
        <v>182</v>
      </c>
      <c r="S56" s="18" t="n">
        <v>462.80571437</v>
      </c>
      <c r="T56" s="20" t="n">
        <v>21.97989335</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(252.0/B61*100)</f>
        <v/>
      </c>
      <c r="D61" s="19" t="n">
        <v>6273</v>
      </c>
      <c r="E61" s="18" t="n">
        <v>447.47512295</v>
      </c>
      <c r="F61" s="20" t="n">
        <v>2.84229776</v>
      </c>
      <c r="G61" s="18" t="n">
        <v>506.73107416</v>
      </c>
      <c r="H61" s="20" t="n">
        <v>3.57846986</v>
      </c>
      <c r="I61" s="18" t="n">
        <v>484.14032284</v>
      </c>
      <c r="J61" s="20" t="n">
        <v>3.43100373</v>
      </c>
      <c r="K61" s="18" t="s">
        <v>182</v>
      </c>
      <c r="L61" s="20" t="s">
        <v>182</v>
      </c>
      <c r="M61" s="18" t="s">
        <v>182</v>
      </c>
      <c r="N61" s="20" t="s">
        <v>182</v>
      </c>
      <c r="O61" s="18" t="s">
        <v>182</v>
      </c>
      <c r="P61" s="20" t="s">
        <v>182</v>
      </c>
      <c r="Q61" s="18" t="s">
        <v>182</v>
      </c>
      <c r="R61" s="20" t="s">
        <v>182</v>
      </c>
      <c r="S61" s="18" t="n">
        <v>363.56511119</v>
      </c>
      <c r="T61" s="20" t="n">
        <v>11.17353102</v>
      </c>
    </row>
    <row r="62" spans="1:20">
      <c r="A62" s="15" t="s">
        <v>237</v>
      </c>
      <c r="B62" s="17" t="n">
        <v>4476</v>
      </c>
      <c r="C62" s="18">
        <f>(5.0/B62*100)</f>
        <v/>
      </c>
      <c r="D62" s="19" t="n">
        <v>4471</v>
      </c>
      <c r="E62" s="18" t="n">
        <v>489.47815664</v>
      </c>
      <c r="F62" s="20" t="n">
        <v>2.69546215</v>
      </c>
      <c r="G62" s="18" t="n">
        <v>522.30613667</v>
      </c>
      <c r="H62" s="20" t="n">
        <v>2.48484762</v>
      </c>
      <c r="I62" s="18" t="n">
        <v>513.20045846</v>
      </c>
      <c r="J62" s="20" t="n">
        <v>2.04562815</v>
      </c>
      <c r="K62" s="18" t="s">
        <v>182</v>
      </c>
      <c r="L62" s="20" t="s">
        <v>182</v>
      </c>
      <c r="M62" s="18" t="s">
        <v>182</v>
      </c>
      <c r="N62" s="20" t="s">
        <v>182</v>
      </c>
      <c r="O62" s="18" t="s">
        <v>182</v>
      </c>
      <c r="P62" s="20" t="s">
        <v>182</v>
      </c>
      <c r="Q62" s="18" t="s">
        <v>182</v>
      </c>
      <c r="R62" s="20" t="s">
        <v>182</v>
      </c>
      <c r="S62" s="18" t="n">
        <v>480.02423445</v>
      </c>
      <c r="T62" s="20" t="n">
        <v>17.91371588</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384.69821993</v>
      </c>
      <c r="F67" s="20" t="n">
        <v>2.8975351</v>
      </c>
      <c r="G67" s="18" t="n">
        <v>422.35283218</v>
      </c>
      <c r="H67" s="20" t="n">
        <v>4.49750963</v>
      </c>
      <c r="I67" s="18" t="n">
        <v>400.15898647</v>
      </c>
      <c r="J67" s="20" t="n">
        <v>3.74534612</v>
      </c>
      <c r="K67" s="18" t="s">
        <v>182</v>
      </c>
      <c r="L67" s="20" t="s">
        <v>182</v>
      </c>
      <c r="M67" s="18" t="s">
        <v>182</v>
      </c>
      <c r="N67" s="20" t="s">
        <v>182</v>
      </c>
      <c r="O67" s="18" t="s">
        <v>182</v>
      </c>
      <c r="P67" s="20" t="s">
        <v>182</v>
      </c>
      <c r="Q67" s="18" t="s">
        <v>182</v>
      </c>
      <c r="R67" s="20" t="s">
        <v>182</v>
      </c>
      <c r="S67" s="18" t="n">
        <v>316.32338558</v>
      </c>
      <c r="T67" s="20" t="n">
        <v>12.96792092</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484.84512122</v>
      </c>
      <c r="F70" s="20" t="n">
        <v>3.66248495</v>
      </c>
      <c r="G70" s="18" t="n">
        <v>513.93875211</v>
      </c>
      <c r="H70" s="20" t="n">
        <v>3.4933009</v>
      </c>
      <c r="I70" s="18" t="n">
        <v>506.55915891</v>
      </c>
      <c r="J70" s="20" t="n">
        <v>4.076956</v>
      </c>
      <c r="K70" s="18" t="s">
        <v>182</v>
      </c>
      <c r="L70" s="20" t="s">
        <v>182</v>
      </c>
      <c r="M70" s="18" t="s">
        <v>182</v>
      </c>
      <c r="N70" s="20" t="s">
        <v>182</v>
      </c>
      <c r="O70" s="18" t="s">
        <v>182</v>
      </c>
      <c r="P70" s="20" t="s">
        <v>182</v>
      </c>
      <c r="Q70" s="18" t="s">
        <v>182</v>
      </c>
      <c r="R70" s="20" t="s">
        <v>182</v>
      </c>
      <c r="S70" s="18" t="n">
        <v>434.09269694</v>
      </c>
      <c r="T70" s="20" t="n">
        <v>8.749167</v>
      </c>
    </row>
    <row r="71" spans="1:20">
      <c r="A71" s="15" t="s">
        <v>246</v>
      </c>
      <c r="B71" s="17" t="n">
        <v>6115</v>
      </c>
      <c r="C71" s="18">
        <f>(105.0/B71*100)</f>
        <v/>
      </c>
      <c r="D71" s="19" t="n">
        <v>6010</v>
      </c>
      <c r="E71" s="18" t="n">
        <v>505.18537169</v>
      </c>
      <c r="F71" s="20" t="n">
        <v>2.93455002</v>
      </c>
      <c r="G71" s="18" t="n">
        <v>557.7040801000001</v>
      </c>
      <c r="H71" s="20" t="n">
        <v>3.17452848</v>
      </c>
      <c r="I71" s="18" t="n">
        <v>540.84270427</v>
      </c>
      <c r="J71" s="20" t="n">
        <v>2.12427883</v>
      </c>
      <c r="K71" s="18" t="s">
        <v>182</v>
      </c>
      <c r="L71" s="20" t="s">
        <v>182</v>
      </c>
      <c r="M71" s="18" t="s">
        <v>182</v>
      </c>
      <c r="N71" s="20" t="s">
        <v>182</v>
      </c>
      <c r="O71" s="18" t="s">
        <v>182</v>
      </c>
      <c r="P71" s="20" t="s">
        <v>182</v>
      </c>
      <c r="Q71" s="18" t="s">
        <v>182</v>
      </c>
      <c r="R71" s="20" t="s">
        <v>182</v>
      </c>
      <c r="S71" s="18" t="n">
        <v>488.37520989</v>
      </c>
      <c r="T71" s="20" t="n">
        <v>13.31712046</v>
      </c>
    </row>
    <row r="72" spans="1:20">
      <c r="A72" s="15" t="s">
        <v>247</v>
      </c>
      <c r="B72" s="17" t="n">
        <v>7708</v>
      </c>
      <c r="C72" s="18">
        <f>(8.0/B72*100)</f>
        <v/>
      </c>
      <c r="D72" s="19" t="n">
        <v>7700</v>
      </c>
      <c r="E72" s="18" t="n">
        <v>490.7347614</v>
      </c>
      <c r="F72" s="20" t="n">
        <v>2.94439305</v>
      </c>
      <c r="G72" s="18" t="n">
        <v>523.68868677</v>
      </c>
      <c r="H72" s="20" t="n">
        <v>4.2716995</v>
      </c>
      <c r="I72" s="18" t="n">
        <v>491.47959013</v>
      </c>
      <c r="J72" s="20" t="n">
        <v>2.77169665</v>
      </c>
      <c r="K72" s="18" t="s">
        <v>182</v>
      </c>
      <c r="L72" s="20" t="s">
        <v>182</v>
      </c>
      <c r="M72" s="18" t="s">
        <v>182</v>
      </c>
      <c r="N72" s="20" t="s">
        <v>182</v>
      </c>
      <c r="O72" s="18" t="s">
        <v>182</v>
      </c>
      <c r="P72" s="20" t="s">
        <v>182</v>
      </c>
      <c r="Q72" s="18" t="s">
        <v>182</v>
      </c>
      <c r="R72" s="20" t="s">
        <v>182</v>
      </c>
      <c r="S72" s="18" t="n">
        <v>449.03247258</v>
      </c>
      <c r="T72" s="20" t="n">
        <v>15.53893414</v>
      </c>
    </row>
    <row r="73" spans="1:20">
      <c r="A73" s="15" t="s">
        <v>248</v>
      </c>
      <c r="B73" s="17" t="n">
        <v>8249</v>
      </c>
      <c r="C73" s="18">
        <f>(222.0/B73*100)</f>
        <v/>
      </c>
      <c r="D73" s="19" t="n">
        <v>8027</v>
      </c>
      <c r="E73" s="18" t="n">
        <v>401.75473453</v>
      </c>
      <c r="F73" s="20" t="n">
        <v>2.93113608</v>
      </c>
      <c r="G73" s="18" t="n">
        <v>429.37476459</v>
      </c>
      <c r="H73" s="20" t="n">
        <v>5.69964018</v>
      </c>
      <c r="I73" s="18" t="n">
        <v>415.83184484</v>
      </c>
      <c r="J73" s="20" t="n">
        <v>4.17378857</v>
      </c>
      <c r="K73" s="18" t="s">
        <v>182</v>
      </c>
      <c r="L73" s="20" t="s">
        <v>182</v>
      </c>
      <c r="M73" s="18" t="s">
        <v>182</v>
      </c>
      <c r="N73" s="20" t="s">
        <v>182</v>
      </c>
      <c r="O73" s="18" t="s">
        <v>182</v>
      </c>
      <c r="P73" s="20" t="s">
        <v>182</v>
      </c>
      <c r="Q73" s="18" t="s">
        <v>182</v>
      </c>
      <c r="R73" s="20" t="s">
        <v>182</v>
      </c>
      <c r="S73" s="18" t="n">
        <v>340.33406903</v>
      </c>
      <c r="T73" s="20" t="n">
        <v>10.2564985</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(266.0/B77*100)</f>
        <v/>
      </c>
      <c r="D77" s="19" t="n">
        <v>5796</v>
      </c>
      <c r="E77" s="18" t="n">
        <v>410.221401</v>
      </c>
      <c r="F77" s="20" t="n">
        <v>2.9165755</v>
      </c>
      <c r="G77" s="18" t="n">
        <v>478.70815418</v>
      </c>
      <c r="H77" s="20" t="n">
        <v>3.87388617</v>
      </c>
      <c r="I77" s="18" t="n">
        <v>453.84214485</v>
      </c>
      <c r="J77" s="20" t="n">
        <v>2.91303412</v>
      </c>
      <c r="K77" s="18" t="s">
        <v>182</v>
      </c>
      <c r="L77" s="20" t="s">
        <v>182</v>
      </c>
      <c r="M77" s="18" t="s">
        <v>182</v>
      </c>
      <c r="N77" s="20" t="s">
        <v>182</v>
      </c>
      <c r="O77" s="18" t="s">
        <v>182</v>
      </c>
      <c r="P77" s="20" t="s">
        <v>182</v>
      </c>
      <c r="Q77" s="18" t="s">
        <v>182</v>
      </c>
      <c r="R77" s="20" t="s">
        <v>182</v>
      </c>
      <c r="S77" s="18" t="n">
        <v>364.80464229</v>
      </c>
      <c r="T77" s="20" t="n">
        <v>5.63984706</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276</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505.40506612</v>
      </c>
      <c r="F7" s="20" t="n">
        <v>1.77700952</v>
      </c>
      <c r="G7" s="18" t="n">
        <v>543.33989015</v>
      </c>
      <c r="H7" s="20" t="n">
        <v>5.7836966</v>
      </c>
      <c r="I7" s="18" t="n">
        <v>496.52999558</v>
      </c>
      <c r="J7" s="20" t="n">
        <v>6.82479671</v>
      </c>
      <c r="K7" s="18" t="s">
        <v>182</v>
      </c>
      <c r="L7" s="20" t="s">
        <v>182</v>
      </c>
      <c r="M7" s="18" t="s">
        <v>182</v>
      </c>
      <c r="N7" s="20" t="s">
        <v>182</v>
      </c>
      <c r="O7" s="18" t="s">
        <v>182</v>
      </c>
      <c r="P7" s="20" t="s">
        <v>182</v>
      </c>
      <c r="Q7" s="18" t="s">
        <v>182</v>
      </c>
      <c r="R7" s="20" t="s">
        <v>182</v>
      </c>
      <c r="S7" s="18" t="n">
        <v>435.35307967</v>
      </c>
      <c r="T7" s="20" t="n">
        <v>8.85509154</v>
      </c>
    </row>
    <row r="8" spans="1:20">
      <c r="A8" s="15" t="s">
        <v>183</v>
      </c>
      <c r="B8" s="17" t="n">
        <v>7007</v>
      </c>
      <c r="C8" s="18">
        <f>(121.0/B8*100)</f>
        <v/>
      </c>
      <c r="D8" s="19" t="n">
        <v>6886</v>
      </c>
      <c r="E8" s="18" t="n">
        <v>489.78415145</v>
      </c>
      <c r="F8" s="20" t="n">
        <v>2.70299221</v>
      </c>
      <c r="G8" s="18" t="n">
        <v>444.01601465</v>
      </c>
      <c r="H8" s="20" t="n">
        <v>16.22211694</v>
      </c>
      <c r="I8" s="18" t="n">
        <v>440.44020137</v>
      </c>
      <c r="J8" s="20" t="n">
        <v>14.12153412</v>
      </c>
      <c r="K8" s="18" t="s">
        <v>182</v>
      </c>
      <c r="L8" s="20" t="s">
        <v>182</v>
      </c>
      <c r="M8" s="18" t="s">
        <v>182</v>
      </c>
      <c r="N8" s="20" t="s">
        <v>182</v>
      </c>
      <c r="O8" s="18" t="n">
        <v>361.38025951</v>
      </c>
      <c r="P8" s="20" t="n">
        <v>22.72565673</v>
      </c>
      <c r="Q8" s="18" t="s">
        <v>182</v>
      </c>
      <c r="R8" s="20" t="s">
        <v>182</v>
      </c>
      <c r="S8" s="18" t="n">
        <v>391.51798011</v>
      </c>
      <c r="T8" s="20" t="n">
        <v>11.18812712</v>
      </c>
    </row>
    <row r="9" spans="1:20">
      <c r="A9" s="15" t="s">
        <v>184</v>
      </c>
      <c r="B9" s="17" t="n">
        <v>9651</v>
      </c>
      <c r="C9" s="18">
        <f>(461.0/B9*100)</f>
        <v/>
      </c>
      <c r="D9" s="19" t="n">
        <v>9190</v>
      </c>
      <c r="E9" s="18" t="n">
        <v>506.54220089</v>
      </c>
      <c r="F9" s="20" t="n">
        <v>2.36787767</v>
      </c>
      <c r="G9" s="18" t="n">
        <v>517.5245067</v>
      </c>
      <c r="H9" s="20" t="n">
        <v>7.43604279</v>
      </c>
      <c r="I9" s="18" t="n">
        <v>520.78629039</v>
      </c>
      <c r="J9" s="20" t="n">
        <v>7.8027825</v>
      </c>
      <c r="K9" s="18" t="s">
        <v>182</v>
      </c>
      <c r="L9" s="20" t="s">
        <v>182</v>
      </c>
      <c r="M9" s="18" t="s">
        <v>182</v>
      </c>
      <c r="N9" s="20" t="s">
        <v>182</v>
      </c>
      <c r="O9" s="18" t="n">
        <v>347.7815185</v>
      </c>
      <c r="P9" s="20" t="n">
        <v>11.20716786</v>
      </c>
      <c r="Q9" s="18" t="s">
        <v>182</v>
      </c>
      <c r="R9" s="20" t="s">
        <v>182</v>
      </c>
      <c r="S9" s="18" t="n">
        <v>413.45024579</v>
      </c>
      <c r="T9" s="20" t="n">
        <v>9.79575533</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(98.0/B11*100)</f>
        <v/>
      </c>
      <c r="D11" s="19" t="n">
        <v>6955</v>
      </c>
      <c r="E11" s="18" t="n">
        <v>465.25620477</v>
      </c>
      <c r="F11" s="20" t="n">
        <v>2.53259382</v>
      </c>
      <c r="G11" s="18" t="n">
        <v>453.96155019</v>
      </c>
      <c r="H11" s="20" t="n">
        <v>8.17915262</v>
      </c>
      <c r="I11" s="18" t="n">
        <v>436.05020919</v>
      </c>
      <c r="J11" s="20" t="n">
        <v>4.6717253</v>
      </c>
      <c r="K11" s="18" t="s">
        <v>182</v>
      </c>
      <c r="L11" s="20" t="s">
        <v>182</v>
      </c>
      <c r="M11" s="18" t="s">
        <v>182</v>
      </c>
      <c r="N11" s="20" t="s">
        <v>182</v>
      </c>
      <c r="O11" s="18" t="s">
        <v>182</v>
      </c>
      <c r="P11" s="20" t="s">
        <v>182</v>
      </c>
      <c r="Q11" s="18" t="s">
        <v>182</v>
      </c>
      <c r="R11" s="20" t="s">
        <v>182</v>
      </c>
      <c r="S11" s="18" t="n">
        <v>408.80470057</v>
      </c>
      <c r="T11" s="20" t="n">
        <v>11.76108914</v>
      </c>
    </row>
    <row r="12" spans="1:20">
      <c r="A12" s="15" t="s">
        <v>187</v>
      </c>
      <c r="B12" s="17" t="n">
        <v>6894</v>
      </c>
      <c r="C12" s="18">
        <f>(124.0/B12*100)</f>
        <v/>
      </c>
      <c r="D12" s="19" t="n">
        <v>6770</v>
      </c>
      <c r="E12" s="18" t="n">
        <v>494.73209807</v>
      </c>
      <c r="F12" s="20" t="n">
        <v>2.36327542</v>
      </c>
      <c r="G12" s="18" t="n">
        <v>497.74554357</v>
      </c>
      <c r="H12" s="20" t="n">
        <v>8.40919972</v>
      </c>
      <c r="I12" s="18" t="n">
        <v>490.81585567</v>
      </c>
      <c r="J12" s="20" t="n">
        <v>6.48110219</v>
      </c>
      <c r="K12" s="18" t="s">
        <v>182</v>
      </c>
      <c r="L12" s="20" t="s">
        <v>182</v>
      </c>
      <c r="M12" s="18" t="s">
        <v>182</v>
      </c>
      <c r="N12" s="20" t="s">
        <v>182</v>
      </c>
      <c r="O12" s="18" t="n">
        <v>332.31014509</v>
      </c>
      <c r="P12" s="20" t="n">
        <v>18.34291261</v>
      </c>
      <c r="Q12" s="18" t="s">
        <v>182</v>
      </c>
      <c r="R12" s="20" t="s">
        <v>182</v>
      </c>
      <c r="S12" s="18" t="n">
        <v>383.0329881</v>
      </c>
      <c r="T12" s="20" t="n">
        <v>10.24588247</v>
      </c>
    </row>
    <row r="13" spans="1:20">
      <c r="A13" s="15" t="s">
        <v>188</v>
      </c>
      <c r="B13" s="17" t="n">
        <v>7161</v>
      </c>
      <c r="C13" s="18">
        <f>(300.0/B13*100)</f>
        <v/>
      </c>
      <c r="D13" s="19" t="n">
        <v>6861</v>
      </c>
      <c r="E13" s="18" t="n">
        <v>507.59724565</v>
      </c>
      <c r="F13" s="20" t="n">
        <v>2.52941069</v>
      </c>
      <c r="G13" s="18" t="n">
        <v>524.26863081</v>
      </c>
      <c r="H13" s="20" t="n">
        <v>9.982634340000001</v>
      </c>
      <c r="I13" s="18" t="n">
        <v>484.46373872</v>
      </c>
      <c r="J13" s="20" t="n">
        <v>13.47926199</v>
      </c>
      <c r="K13" s="18" t="s">
        <v>182</v>
      </c>
      <c r="L13" s="20" t="s">
        <v>182</v>
      </c>
      <c r="M13" s="18" t="s">
        <v>182</v>
      </c>
      <c r="N13" s="20" t="s">
        <v>182</v>
      </c>
      <c r="O13" s="18" t="n">
        <v>407.4699787</v>
      </c>
      <c r="P13" s="20" t="n">
        <v>6.79601306</v>
      </c>
      <c r="Q13" s="18" t="s">
        <v>182</v>
      </c>
      <c r="R13" s="20" t="s">
        <v>182</v>
      </c>
      <c r="S13" s="18" t="n">
        <v>411.82546732</v>
      </c>
      <c r="T13" s="20" t="n">
        <v>10.21358975</v>
      </c>
    </row>
    <row r="14" spans="1:20">
      <c r="A14" s="15" t="s">
        <v>189</v>
      </c>
      <c r="B14" s="17" t="n">
        <v>5587</v>
      </c>
      <c r="C14" s="18">
        <f>(183.0/B14*100)</f>
        <v/>
      </c>
      <c r="D14" s="19" t="n">
        <v>5404</v>
      </c>
      <c r="E14" s="18" t="n">
        <v>521.12243111</v>
      </c>
      <c r="F14" s="20" t="n">
        <v>2.24731188</v>
      </c>
      <c r="G14" s="18" t="n">
        <v>517.2948395</v>
      </c>
      <c r="H14" s="20" t="n">
        <v>7.68625045</v>
      </c>
      <c r="I14" s="18" t="n">
        <v>504.9172422</v>
      </c>
      <c r="J14" s="20" t="n">
        <v>8.232041150000001</v>
      </c>
      <c r="K14" s="18" t="s">
        <v>182</v>
      </c>
      <c r="L14" s="20" t="s">
        <v>182</v>
      </c>
      <c r="M14" s="18" t="s">
        <v>182</v>
      </c>
      <c r="N14" s="20" t="s">
        <v>182</v>
      </c>
      <c r="O14" s="18" t="s">
        <v>182</v>
      </c>
      <c r="P14" s="20" t="s">
        <v>182</v>
      </c>
      <c r="Q14" s="18" t="s">
        <v>182</v>
      </c>
      <c r="R14" s="20" t="s">
        <v>182</v>
      </c>
      <c r="S14" s="18" t="n">
        <v>476.69922744</v>
      </c>
      <c r="T14" s="20" t="n">
        <v>15.76802301</v>
      </c>
    </row>
    <row r="15" spans="1:20">
      <c r="A15" s="15" t="s">
        <v>190</v>
      </c>
      <c r="B15" s="17" t="n">
        <v>5882</v>
      </c>
      <c r="C15" s="18">
        <f>(127.0/B15*100)</f>
        <v/>
      </c>
      <c r="D15" s="19" t="n">
        <v>5755</v>
      </c>
      <c r="E15" s="18" t="n">
        <v>531.6933259</v>
      </c>
      <c r="F15" s="20" t="n">
        <v>2.32482727</v>
      </c>
      <c r="G15" s="18" t="n">
        <v>474.63809851</v>
      </c>
      <c r="H15" s="20" t="n">
        <v>13.53827428</v>
      </c>
      <c r="I15" s="18" t="n">
        <v>494.93053614</v>
      </c>
      <c r="J15" s="20" t="n">
        <v>21.77799829</v>
      </c>
      <c r="K15" s="18" t="s">
        <v>182</v>
      </c>
      <c r="L15" s="20" t="s">
        <v>182</v>
      </c>
      <c r="M15" s="18" t="s">
        <v>182</v>
      </c>
      <c r="N15" s="20" t="s">
        <v>182</v>
      </c>
      <c r="O15" s="18" t="n">
        <v>367.66871077</v>
      </c>
      <c r="P15" s="20" t="n">
        <v>14.82638214</v>
      </c>
      <c r="Q15" s="18" t="s">
        <v>182</v>
      </c>
      <c r="R15" s="20" t="s">
        <v>182</v>
      </c>
      <c r="S15" s="18" t="n">
        <v>443.41638157</v>
      </c>
      <c r="T15" s="20" t="n">
        <v>14.01742158</v>
      </c>
    </row>
    <row r="16" spans="1:20">
      <c r="A16" s="15" t="s">
        <v>191</v>
      </c>
      <c r="B16" s="17" t="n">
        <v>6108</v>
      </c>
      <c r="C16" s="18">
        <f>(235.0/B16*100)</f>
        <v/>
      </c>
      <c r="D16" s="19" t="n">
        <v>5873</v>
      </c>
      <c r="E16" s="18" t="n">
        <v>508.37778897</v>
      </c>
      <c r="F16" s="20" t="n">
        <v>2.28343324</v>
      </c>
      <c r="G16" s="18" t="n">
        <v>489.03520541</v>
      </c>
      <c r="H16" s="20" t="n">
        <v>11.82938799</v>
      </c>
      <c r="I16" s="18" t="n">
        <v>501.24478969</v>
      </c>
      <c r="J16" s="20" t="n">
        <v>7.95102644</v>
      </c>
      <c r="K16" s="18" t="s">
        <v>182</v>
      </c>
      <c r="L16" s="20" t="s">
        <v>182</v>
      </c>
      <c r="M16" s="18" t="s">
        <v>182</v>
      </c>
      <c r="N16" s="20" t="s">
        <v>182</v>
      </c>
      <c r="O16" s="18" t="s">
        <v>182</v>
      </c>
      <c r="P16" s="20" t="s">
        <v>182</v>
      </c>
      <c r="Q16" s="18" t="s">
        <v>182</v>
      </c>
      <c r="R16" s="20" t="s">
        <v>182</v>
      </c>
      <c r="S16" s="18" t="n">
        <v>381.33011199</v>
      </c>
      <c r="T16" s="20" t="n">
        <v>10.76216304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476.66702058</v>
      </c>
      <c r="F18" s="20" t="n">
        <v>3.82679311</v>
      </c>
      <c r="G18" s="18" t="n">
        <v>431.72775748</v>
      </c>
      <c r="H18" s="20" t="n">
        <v>9.938407979999999</v>
      </c>
      <c r="I18" s="18" t="n">
        <v>434.04487749</v>
      </c>
      <c r="J18" s="20" t="n">
        <v>9.623896630000001</v>
      </c>
      <c r="K18" s="18" t="s">
        <v>182</v>
      </c>
      <c r="L18" s="20" t="s">
        <v>182</v>
      </c>
      <c r="M18" s="18" t="s">
        <v>182</v>
      </c>
      <c r="N18" s="20" t="s">
        <v>182</v>
      </c>
      <c r="O18" s="18" t="s">
        <v>182</v>
      </c>
      <c r="P18" s="20" t="s">
        <v>182</v>
      </c>
      <c r="Q18" s="18" t="s">
        <v>182</v>
      </c>
      <c r="R18" s="20" t="s">
        <v>182</v>
      </c>
      <c r="S18" s="18" t="n">
        <v>367.42417156</v>
      </c>
      <c r="T18" s="20" t="n">
        <v>10.59238666</v>
      </c>
    </row>
    <row r="19" spans="1:20">
      <c r="A19" s="15" t="s">
        <v>194</v>
      </c>
      <c r="B19" s="17" t="n">
        <v>5658</v>
      </c>
      <c r="C19" s="18">
        <f>(120.0/B19*100)</f>
        <v/>
      </c>
      <c r="D19" s="19" t="n">
        <v>5538</v>
      </c>
      <c r="E19" s="18" t="n">
        <v>473.21041875</v>
      </c>
      <c r="F19" s="20" t="n">
        <v>2.6087515</v>
      </c>
      <c r="G19" s="18" t="n">
        <v>452.36915964</v>
      </c>
      <c r="H19" s="20" t="n">
        <v>8.13907012</v>
      </c>
      <c r="I19" s="18" t="n">
        <v>464.36369161</v>
      </c>
      <c r="J19" s="20" t="n">
        <v>7.11872543</v>
      </c>
      <c r="K19" s="18" t="s">
        <v>182</v>
      </c>
      <c r="L19" s="20" t="s">
        <v>182</v>
      </c>
      <c r="M19" s="18" t="s">
        <v>182</v>
      </c>
      <c r="N19" s="20" t="s">
        <v>182</v>
      </c>
      <c r="O19" s="18" t="s">
        <v>182</v>
      </c>
      <c r="P19" s="20" t="s">
        <v>182</v>
      </c>
      <c r="Q19" s="18" t="s">
        <v>182</v>
      </c>
      <c r="R19" s="20" t="s">
        <v>182</v>
      </c>
      <c r="S19" s="18" t="n">
        <v>376.40380013</v>
      </c>
      <c r="T19" s="20" t="n">
        <v>12.68074415</v>
      </c>
    </row>
    <row r="20" spans="1:20">
      <c r="A20" s="15" t="s">
        <v>195</v>
      </c>
      <c r="B20" s="17" t="n">
        <v>3371</v>
      </c>
      <c r="C20" s="18">
        <f>(81.0/B20*100)</f>
        <v/>
      </c>
      <c r="D20" s="19" t="n">
        <v>3290</v>
      </c>
      <c r="E20" s="18" t="n">
        <v>484.14128661</v>
      </c>
      <c r="F20" s="20" t="n">
        <v>2.08336224</v>
      </c>
      <c r="G20" s="18" t="n">
        <v>490.06315777</v>
      </c>
      <c r="H20" s="20" t="n">
        <v>8.89582418</v>
      </c>
      <c r="I20" s="18" t="n">
        <v>461.29707119</v>
      </c>
      <c r="J20" s="20" t="n">
        <v>14.3909232</v>
      </c>
      <c r="K20" s="18" t="s">
        <v>182</v>
      </c>
      <c r="L20" s="20" t="s">
        <v>182</v>
      </c>
      <c r="M20" s="18" t="s">
        <v>182</v>
      </c>
      <c r="N20" s="20" t="s">
        <v>182</v>
      </c>
      <c r="O20" s="18" t="s">
        <v>182</v>
      </c>
      <c r="P20" s="20" t="s">
        <v>182</v>
      </c>
      <c r="Q20" s="18" t="s">
        <v>182</v>
      </c>
      <c r="R20" s="20" t="s">
        <v>182</v>
      </c>
      <c r="S20" s="18" t="n">
        <v>378.36600962</v>
      </c>
      <c r="T20" s="20" t="n">
        <v>15.8347581</v>
      </c>
    </row>
    <row r="21" spans="1:20">
      <c r="A21" s="15" t="s">
        <v>196</v>
      </c>
      <c r="B21" s="17" t="n">
        <v>5741</v>
      </c>
      <c r="C21" s="18">
        <f>(72.0/B21*100)</f>
        <v/>
      </c>
      <c r="D21" s="19" t="n">
        <v>5669</v>
      </c>
      <c r="E21" s="18" t="n">
        <v>521.6975329000001</v>
      </c>
      <c r="F21" s="20" t="n">
        <v>2.45809465</v>
      </c>
      <c r="G21" s="18" t="n">
        <v>538.8789127</v>
      </c>
      <c r="H21" s="20" t="n">
        <v>6.67414576</v>
      </c>
      <c r="I21" s="18" t="n">
        <v>496.25195452</v>
      </c>
      <c r="J21" s="20" t="n">
        <v>11.36077401</v>
      </c>
      <c r="K21" s="18" t="s">
        <v>182</v>
      </c>
      <c r="L21" s="20" t="s">
        <v>182</v>
      </c>
      <c r="M21" s="18" t="s">
        <v>182</v>
      </c>
      <c r="N21" s="20" t="s">
        <v>182</v>
      </c>
      <c r="O21" s="18" t="s">
        <v>182</v>
      </c>
      <c r="P21" s="20" t="s">
        <v>182</v>
      </c>
      <c r="Q21" s="18" t="s">
        <v>182</v>
      </c>
      <c r="R21" s="20" t="s">
        <v>182</v>
      </c>
      <c r="S21" s="18" t="n">
        <v>452.84486399</v>
      </c>
      <c r="T21" s="20" t="n">
        <v>12.86331636</v>
      </c>
    </row>
    <row r="22" spans="1:20">
      <c r="A22" s="15" t="s">
        <v>197</v>
      </c>
      <c r="B22" s="17" t="n">
        <v>6598</v>
      </c>
      <c r="C22" s="18">
        <f>(93.0/B22*100)</f>
        <v/>
      </c>
      <c r="D22" s="19" t="n">
        <v>6505</v>
      </c>
      <c r="E22" s="18" t="n">
        <v>493.09051406</v>
      </c>
      <c r="F22" s="20" t="n">
        <v>3.60500597</v>
      </c>
      <c r="G22" s="18" t="n">
        <v>439.7786785</v>
      </c>
      <c r="H22" s="20" t="n">
        <v>17.16003313</v>
      </c>
      <c r="I22" s="18" t="n">
        <v>437.81031007</v>
      </c>
      <c r="J22" s="20" t="n">
        <v>14.14935028</v>
      </c>
      <c r="K22" s="18" t="s">
        <v>182</v>
      </c>
      <c r="L22" s="20" t="s">
        <v>182</v>
      </c>
      <c r="M22" s="18" t="s">
        <v>182</v>
      </c>
      <c r="N22" s="20" t="s">
        <v>182</v>
      </c>
      <c r="O22" s="18" t="n">
        <v>481.75555063</v>
      </c>
      <c r="P22" s="20" t="n">
        <v>8.711038220000001</v>
      </c>
      <c r="Q22" s="18" t="s">
        <v>182</v>
      </c>
      <c r="R22" s="20" t="s">
        <v>182</v>
      </c>
      <c r="S22" s="18" t="n">
        <v>349.00576757</v>
      </c>
      <c r="T22" s="20" t="n">
        <v>10.91208339</v>
      </c>
    </row>
    <row r="23" spans="1:20">
      <c r="A23" s="15" t="s">
        <v>198</v>
      </c>
      <c r="B23" s="17" t="n">
        <v>11583</v>
      </c>
      <c r="C23" s="18">
        <f>(499.0/B23*100)</f>
        <v/>
      </c>
      <c r="D23" s="19" t="n">
        <v>11084</v>
      </c>
      <c r="E23" s="18" t="n">
        <v>492.16434178</v>
      </c>
      <c r="F23" s="20" t="n">
        <v>2.62060647</v>
      </c>
      <c r="G23" s="18" t="n">
        <v>431.84460821</v>
      </c>
      <c r="H23" s="20" t="n">
        <v>10.81281835</v>
      </c>
      <c r="I23" s="18" t="n">
        <v>449.36541836</v>
      </c>
      <c r="J23" s="20" t="n">
        <v>11.82143774</v>
      </c>
      <c r="K23" s="18" t="s">
        <v>182</v>
      </c>
      <c r="L23" s="20" t="s">
        <v>182</v>
      </c>
      <c r="M23" s="18" t="s">
        <v>182</v>
      </c>
      <c r="N23" s="20" t="s">
        <v>182</v>
      </c>
      <c r="O23" s="18" t="s">
        <v>182</v>
      </c>
      <c r="P23" s="20" t="s">
        <v>182</v>
      </c>
      <c r="Q23" s="18" t="s">
        <v>182</v>
      </c>
      <c r="R23" s="20" t="s">
        <v>182</v>
      </c>
      <c r="S23" s="18" t="n">
        <v>406.90387155</v>
      </c>
      <c r="T23" s="20" t="n">
        <v>10.48693103</v>
      </c>
    </row>
    <row r="24" spans="1:20">
      <c r="A24" s="15" t="s">
        <v>199</v>
      </c>
      <c r="B24" s="17" t="n">
        <v>6647</v>
      </c>
      <c r="C24" s="18">
        <f>(13.0/B24*100)</f>
        <v/>
      </c>
      <c r="D24" s="19" t="n">
        <v>6634</v>
      </c>
      <c r="E24" s="18" t="n">
        <v>517.73443831</v>
      </c>
      <c r="F24" s="20" t="n">
        <v>3.04522282</v>
      </c>
      <c r="G24" s="18" t="n">
        <v>510.20443251</v>
      </c>
      <c r="H24" s="20" t="n">
        <v>10.12870373</v>
      </c>
      <c r="I24" s="18" t="n">
        <v>502.89701761</v>
      </c>
      <c r="J24" s="20" t="n">
        <v>7.69864493</v>
      </c>
      <c r="K24" s="18" t="s">
        <v>182</v>
      </c>
      <c r="L24" s="20" t="s">
        <v>182</v>
      </c>
      <c r="M24" s="18" t="s">
        <v>182</v>
      </c>
      <c r="N24" s="20" t="s">
        <v>182</v>
      </c>
      <c r="O24" s="18" t="s">
        <v>182</v>
      </c>
      <c r="P24" s="20" t="s">
        <v>182</v>
      </c>
      <c r="Q24" s="18" t="s">
        <v>182</v>
      </c>
      <c r="R24" s="20" t="s">
        <v>182</v>
      </c>
      <c r="S24" s="18" t="n">
        <v>447.79943425</v>
      </c>
      <c r="T24" s="20" t="n">
        <v>20.4326252</v>
      </c>
    </row>
    <row r="25" spans="1:20">
      <c r="A25" s="15" t="s">
        <v>200</v>
      </c>
      <c r="B25" s="17" t="n">
        <v>5581</v>
      </c>
      <c r="C25" s="18">
        <f>(28.0/B25*100)</f>
        <v/>
      </c>
      <c r="D25" s="19" t="n">
        <v>5553</v>
      </c>
      <c r="E25" s="18" t="n">
        <v>518.3292623999999</v>
      </c>
      <c r="F25" s="20" t="n">
        <v>3.24116938</v>
      </c>
      <c r="G25" s="18" t="n">
        <v>538.02210787</v>
      </c>
      <c r="H25" s="20" t="n">
        <v>10.80338723</v>
      </c>
      <c r="I25" s="18" t="n">
        <v>478.99848856</v>
      </c>
      <c r="J25" s="20" t="n">
        <v>10.12260466</v>
      </c>
      <c r="K25" s="18" t="s">
        <v>182</v>
      </c>
      <c r="L25" s="20" t="s">
        <v>182</v>
      </c>
      <c r="M25" s="18" t="s">
        <v>182</v>
      </c>
      <c r="N25" s="20" t="s">
        <v>182</v>
      </c>
      <c r="O25" s="18" t="s">
        <v>182</v>
      </c>
      <c r="P25" s="20" t="s">
        <v>182</v>
      </c>
      <c r="Q25" s="18" t="s">
        <v>182</v>
      </c>
      <c r="R25" s="20" t="s">
        <v>182</v>
      </c>
      <c r="S25" s="18" t="n">
        <v>425.32588556</v>
      </c>
      <c r="T25" s="20" t="n">
        <v>25.92015062</v>
      </c>
    </row>
    <row r="26" spans="1:20">
      <c r="A26" s="15" t="s">
        <v>201</v>
      </c>
      <c r="B26" s="17" t="n">
        <v>4869</v>
      </c>
      <c r="C26" s="18">
        <f>(95.0/B26*100)</f>
        <v/>
      </c>
      <c r="D26" s="19" t="n">
        <v>4774</v>
      </c>
      <c r="E26" s="18" t="n">
        <v>493.71378549</v>
      </c>
      <c r="F26" s="20" t="n">
        <v>1.73627153</v>
      </c>
      <c r="G26" s="18" t="n">
        <v>447.28943219</v>
      </c>
      <c r="H26" s="20" t="n">
        <v>7.85286864</v>
      </c>
      <c r="I26" s="18" t="n">
        <v>452.32306374</v>
      </c>
      <c r="J26" s="20" t="n">
        <v>7.03405737</v>
      </c>
      <c r="K26" s="18" t="s">
        <v>182</v>
      </c>
      <c r="L26" s="20" t="s">
        <v>182</v>
      </c>
      <c r="M26" s="18" t="s">
        <v>182</v>
      </c>
      <c r="N26" s="20" t="s">
        <v>182</v>
      </c>
      <c r="O26" s="18" t="s">
        <v>182</v>
      </c>
      <c r="P26" s="20" t="s">
        <v>182</v>
      </c>
      <c r="Q26" s="18" t="s">
        <v>182</v>
      </c>
      <c r="R26" s="20" t="s">
        <v>182</v>
      </c>
      <c r="S26" s="18" t="n">
        <v>430.00454099</v>
      </c>
      <c r="T26" s="20" t="n">
        <v>12.1821642</v>
      </c>
    </row>
    <row r="27" spans="1:20">
      <c r="A27" s="15" t="s">
        <v>202</v>
      </c>
      <c r="B27" s="17" t="n">
        <v>5299</v>
      </c>
      <c r="C27" s="18">
        <f>(154.0/B27*100)</f>
        <v/>
      </c>
      <c r="D27" s="19" t="n">
        <v>5145</v>
      </c>
      <c r="E27" s="18" t="n">
        <v>487.51755253</v>
      </c>
      <c r="F27" s="20" t="n">
        <v>1.66265051</v>
      </c>
      <c r="G27" s="18" t="n">
        <v>487.83595409</v>
      </c>
      <c r="H27" s="20" t="n">
        <v>8.805407389999999</v>
      </c>
      <c r="I27" s="18" t="n">
        <v>475.31798097</v>
      </c>
      <c r="J27" s="20" t="n">
        <v>6.07786092</v>
      </c>
      <c r="K27" s="18" t="s">
        <v>182</v>
      </c>
      <c r="L27" s="20" t="s">
        <v>182</v>
      </c>
      <c r="M27" s="18" t="s">
        <v>182</v>
      </c>
      <c r="N27" s="20" t="s">
        <v>182</v>
      </c>
      <c r="O27" s="18" t="s">
        <v>182</v>
      </c>
      <c r="P27" s="20" t="s">
        <v>182</v>
      </c>
      <c r="Q27" s="18" t="s">
        <v>182</v>
      </c>
      <c r="R27" s="20" t="s">
        <v>182</v>
      </c>
      <c r="S27" s="18" t="n">
        <v>391.5780404</v>
      </c>
      <c r="T27" s="20" t="n">
        <v>7.47671496</v>
      </c>
    </row>
    <row r="28" spans="1:20">
      <c r="A28" s="15" t="s">
        <v>203</v>
      </c>
      <c r="B28" s="17" t="n">
        <v>7568</v>
      </c>
      <c r="C28" s="18">
        <f>(120.0/B28*100)</f>
        <v/>
      </c>
      <c r="D28" s="19" t="n">
        <v>7448</v>
      </c>
      <c r="E28" s="18" t="n">
        <v>436.26875699</v>
      </c>
      <c r="F28" s="20" t="n">
        <v>2.67625535</v>
      </c>
      <c r="G28" s="18" t="n">
        <v>419.14173638</v>
      </c>
      <c r="H28" s="20" t="n">
        <v>4.93825941</v>
      </c>
      <c r="I28" s="18" t="n">
        <v>393.35684076</v>
      </c>
      <c r="J28" s="20" t="n">
        <v>3.44418465</v>
      </c>
      <c r="K28" s="18" t="s">
        <v>182</v>
      </c>
      <c r="L28" s="20" t="s">
        <v>182</v>
      </c>
      <c r="M28" s="18" t="s">
        <v>182</v>
      </c>
      <c r="N28" s="20" t="s">
        <v>182</v>
      </c>
      <c r="O28" s="18" t="s">
        <v>182</v>
      </c>
      <c r="P28" s="20" t="s">
        <v>182</v>
      </c>
      <c r="Q28" s="18" t="s">
        <v>182</v>
      </c>
      <c r="R28" s="20" t="s">
        <v>182</v>
      </c>
      <c r="S28" s="18" t="n">
        <v>374.5126873</v>
      </c>
      <c r="T28" s="20" t="n">
        <v>11.07371154</v>
      </c>
    </row>
    <row r="29" spans="1:20">
      <c r="A29" s="15" t="s">
        <v>204</v>
      </c>
      <c r="B29" s="17" t="n">
        <v>5385</v>
      </c>
      <c r="C29" s="18">
        <f>(35.0/B29*100)</f>
        <v/>
      </c>
      <c r="D29" s="19" t="n">
        <v>5350</v>
      </c>
      <c r="E29" s="18" t="n">
        <v>509.55815263</v>
      </c>
      <c r="F29" s="20" t="n">
        <v>2.41583709</v>
      </c>
      <c r="G29" s="18" t="n">
        <v>506.23273256</v>
      </c>
      <c r="H29" s="20" t="n">
        <v>12.47563763</v>
      </c>
      <c r="I29" s="18" t="n">
        <v>467.12297613</v>
      </c>
      <c r="J29" s="20" t="n">
        <v>15.76761305</v>
      </c>
      <c r="K29" s="18" t="s">
        <v>182</v>
      </c>
      <c r="L29" s="20" t="s">
        <v>182</v>
      </c>
      <c r="M29" s="18" t="s">
        <v>182</v>
      </c>
      <c r="N29" s="20" t="s">
        <v>182</v>
      </c>
      <c r="O29" s="18" t="n">
        <v>314.02123871</v>
      </c>
      <c r="P29" s="20" t="n">
        <v>13.26138992</v>
      </c>
      <c r="Q29" s="18" t="s">
        <v>182</v>
      </c>
      <c r="R29" s="20" t="s">
        <v>182</v>
      </c>
      <c r="S29" s="18" t="n">
        <v>442.71855124</v>
      </c>
      <c r="T29" s="20" t="n">
        <v>20.93880715</v>
      </c>
    </row>
    <row r="30" spans="1:20">
      <c r="A30" s="15" t="s">
        <v>205</v>
      </c>
      <c r="B30" s="17" t="n">
        <v>4520</v>
      </c>
      <c r="C30" s="18">
        <f>(497.0/B30*100)</f>
        <v/>
      </c>
      <c r="D30" s="19" t="n">
        <v>4023</v>
      </c>
      <c r="E30" s="18" t="n">
        <v>515.08546446</v>
      </c>
      <c r="F30" s="20" t="n">
        <v>2.70895485</v>
      </c>
      <c r="G30" s="18" t="n">
        <v>526.54723828</v>
      </c>
      <c r="H30" s="20" t="n">
        <v>8.35198898</v>
      </c>
      <c r="I30" s="18" t="n">
        <v>501.70436354</v>
      </c>
      <c r="J30" s="20" t="n">
        <v>11.18443537</v>
      </c>
      <c r="K30" s="18" t="s">
        <v>182</v>
      </c>
      <c r="L30" s="20" t="s">
        <v>182</v>
      </c>
      <c r="M30" s="18" t="s">
        <v>182</v>
      </c>
      <c r="N30" s="20" t="s">
        <v>182</v>
      </c>
      <c r="O30" s="18" t="s">
        <v>182</v>
      </c>
      <c r="P30" s="20" t="s">
        <v>182</v>
      </c>
      <c r="Q30" s="18" t="s">
        <v>182</v>
      </c>
      <c r="R30" s="20" t="s">
        <v>182</v>
      </c>
      <c r="S30" s="18" t="n">
        <v>400.69627121</v>
      </c>
      <c r="T30" s="20" t="n">
        <v>13.0237019</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(12.0/B32*100)</f>
        <v/>
      </c>
      <c r="D32" s="19" t="n">
        <v>4466</v>
      </c>
      <c r="E32" s="18" t="n">
        <v>508.18069467</v>
      </c>
      <c r="F32" s="20" t="n">
        <v>2.49524813</v>
      </c>
      <c r="G32" s="18" t="n">
        <v>493.27931907</v>
      </c>
      <c r="H32" s="20" t="n">
        <v>8.710398250000001</v>
      </c>
      <c r="I32" s="18" t="n">
        <v>490.44929709</v>
      </c>
      <c r="J32" s="20" t="n">
        <v>10.11735766</v>
      </c>
      <c r="K32" s="18" t="s">
        <v>182</v>
      </c>
      <c r="L32" s="20" t="s">
        <v>182</v>
      </c>
      <c r="M32" s="18" t="s">
        <v>182</v>
      </c>
      <c r="N32" s="20" t="s">
        <v>182</v>
      </c>
      <c r="O32" s="18" t="s">
        <v>182</v>
      </c>
      <c r="P32" s="20" t="s">
        <v>182</v>
      </c>
      <c r="Q32" s="18" t="s">
        <v>182</v>
      </c>
      <c r="R32" s="20" t="s">
        <v>182</v>
      </c>
      <c r="S32" s="18" t="n">
        <v>426.89233692</v>
      </c>
      <c r="T32" s="20" t="n">
        <v>15.09202709</v>
      </c>
    </row>
    <row r="33" spans="1:20">
      <c r="A33" s="15" t="s">
        <v>208</v>
      </c>
      <c r="B33" s="17" t="n">
        <v>7325</v>
      </c>
      <c r="C33" s="18">
        <f>(212.0/B33*100)</f>
        <v/>
      </c>
      <c r="D33" s="19" t="n">
        <v>7113</v>
      </c>
      <c r="E33" s="18" t="n">
        <v>502.0356443</v>
      </c>
      <c r="F33" s="20" t="n">
        <v>2.55129973</v>
      </c>
      <c r="G33" s="18" t="n">
        <v>491.20423602</v>
      </c>
      <c r="H33" s="20" t="n">
        <v>8.569782890000001</v>
      </c>
      <c r="I33" s="18" t="n">
        <v>472.70841085</v>
      </c>
      <c r="J33" s="20" t="n">
        <v>9.163627569999999</v>
      </c>
      <c r="K33" s="18" t="s">
        <v>182</v>
      </c>
      <c r="L33" s="20" t="s">
        <v>182</v>
      </c>
      <c r="M33" s="18" t="s">
        <v>182</v>
      </c>
      <c r="N33" s="20" t="s">
        <v>182</v>
      </c>
      <c r="O33" s="18" t="s">
        <v>182</v>
      </c>
      <c r="P33" s="20" t="s">
        <v>182</v>
      </c>
      <c r="Q33" s="18" t="s">
        <v>182</v>
      </c>
      <c r="R33" s="20" t="s">
        <v>182</v>
      </c>
      <c r="S33" s="18" t="n">
        <v>436.17684163</v>
      </c>
      <c r="T33" s="20" t="n">
        <v>13.29086142</v>
      </c>
    </row>
    <row r="34" spans="1:20">
      <c r="A34" s="15" t="s">
        <v>209</v>
      </c>
      <c r="B34" s="17" t="n">
        <v>6350</v>
      </c>
      <c r="C34" s="18">
        <f>(76.0/B34*100)</f>
        <v/>
      </c>
      <c r="D34" s="19" t="n">
        <v>6274</v>
      </c>
      <c r="E34" s="18" t="n">
        <v>466.31351016</v>
      </c>
      <c r="F34" s="20" t="n">
        <v>2.59562375</v>
      </c>
      <c r="G34" s="18" t="n">
        <v>428.05451428</v>
      </c>
      <c r="H34" s="20" t="n">
        <v>9.59835693</v>
      </c>
      <c r="I34" s="18" t="n">
        <v>417.27805738</v>
      </c>
      <c r="J34" s="20" t="n">
        <v>8.140716919999999</v>
      </c>
      <c r="K34" s="18" t="s">
        <v>182</v>
      </c>
      <c r="L34" s="20" t="s">
        <v>182</v>
      </c>
      <c r="M34" s="18" t="s">
        <v>182</v>
      </c>
      <c r="N34" s="20" t="s">
        <v>182</v>
      </c>
      <c r="O34" s="18" t="n">
        <v>263.37193708</v>
      </c>
      <c r="P34" s="20" t="n">
        <v>13.61114927</v>
      </c>
      <c r="Q34" s="18" t="s">
        <v>182</v>
      </c>
      <c r="R34" s="20" t="s">
        <v>182</v>
      </c>
      <c r="S34" s="18" t="n">
        <v>350.60058534</v>
      </c>
      <c r="T34" s="20" t="n">
        <v>10.62717387</v>
      </c>
    </row>
    <row r="35" spans="1:20">
      <c r="A35" s="15" t="s">
        <v>210</v>
      </c>
      <c r="B35" s="17" t="n">
        <v>6406</v>
      </c>
      <c r="C35" s="18">
        <f>(67.0/B35*100)</f>
        <v/>
      </c>
      <c r="D35" s="19" t="n">
        <v>6339</v>
      </c>
      <c r="E35" s="18" t="n">
        <v>511.77735897</v>
      </c>
      <c r="F35" s="20" t="n">
        <v>1.44381023</v>
      </c>
      <c r="G35" s="18" t="n">
        <v>457.91039695</v>
      </c>
      <c r="H35" s="20" t="n">
        <v>13.09375641</v>
      </c>
      <c r="I35" s="18" t="n">
        <v>487.85612122</v>
      </c>
      <c r="J35" s="20" t="n">
        <v>10.17139445</v>
      </c>
      <c r="K35" s="18" t="s">
        <v>182</v>
      </c>
      <c r="L35" s="20" t="s">
        <v>182</v>
      </c>
      <c r="M35" s="18" t="s">
        <v>182</v>
      </c>
      <c r="N35" s="20" t="s">
        <v>182</v>
      </c>
      <c r="O35" s="18" t="n">
        <v>337.32521215</v>
      </c>
      <c r="P35" s="20" t="n">
        <v>11.65794297</v>
      </c>
      <c r="Q35" s="18" t="s">
        <v>182</v>
      </c>
      <c r="R35" s="20" t="s">
        <v>182</v>
      </c>
      <c r="S35" s="18" t="n">
        <v>392.81616014</v>
      </c>
      <c r="T35" s="20" t="n">
        <v>11.21563326</v>
      </c>
    </row>
    <row r="36" spans="1:20">
      <c r="A36" s="15" t="s">
        <v>211</v>
      </c>
      <c r="B36" s="17" t="n">
        <v>6736</v>
      </c>
      <c r="C36" s="18">
        <f>(41.0/B36*100)</f>
        <v/>
      </c>
      <c r="D36" s="19" t="n">
        <v>6695</v>
      </c>
      <c r="E36" s="18" t="n">
        <v>499.18256871</v>
      </c>
      <c r="F36" s="20" t="n">
        <v>2.38551931</v>
      </c>
      <c r="G36" s="18" t="n">
        <v>460.87245547</v>
      </c>
      <c r="H36" s="20" t="n">
        <v>9.31644766</v>
      </c>
      <c r="I36" s="18" t="n">
        <v>470.59370689</v>
      </c>
      <c r="J36" s="20" t="n">
        <v>9.505718119999999</v>
      </c>
      <c r="K36" s="18" t="s">
        <v>182</v>
      </c>
      <c r="L36" s="20" t="s">
        <v>182</v>
      </c>
      <c r="M36" s="18" t="s">
        <v>182</v>
      </c>
      <c r="N36" s="20" t="s">
        <v>182</v>
      </c>
      <c r="O36" s="18" t="s">
        <v>182</v>
      </c>
      <c r="P36" s="20" t="s">
        <v>182</v>
      </c>
      <c r="Q36" s="18" t="s">
        <v>182</v>
      </c>
      <c r="R36" s="20" t="s">
        <v>182</v>
      </c>
      <c r="S36" s="18" t="n">
        <v>400.27959113</v>
      </c>
      <c r="T36" s="20" t="n">
        <v>11.51253947</v>
      </c>
    </row>
    <row r="37" spans="1:20">
      <c r="A37" s="15" t="s">
        <v>212</v>
      </c>
      <c r="B37" s="17" t="n">
        <v>5458</v>
      </c>
      <c r="C37" s="18">
        <f>(223.0/B37*100)</f>
        <v/>
      </c>
      <c r="D37" s="19" t="n">
        <v>5235</v>
      </c>
      <c r="E37" s="18" t="n">
        <v>507.86722975</v>
      </c>
      <c r="F37" s="20" t="n">
        <v>3.22105908</v>
      </c>
      <c r="G37" s="18" t="n">
        <v>480.00901209</v>
      </c>
      <c r="H37" s="20" t="n">
        <v>11.36247349</v>
      </c>
      <c r="I37" s="18" t="n">
        <v>422.41106147</v>
      </c>
      <c r="J37" s="20" t="n">
        <v>11.79902932</v>
      </c>
      <c r="K37" s="18" t="s">
        <v>182</v>
      </c>
      <c r="L37" s="20" t="s">
        <v>182</v>
      </c>
      <c r="M37" s="18" t="s">
        <v>182</v>
      </c>
      <c r="N37" s="20" t="s">
        <v>182</v>
      </c>
      <c r="O37" s="18" t="s">
        <v>182</v>
      </c>
      <c r="P37" s="20" t="s">
        <v>182</v>
      </c>
      <c r="Q37" s="18" t="s">
        <v>182</v>
      </c>
      <c r="R37" s="20" t="s">
        <v>182</v>
      </c>
      <c r="S37" s="18" t="n">
        <v>383.31933304</v>
      </c>
      <c r="T37" s="20" t="n">
        <v>10.63755899</v>
      </c>
    </row>
    <row r="38" spans="1:20">
      <c r="A38" s="15" t="s">
        <v>213</v>
      </c>
      <c r="B38" s="17" t="n">
        <v>5860</v>
      </c>
      <c r="C38" s="18">
        <f>(60.0/B38*100)</f>
        <v/>
      </c>
      <c r="D38" s="19" t="n">
        <v>5800</v>
      </c>
      <c r="E38" s="18" t="n">
        <v>496.34441809</v>
      </c>
      <c r="F38" s="20" t="n">
        <v>2.98431244</v>
      </c>
      <c r="G38" s="18" t="n">
        <v>475.67343518</v>
      </c>
      <c r="H38" s="20" t="n">
        <v>15.70186772</v>
      </c>
      <c r="I38" s="18" t="n">
        <v>452.14765661</v>
      </c>
      <c r="J38" s="20" t="n">
        <v>13.74717917</v>
      </c>
      <c r="K38" s="18" t="s">
        <v>182</v>
      </c>
      <c r="L38" s="20" t="s">
        <v>182</v>
      </c>
      <c r="M38" s="18" t="s">
        <v>182</v>
      </c>
      <c r="N38" s="20" t="s">
        <v>182</v>
      </c>
      <c r="O38" s="18" t="s">
        <v>182</v>
      </c>
      <c r="P38" s="20" t="s">
        <v>182</v>
      </c>
      <c r="Q38" s="18" t="s">
        <v>182</v>
      </c>
      <c r="R38" s="20" t="s">
        <v>182</v>
      </c>
      <c r="S38" s="18" t="n">
        <v>398.61316803</v>
      </c>
      <c r="T38" s="20" t="n">
        <v>9.08607597</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(5658.0/B40*100)</f>
        <v/>
      </c>
      <c r="D40" s="19" t="n">
        <v>8499</v>
      </c>
      <c r="E40" s="18" t="n">
        <v>501.68582978</v>
      </c>
      <c r="F40" s="20" t="n">
        <v>3.22218309</v>
      </c>
      <c r="G40" s="18" t="n">
        <v>509.44671737</v>
      </c>
      <c r="H40" s="20" t="n">
        <v>11.58106556</v>
      </c>
      <c r="I40" s="18" t="n">
        <v>496.20340381</v>
      </c>
      <c r="J40" s="20" t="n">
        <v>11.4523902</v>
      </c>
      <c r="K40" s="18" t="s">
        <v>182</v>
      </c>
      <c r="L40" s="20" t="s">
        <v>182</v>
      </c>
      <c r="M40" s="18" t="s">
        <v>182</v>
      </c>
      <c r="N40" s="20" t="s">
        <v>182</v>
      </c>
      <c r="O40" s="18" t="n">
        <v>493.18465857</v>
      </c>
      <c r="P40" s="20" t="n">
        <v>2.25147869</v>
      </c>
      <c r="Q40" s="18" t="s">
        <v>182</v>
      </c>
      <c r="R40" s="20" t="s">
        <v>182</v>
      </c>
      <c r="S40" s="18" t="n">
        <v>413.0433591</v>
      </c>
      <c r="T40" s="20" t="n">
        <v>12.6557796</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(2698.0/B46*100)</f>
        <v/>
      </c>
      <c r="D46" s="19" t="n">
        <v>20443</v>
      </c>
      <c r="E46" s="18" t="n">
        <v>423.85247015</v>
      </c>
      <c r="F46" s="20" t="n">
        <v>3.33645432</v>
      </c>
      <c r="G46" s="18" t="n">
        <v>388.36318883</v>
      </c>
      <c r="H46" s="20" t="n">
        <v>6.67712036</v>
      </c>
      <c r="I46" s="18" t="n">
        <v>369.52840631</v>
      </c>
      <c r="J46" s="20" t="n">
        <v>6.68580259</v>
      </c>
      <c r="K46" s="18" t="s">
        <v>182</v>
      </c>
      <c r="L46" s="20" t="s">
        <v>182</v>
      </c>
      <c r="M46" s="18" t="s">
        <v>182</v>
      </c>
      <c r="N46" s="20" t="s">
        <v>182</v>
      </c>
      <c r="O46" s="18" t="s">
        <v>182</v>
      </c>
      <c r="P46" s="20" t="s">
        <v>182</v>
      </c>
      <c r="Q46" s="18" t="s">
        <v>182</v>
      </c>
      <c r="R46" s="20" t="s">
        <v>182</v>
      </c>
      <c r="S46" s="18" t="n">
        <v>380.27646992</v>
      </c>
      <c r="T46" s="20" t="n">
        <v>4.212432</v>
      </c>
    </row>
    <row r="47" spans="1:20">
      <c r="A47" s="15" t="s">
        <v>222</v>
      </c>
      <c r="B47" s="17" t="n">
        <v>5928</v>
      </c>
      <c r="C47" s="18">
        <f>(101.0/B47*100)</f>
        <v/>
      </c>
      <c r="D47" s="19" t="n">
        <v>5827</v>
      </c>
      <c r="E47" s="18" t="n">
        <v>447.41676949</v>
      </c>
      <c r="F47" s="20" t="n">
        <v>4.50898986</v>
      </c>
      <c r="G47" s="18" t="n">
        <v>394.82842263</v>
      </c>
      <c r="H47" s="20" t="n">
        <v>12.38454825</v>
      </c>
      <c r="I47" s="18" t="n">
        <v>406.01638761</v>
      </c>
      <c r="J47" s="20" t="n">
        <v>9.55642053</v>
      </c>
      <c r="K47" s="18" t="s">
        <v>182</v>
      </c>
      <c r="L47" s="20" t="s">
        <v>182</v>
      </c>
      <c r="M47" s="18" t="s">
        <v>182</v>
      </c>
      <c r="N47" s="20" t="s">
        <v>182</v>
      </c>
      <c r="O47" s="18" t="s">
        <v>182</v>
      </c>
      <c r="P47" s="20" t="s">
        <v>182</v>
      </c>
      <c r="Q47" s="18" t="s">
        <v>182</v>
      </c>
      <c r="R47" s="20" t="s">
        <v>182</v>
      </c>
      <c r="S47" s="18" t="n">
        <v>322.68744932</v>
      </c>
      <c r="T47" s="20" t="n">
        <v>7.37820012</v>
      </c>
    </row>
    <row r="48" spans="1:20">
      <c r="A48" s="15" t="s">
        <v>223</v>
      </c>
      <c r="B48" s="17" t="n">
        <v>9841</v>
      </c>
      <c r="C48" s="18">
        <f>(19.0/B48*100)</f>
        <v/>
      </c>
      <c r="D48" s="19" t="n">
        <v>9822</v>
      </c>
      <c r="E48" s="18" t="n">
        <v>499.69944063</v>
      </c>
      <c r="F48" s="20" t="n">
        <v>4.84598268</v>
      </c>
      <c r="G48" s="18" t="n">
        <v>498.04857566</v>
      </c>
      <c r="H48" s="20" t="n">
        <v>8.385943810000001</v>
      </c>
      <c r="I48" s="18" t="n">
        <v>438.86115458</v>
      </c>
      <c r="J48" s="20" t="n">
        <v>9.077306159999999</v>
      </c>
      <c r="K48" s="18" t="s">
        <v>182</v>
      </c>
      <c r="L48" s="20" t="s">
        <v>182</v>
      </c>
      <c r="M48" s="18" t="s">
        <v>182</v>
      </c>
      <c r="N48" s="20" t="s">
        <v>182</v>
      </c>
      <c r="O48" s="18" t="s">
        <v>182</v>
      </c>
      <c r="P48" s="20" t="s">
        <v>182</v>
      </c>
      <c r="Q48" s="18" t="s">
        <v>182</v>
      </c>
      <c r="R48" s="20" t="s">
        <v>182</v>
      </c>
      <c r="S48" s="18" t="n">
        <v>416.62045241</v>
      </c>
      <c r="T48" s="20" t="n">
        <v>20.29197874</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(941.0/B50*100)</f>
        <v/>
      </c>
      <c r="D50" s="19" t="n">
        <v>10854</v>
      </c>
      <c r="E50" s="18" t="n">
        <v>444.43746333</v>
      </c>
      <c r="F50" s="20" t="n">
        <v>2.86262418</v>
      </c>
      <c r="G50" s="18" t="n">
        <v>428.23103291</v>
      </c>
      <c r="H50" s="20" t="n">
        <v>5.78383904</v>
      </c>
      <c r="I50" s="18" t="n">
        <v>403.21579076</v>
      </c>
      <c r="J50" s="20" t="n">
        <v>4.22250218</v>
      </c>
      <c r="K50" s="18" t="s">
        <v>182</v>
      </c>
      <c r="L50" s="20" t="s">
        <v>182</v>
      </c>
      <c r="M50" s="18" t="s">
        <v>182</v>
      </c>
      <c r="N50" s="20" t="s">
        <v>182</v>
      </c>
      <c r="O50" s="18" t="s">
        <v>182</v>
      </c>
      <c r="P50" s="20" t="s">
        <v>182</v>
      </c>
      <c r="Q50" s="18" t="s">
        <v>182</v>
      </c>
      <c r="R50" s="20" t="s">
        <v>182</v>
      </c>
      <c r="S50" s="18" t="n">
        <v>376.34012784</v>
      </c>
      <c r="T50" s="20" t="n">
        <v>10.50214661</v>
      </c>
    </row>
    <row r="51" spans="1:20">
      <c r="A51" s="15" t="s">
        <v>226</v>
      </c>
      <c r="B51" s="17" t="n">
        <v>6866</v>
      </c>
      <c r="C51" s="18">
        <f>(115.0/B51*100)</f>
        <v/>
      </c>
      <c r="D51" s="19" t="n">
        <v>6751</v>
      </c>
      <c r="E51" s="18" t="n">
        <v>436.26865137</v>
      </c>
      <c r="F51" s="20" t="n">
        <v>2.78633826</v>
      </c>
      <c r="G51" s="18" t="n">
        <v>388.19326541</v>
      </c>
      <c r="H51" s="20" t="n">
        <v>6.40897836</v>
      </c>
      <c r="I51" s="18" t="n">
        <v>378.19613644</v>
      </c>
      <c r="J51" s="20" t="n">
        <v>6.01293744</v>
      </c>
      <c r="K51" s="18" t="s">
        <v>182</v>
      </c>
      <c r="L51" s="20" t="s">
        <v>182</v>
      </c>
      <c r="M51" s="18" t="s">
        <v>182</v>
      </c>
      <c r="N51" s="20" t="s">
        <v>182</v>
      </c>
      <c r="O51" s="18" t="n">
        <v>427.96430568</v>
      </c>
      <c r="P51" s="20" t="n">
        <v>5.20460603</v>
      </c>
      <c r="Q51" s="18" t="s">
        <v>182</v>
      </c>
      <c r="R51" s="20" t="s">
        <v>182</v>
      </c>
      <c r="S51" s="18" t="n">
        <v>393.96663624</v>
      </c>
      <c r="T51" s="20" t="n">
        <v>6.7755022</v>
      </c>
    </row>
    <row r="52" spans="1:20">
      <c r="A52" s="15" t="s">
        <v>227</v>
      </c>
      <c r="B52" s="17" t="n">
        <v>5809</v>
      </c>
      <c r="C52" s="18">
        <f>(115.0/B52*100)</f>
        <v/>
      </c>
      <c r="D52" s="19" t="n">
        <v>5694</v>
      </c>
      <c r="E52" s="18" t="n">
        <v>491.48696041</v>
      </c>
      <c r="F52" s="20" t="n">
        <v>2.66357283</v>
      </c>
      <c r="G52" s="18" t="n">
        <v>456.37683173</v>
      </c>
      <c r="H52" s="20" t="n">
        <v>10.48903157</v>
      </c>
      <c r="I52" s="18" t="n">
        <v>455.39837872</v>
      </c>
      <c r="J52" s="20" t="n">
        <v>10.04417493</v>
      </c>
      <c r="K52" s="18" t="s">
        <v>182</v>
      </c>
      <c r="L52" s="20" t="s">
        <v>182</v>
      </c>
      <c r="M52" s="18" t="s">
        <v>182</v>
      </c>
      <c r="N52" s="20" t="s">
        <v>182</v>
      </c>
      <c r="O52" s="18" t="s">
        <v>182</v>
      </c>
      <c r="P52" s="20" t="s">
        <v>182</v>
      </c>
      <c r="Q52" s="18" t="s">
        <v>182</v>
      </c>
      <c r="R52" s="20" t="s">
        <v>182</v>
      </c>
      <c r="S52" s="18" t="n">
        <v>381.34480365</v>
      </c>
      <c r="T52" s="20" t="n">
        <v>10.97180054</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(429.0/B54*100)</f>
        <v/>
      </c>
      <c r="D54" s="19" t="n">
        <v>4311</v>
      </c>
      <c r="E54" s="18" t="n">
        <v>377.48763186</v>
      </c>
      <c r="F54" s="20" t="n">
        <v>3.58461982</v>
      </c>
      <c r="G54" s="18" t="n">
        <v>341.74512994</v>
      </c>
      <c r="H54" s="20" t="n">
        <v>5.93327903</v>
      </c>
      <c r="I54" s="18" t="n">
        <v>352.38230643</v>
      </c>
      <c r="J54" s="20" t="n">
        <v>3.68517201</v>
      </c>
      <c r="K54" s="18" t="s">
        <v>182</v>
      </c>
      <c r="L54" s="20" t="s">
        <v>182</v>
      </c>
      <c r="M54" s="18" t="s">
        <v>182</v>
      </c>
      <c r="N54" s="20" t="s">
        <v>182</v>
      </c>
      <c r="O54" s="18" t="s">
        <v>182</v>
      </c>
      <c r="P54" s="20" t="s">
        <v>182</v>
      </c>
      <c r="Q54" s="18" t="s">
        <v>182</v>
      </c>
      <c r="R54" s="20" t="s">
        <v>182</v>
      </c>
      <c r="S54" s="18" t="n">
        <v>296.82925214</v>
      </c>
      <c r="T54" s="20" t="n">
        <v>4.84100936</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(79.0/B56*100)</f>
        <v/>
      </c>
      <c r="D56" s="19" t="n">
        <v>5280</v>
      </c>
      <c r="E56" s="18" t="n">
        <v>529.51465282</v>
      </c>
      <c r="F56" s="20" t="n">
        <v>2.68252635</v>
      </c>
      <c r="G56" s="18" t="n">
        <v>488.61881783</v>
      </c>
      <c r="H56" s="20" t="n">
        <v>9.23972629</v>
      </c>
      <c r="I56" s="18" t="n">
        <v>504.16093478</v>
      </c>
      <c r="J56" s="20" t="n">
        <v>8.484061029999999</v>
      </c>
      <c r="K56" s="18" t="s">
        <v>182</v>
      </c>
      <c r="L56" s="20" t="s">
        <v>182</v>
      </c>
      <c r="M56" s="18" t="s">
        <v>182</v>
      </c>
      <c r="N56" s="20" t="s">
        <v>182</v>
      </c>
      <c r="O56" s="18" t="s">
        <v>182</v>
      </c>
      <c r="P56" s="20" t="s">
        <v>182</v>
      </c>
      <c r="Q56" s="18" t="s">
        <v>182</v>
      </c>
      <c r="R56" s="20" t="s">
        <v>182</v>
      </c>
      <c r="S56" s="18" t="n">
        <v>444.13881292</v>
      </c>
      <c r="T56" s="20" t="n">
        <v>21.01560464</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(252.0/B61*100)</f>
        <v/>
      </c>
      <c r="D61" s="19" t="n">
        <v>6273</v>
      </c>
      <c r="E61" s="18" t="n">
        <v>480.50266657</v>
      </c>
      <c r="F61" s="20" t="n">
        <v>2.66404823</v>
      </c>
      <c r="G61" s="18" t="n">
        <v>430.4355803</v>
      </c>
      <c r="H61" s="20" t="n">
        <v>8.812447860000001</v>
      </c>
      <c r="I61" s="18" t="n">
        <v>416.81785678</v>
      </c>
      <c r="J61" s="20" t="n">
        <v>12.1833415</v>
      </c>
      <c r="K61" s="18" t="s">
        <v>182</v>
      </c>
      <c r="L61" s="20" t="s">
        <v>182</v>
      </c>
      <c r="M61" s="18" t="s">
        <v>182</v>
      </c>
      <c r="N61" s="20" t="s">
        <v>182</v>
      </c>
      <c r="O61" s="18" t="s">
        <v>182</v>
      </c>
      <c r="P61" s="20" t="s">
        <v>182</v>
      </c>
      <c r="Q61" s="18" t="s">
        <v>182</v>
      </c>
      <c r="R61" s="20" t="s">
        <v>182</v>
      </c>
      <c r="S61" s="18" t="n">
        <v>357.71221142</v>
      </c>
      <c r="T61" s="20" t="n">
        <v>9.996007779999999</v>
      </c>
    </row>
    <row r="62" spans="1:20">
      <c r="A62" s="15" t="s">
        <v>237</v>
      </c>
      <c r="B62" s="17" t="n">
        <v>4476</v>
      </c>
      <c r="C62" s="18">
        <f>(5.0/B62*100)</f>
        <v/>
      </c>
      <c r="D62" s="19" t="n">
        <v>4471</v>
      </c>
      <c r="E62" s="18" t="n">
        <v>510.27349465</v>
      </c>
      <c r="F62" s="20" t="n">
        <v>1.32073617</v>
      </c>
      <c r="G62" s="18" t="n">
        <v>492.79075978</v>
      </c>
      <c r="H62" s="20" t="n">
        <v>8.581324439999999</v>
      </c>
      <c r="I62" s="18" t="n">
        <v>477.35731662</v>
      </c>
      <c r="J62" s="20" t="n">
        <v>8.34823688</v>
      </c>
      <c r="K62" s="18" t="s">
        <v>182</v>
      </c>
      <c r="L62" s="20" t="s">
        <v>182</v>
      </c>
      <c r="M62" s="18" t="s">
        <v>182</v>
      </c>
      <c r="N62" s="20" t="s">
        <v>182</v>
      </c>
      <c r="O62" s="18" t="s">
        <v>182</v>
      </c>
      <c r="P62" s="20" t="s">
        <v>182</v>
      </c>
      <c r="Q62" s="18" t="s">
        <v>182</v>
      </c>
      <c r="R62" s="20" t="s">
        <v>182</v>
      </c>
      <c r="S62" s="18" t="n">
        <v>469.45635252</v>
      </c>
      <c r="T62" s="20" t="n">
        <v>28.17531567</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424.2158514</v>
      </c>
      <c r="F67" s="20" t="n">
        <v>3.25437615</v>
      </c>
      <c r="G67" s="18" t="n">
        <v>400.54965421</v>
      </c>
      <c r="H67" s="20" t="n">
        <v>5.78663133</v>
      </c>
      <c r="I67" s="18" t="n">
        <v>353.37777126</v>
      </c>
      <c r="J67" s="20" t="n">
        <v>2.82365374</v>
      </c>
      <c r="K67" s="18" t="s">
        <v>182</v>
      </c>
      <c r="L67" s="20" t="s">
        <v>182</v>
      </c>
      <c r="M67" s="18" t="s">
        <v>182</v>
      </c>
      <c r="N67" s="20" t="s">
        <v>182</v>
      </c>
      <c r="O67" s="18" t="s">
        <v>182</v>
      </c>
      <c r="P67" s="20" t="s">
        <v>182</v>
      </c>
      <c r="Q67" s="18" t="s">
        <v>182</v>
      </c>
      <c r="R67" s="20" t="s">
        <v>182</v>
      </c>
      <c r="S67" s="18" t="n">
        <v>299.69898339</v>
      </c>
      <c r="T67" s="20" t="n">
        <v>11.34119067</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499.27521224</v>
      </c>
      <c r="F70" s="20" t="n">
        <v>3.15540472</v>
      </c>
      <c r="G70" s="18" t="n">
        <v>485.94561635</v>
      </c>
      <c r="H70" s="20" t="n">
        <v>7.48133655</v>
      </c>
      <c r="I70" s="18" t="n">
        <v>494.68037065</v>
      </c>
      <c r="J70" s="20" t="n">
        <v>7.05074887</v>
      </c>
      <c r="K70" s="18" t="s">
        <v>182</v>
      </c>
      <c r="L70" s="20" t="s">
        <v>182</v>
      </c>
      <c r="M70" s="18" t="s">
        <v>182</v>
      </c>
      <c r="N70" s="20" t="s">
        <v>182</v>
      </c>
      <c r="O70" s="18" t="s">
        <v>182</v>
      </c>
      <c r="P70" s="20" t="s">
        <v>182</v>
      </c>
      <c r="Q70" s="18" t="s">
        <v>182</v>
      </c>
      <c r="R70" s="20" t="s">
        <v>182</v>
      </c>
      <c r="S70" s="18" t="n">
        <v>427.63873224</v>
      </c>
      <c r="T70" s="20" t="n">
        <v>9.7336337</v>
      </c>
    </row>
    <row r="71" spans="1:20">
      <c r="A71" s="15" t="s">
        <v>246</v>
      </c>
      <c r="B71" s="17" t="n">
        <v>6115</v>
      </c>
      <c r="C71" s="18">
        <f>(105.0/B71*100)</f>
        <v/>
      </c>
      <c r="D71" s="19" t="n">
        <v>6010</v>
      </c>
      <c r="E71" s="18" t="n">
        <v>538.31805287</v>
      </c>
      <c r="F71" s="20" t="n">
        <v>1.6553918</v>
      </c>
      <c r="G71" s="18" t="n">
        <v>516.79763058</v>
      </c>
      <c r="H71" s="20" t="n">
        <v>12.21379703</v>
      </c>
      <c r="I71" s="18" t="n">
        <v>494.11750839</v>
      </c>
      <c r="J71" s="20" t="n">
        <v>7.61293027</v>
      </c>
      <c r="K71" s="18" t="s">
        <v>182</v>
      </c>
      <c r="L71" s="20" t="s">
        <v>182</v>
      </c>
      <c r="M71" s="18" t="s">
        <v>182</v>
      </c>
      <c r="N71" s="20" t="s">
        <v>182</v>
      </c>
      <c r="O71" s="18" t="s">
        <v>182</v>
      </c>
      <c r="P71" s="20" t="s">
        <v>182</v>
      </c>
      <c r="Q71" s="18" t="s">
        <v>182</v>
      </c>
      <c r="R71" s="20" t="s">
        <v>182</v>
      </c>
      <c r="S71" s="18" t="n">
        <v>451.20721373</v>
      </c>
      <c r="T71" s="20" t="n">
        <v>19.78117511</v>
      </c>
    </row>
    <row r="72" spans="1:20">
      <c r="A72" s="15" t="s">
        <v>247</v>
      </c>
      <c r="B72" s="17" t="n">
        <v>7708</v>
      </c>
      <c r="C72" s="18">
        <f>(8.0/B72*100)</f>
        <v/>
      </c>
      <c r="D72" s="19" t="n">
        <v>7700</v>
      </c>
      <c r="E72" s="18" t="n">
        <v>498.58851581</v>
      </c>
      <c r="F72" s="20" t="n">
        <v>2.69378272</v>
      </c>
      <c r="G72" s="18" t="n">
        <v>520.08986228</v>
      </c>
      <c r="H72" s="20" t="n">
        <v>5.81084099</v>
      </c>
      <c r="I72" s="18" t="n">
        <v>478.89729351</v>
      </c>
      <c r="J72" s="20" t="n">
        <v>3.37206356</v>
      </c>
      <c r="K72" s="18" t="s">
        <v>182</v>
      </c>
      <c r="L72" s="20" t="s">
        <v>182</v>
      </c>
      <c r="M72" s="18" t="s">
        <v>182</v>
      </c>
      <c r="N72" s="20" t="s">
        <v>182</v>
      </c>
      <c r="O72" s="18" t="s">
        <v>182</v>
      </c>
      <c r="P72" s="20" t="s">
        <v>182</v>
      </c>
      <c r="Q72" s="18" t="s">
        <v>182</v>
      </c>
      <c r="R72" s="20" t="s">
        <v>182</v>
      </c>
      <c r="S72" s="18" t="n">
        <v>438.90588025</v>
      </c>
      <c r="T72" s="20" t="n">
        <v>17.05467556</v>
      </c>
    </row>
    <row r="73" spans="1:20">
      <c r="A73" s="15" t="s">
        <v>248</v>
      </c>
      <c r="B73" s="17" t="n">
        <v>8249</v>
      </c>
      <c r="C73" s="18">
        <f>(222.0/B73*100)</f>
        <v/>
      </c>
      <c r="D73" s="19" t="n">
        <v>8027</v>
      </c>
      <c r="E73" s="18" t="n">
        <v>417.26617584</v>
      </c>
      <c r="F73" s="20" t="n">
        <v>3.26746955</v>
      </c>
      <c r="G73" s="18" t="n">
        <v>358.3932211</v>
      </c>
      <c r="H73" s="20" t="n">
        <v>6.53656789</v>
      </c>
      <c r="I73" s="18" t="n">
        <v>359.12067241</v>
      </c>
      <c r="J73" s="20" t="n">
        <v>5.95596714</v>
      </c>
      <c r="K73" s="18" t="s">
        <v>182</v>
      </c>
      <c r="L73" s="20" t="s">
        <v>182</v>
      </c>
      <c r="M73" s="18" t="s">
        <v>182</v>
      </c>
      <c r="N73" s="20" t="s">
        <v>182</v>
      </c>
      <c r="O73" s="18" t="s">
        <v>182</v>
      </c>
      <c r="P73" s="20" t="s">
        <v>182</v>
      </c>
      <c r="Q73" s="18" t="s">
        <v>182</v>
      </c>
      <c r="R73" s="20" t="s">
        <v>182</v>
      </c>
      <c r="S73" s="18" t="n">
        <v>357.68061457</v>
      </c>
      <c r="T73" s="20" t="n">
        <v>9.919586320000001</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(266.0/B77*100)</f>
        <v/>
      </c>
      <c r="D77" s="19" t="n">
        <v>5796</v>
      </c>
      <c r="E77" s="18" t="n">
        <v>450.95299772</v>
      </c>
      <c r="F77" s="20" t="n">
        <v>2.59986542</v>
      </c>
      <c r="G77" s="18" t="n">
        <v>414.30562061</v>
      </c>
      <c r="H77" s="20" t="n">
        <v>6.91187874</v>
      </c>
      <c r="I77" s="18" t="n">
        <v>394.61658623</v>
      </c>
      <c r="J77" s="20" t="n">
        <v>4.59371553</v>
      </c>
      <c r="K77" s="18" t="s">
        <v>182</v>
      </c>
      <c r="L77" s="20" t="s">
        <v>182</v>
      </c>
      <c r="M77" s="18" t="s">
        <v>182</v>
      </c>
      <c r="N77" s="20" t="s">
        <v>182</v>
      </c>
      <c r="O77" s="18" t="s">
        <v>182</v>
      </c>
      <c r="P77" s="20" t="s">
        <v>182</v>
      </c>
      <c r="Q77" s="18" t="s">
        <v>182</v>
      </c>
      <c r="R77" s="20" t="s">
        <v>182</v>
      </c>
      <c r="S77" s="18" t="n">
        <v>347.80986048</v>
      </c>
      <c r="T77" s="20" t="n">
        <v>5.06338807</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277</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499.02129838</v>
      </c>
      <c r="F7" s="20" t="n">
        <v>1.87800576</v>
      </c>
      <c r="G7" s="18" t="n">
        <v>534.65321374</v>
      </c>
      <c r="H7" s="20" t="n">
        <v>3.41327659</v>
      </c>
      <c r="I7" s="18" t="n">
        <v>509.35963336</v>
      </c>
      <c r="J7" s="20" t="n">
        <v>3.45499398</v>
      </c>
      <c r="K7" s="18" t="s">
        <v>182</v>
      </c>
      <c r="L7" s="20" t="s">
        <v>182</v>
      </c>
      <c r="M7" s="18" t="s">
        <v>182</v>
      </c>
      <c r="N7" s="20" t="s">
        <v>182</v>
      </c>
      <c r="O7" s="18" t="s">
        <v>182</v>
      </c>
      <c r="P7" s="20" t="s">
        <v>182</v>
      </c>
      <c r="Q7" s="18" t="s">
        <v>182</v>
      </c>
      <c r="R7" s="20" t="s">
        <v>182</v>
      </c>
      <c r="S7" s="18" t="n">
        <v>427.72698223</v>
      </c>
      <c r="T7" s="20" t="n">
        <v>9.454737639999999</v>
      </c>
    </row>
    <row r="8" spans="1:20">
      <c r="A8" s="15" t="s">
        <v>183</v>
      </c>
      <c r="B8" s="17" t="n">
        <v>7007</v>
      </c>
      <c r="C8" s="18">
        <f>(121.0/B8*100)</f>
        <v/>
      </c>
      <c r="D8" s="19" t="n">
        <v>6886</v>
      </c>
      <c r="E8" s="18" t="n">
        <v>477.05221155</v>
      </c>
      <c r="F8" s="20" t="n">
        <v>3.58930174</v>
      </c>
      <c r="G8" s="18" t="n">
        <v>510.19369446</v>
      </c>
      <c r="H8" s="20" t="n">
        <v>3.52810173</v>
      </c>
      <c r="I8" s="18" t="n">
        <v>493.02683341</v>
      </c>
      <c r="J8" s="20" t="n">
        <v>3.73485233</v>
      </c>
      <c r="K8" s="18" t="s">
        <v>182</v>
      </c>
      <c r="L8" s="20" t="s">
        <v>182</v>
      </c>
      <c r="M8" s="18" t="s">
        <v>182</v>
      </c>
      <c r="N8" s="20" t="s">
        <v>182</v>
      </c>
      <c r="O8" s="18" t="n">
        <v>361.38025951</v>
      </c>
      <c r="P8" s="20" t="n">
        <v>22.72565673</v>
      </c>
      <c r="Q8" s="18" t="s">
        <v>182</v>
      </c>
      <c r="R8" s="20" t="s">
        <v>182</v>
      </c>
      <c r="S8" s="18" t="n">
        <v>383.18627115</v>
      </c>
      <c r="T8" s="20" t="n">
        <v>9.78750447</v>
      </c>
    </row>
    <row r="9" spans="1:20">
      <c r="A9" s="15" t="s">
        <v>184</v>
      </c>
      <c r="B9" s="17" t="n">
        <v>9651</v>
      </c>
      <c r="C9" s="18">
        <f>(461.0/B9*100)</f>
        <v/>
      </c>
      <c r="D9" s="19" t="n">
        <v>9190</v>
      </c>
      <c r="E9" s="18" t="n">
        <v>505.37122548</v>
      </c>
      <c r="F9" s="20" t="n">
        <v>2.49513549</v>
      </c>
      <c r="G9" s="18" t="n">
        <v>523.56309661</v>
      </c>
      <c r="H9" s="20" t="n">
        <v>3.77638194</v>
      </c>
      <c r="I9" s="18" t="n">
        <v>504.0741977</v>
      </c>
      <c r="J9" s="20" t="n">
        <v>3.52891458</v>
      </c>
      <c r="K9" s="18" t="s">
        <v>182</v>
      </c>
      <c r="L9" s="20" t="s">
        <v>182</v>
      </c>
      <c r="M9" s="18" t="s">
        <v>182</v>
      </c>
      <c r="N9" s="20" t="s">
        <v>182</v>
      </c>
      <c r="O9" s="18" t="n">
        <v>347.7815185</v>
      </c>
      <c r="P9" s="20" t="n">
        <v>11.20716786</v>
      </c>
      <c r="Q9" s="18" t="s">
        <v>182</v>
      </c>
      <c r="R9" s="20" t="s">
        <v>182</v>
      </c>
      <c r="S9" s="18" t="n">
        <v>402.00063503</v>
      </c>
      <c r="T9" s="20" t="n">
        <v>8.490463480000001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(98.0/B11*100)</f>
        <v/>
      </c>
      <c r="D11" s="19" t="n">
        <v>6955</v>
      </c>
      <c r="E11" s="18" t="n">
        <v>449.29012626</v>
      </c>
      <c r="F11" s="20" t="n">
        <v>2.74333219</v>
      </c>
      <c r="G11" s="18" t="n">
        <v>486.67596173</v>
      </c>
      <c r="H11" s="20" t="n">
        <v>4.4442693</v>
      </c>
      <c r="I11" s="18" t="n">
        <v>465.91356828</v>
      </c>
      <c r="J11" s="20" t="n">
        <v>3.26897378</v>
      </c>
      <c r="K11" s="18" t="s">
        <v>182</v>
      </c>
      <c r="L11" s="20" t="s">
        <v>182</v>
      </c>
      <c r="M11" s="18" t="s">
        <v>182</v>
      </c>
      <c r="N11" s="20" t="s">
        <v>182</v>
      </c>
      <c r="O11" s="18" t="s">
        <v>182</v>
      </c>
      <c r="P11" s="20" t="s">
        <v>182</v>
      </c>
      <c r="Q11" s="18" t="s">
        <v>182</v>
      </c>
      <c r="R11" s="20" t="s">
        <v>182</v>
      </c>
      <c r="S11" s="18" t="n">
        <v>407.38247117</v>
      </c>
      <c r="T11" s="20" t="n">
        <v>12.20787762</v>
      </c>
    </row>
    <row r="12" spans="1:20">
      <c r="A12" s="15" t="s">
        <v>187</v>
      </c>
      <c r="B12" s="17" t="n">
        <v>6894</v>
      </c>
      <c r="C12" s="18">
        <f>(124.0/B12*100)</f>
        <v/>
      </c>
      <c r="D12" s="19" t="n">
        <v>6770</v>
      </c>
      <c r="E12" s="18" t="n">
        <v>478.25826089</v>
      </c>
      <c r="F12" s="20" t="n">
        <v>2.71924865</v>
      </c>
      <c r="G12" s="18" t="n">
        <v>525.08055826</v>
      </c>
      <c r="H12" s="20" t="n">
        <v>2.94554351</v>
      </c>
      <c r="I12" s="18" t="n">
        <v>501.18951877</v>
      </c>
      <c r="J12" s="20" t="n">
        <v>3.20367281</v>
      </c>
      <c r="K12" s="18" t="s">
        <v>182</v>
      </c>
      <c r="L12" s="20" t="s">
        <v>182</v>
      </c>
      <c r="M12" s="18" t="s">
        <v>182</v>
      </c>
      <c r="N12" s="20" t="s">
        <v>182</v>
      </c>
      <c r="O12" s="18" t="n">
        <v>332.31014509</v>
      </c>
      <c r="P12" s="20" t="n">
        <v>18.34291261</v>
      </c>
      <c r="Q12" s="18" t="s">
        <v>182</v>
      </c>
      <c r="R12" s="20" t="s">
        <v>182</v>
      </c>
      <c r="S12" s="18" t="n">
        <v>393.07527886</v>
      </c>
      <c r="T12" s="20" t="n">
        <v>8.972118760000001</v>
      </c>
    </row>
    <row r="13" spans="1:20">
      <c r="A13" s="15" t="s">
        <v>188</v>
      </c>
      <c r="B13" s="17" t="n">
        <v>7161</v>
      </c>
      <c r="C13" s="18">
        <f>(300.0/B13*100)</f>
        <v/>
      </c>
      <c r="D13" s="19" t="n">
        <v>6861</v>
      </c>
      <c r="E13" s="18" t="n">
        <v>494.0388518</v>
      </c>
      <c r="F13" s="20" t="n">
        <v>2.94956166</v>
      </c>
      <c r="G13" s="18" t="n">
        <v>524.0761515200001</v>
      </c>
      <c r="H13" s="20" t="n">
        <v>3.35852544</v>
      </c>
      <c r="I13" s="18" t="n">
        <v>517.81977349</v>
      </c>
      <c r="J13" s="20" t="n">
        <v>3.31055077</v>
      </c>
      <c r="K13" s="18" t="s">
        <v>182</v>
      </c>
      <c r="L13" s="20" t="s">
        <v>182</v>
      </c>
      <c r="M13" s="18" t="s">
        <v>182</v>
      </c>
      <c r="N13" s="20" t="s">
        <v>182</v>
      </c>
      <c r="O13" s="18" t="n">
        <v>407.4699787</v>
      </c>
      <c r="P13" s="20" t="n">
        <v>6.79601306</v>
      </c>
      <c r="Q13" s="18" t="s">
        <v>182</v>
      </c>
      <c r="R13" s="20" t="s">
        <v>182</v>
      </c>
      <c r="S13" s="18" t="n">
        <v>422.77807632</v>
      </c>
      <c r="T13" s="20" t="n">
        <v>8.78896121</v>
      </c>
    </row>
    <row r="14" spans="1:20">
      <c r="A14" s="15" t="s">
        <v>189</v>
      </c>
      <c r="B14" s="17" t="n">
        <v>5587</v>
      </c>
      <c r="C14" s="18">
        <f>(183.0/B14*100)</f>
        <v/>
      </c>
      <c r="D14" s="19" t="n">
        <v>5404</v>
      </c>
      <c r="E14" s="18" t="n">
        <v>505.84812811</v>
      </c>
      <c r="F14" s="20" t="n">
        <v>2.70591712</v>
      </c>
      <c r="G14" s="18" t="n">
        <v>537.09628668</v>
      </c>
      <c r="H14" s="20" t="n">
        <v>3.08372109</v>
      </c>
      <c r="I14" s="18" t="n">
        <v>530.31301861</v>
      </c>
      <c r="J14" s="20" t="n">
        <v>2.99717451</v>
      </c>
      <c r="K14" s="18" t="s">
        <v>182</v>
      </c>
      <c r="L14" s="20" t="s">
        <v>182</v>
      </c>
      <c r="M14" s="18" t="s">
        <v>182</v>
      </c>
      <c r="N14" s="20" t="s">
        <v>182</v>
      </c>
      <c r="O14" s="18" t="s">
        <v>182</v>
      </c>
      <c r="P14" s="20" t="s">
        <v>182</v>
      </c>
      <c r="Q14" s="18" t="s">
        <v>182</v>
      </c>
      <c r="R14" s="20" t="s">
        <v>182</v>
      </c>
      <c r="S14" s="18" t="n">
        <v>450.6917858</v>
      </c>
      <c r="T14" s="20" t="n">
        <v>15.16709042</v>
      </c>
    </row>
    <row r="15" spans="1:20">
      <c r="A15" s="15" t="s">
        <v>190</v>
      </c>
      <c r="B15" s="17" t="n">
        <v>5882</v>
      </c>
      <c r="C15" s="18">
        <f>(127.0/B15*100)</f>
        <v/>
      </c>
      <c r="D15" s="19" t="n">
        <v>5755</v>
      </c>
      <c r="E15" s="18" t="n">
        <v>516.19396098</v>
      </c>
      <c r="F15" s="20" t="n">
        <v>3.12893705</v>
      </c>
      <c r="G15" s="18" t="n">
        <v>544.1147142</v>
      </c>
      <c r="H15" s="20" t="n">
        <v>2.96107374</v>
      </c>
      <c r="I15" s="18" t="n">
        <v>537.24158238</v>
      </c>
      <c r="J15" s="20" t="n">
        <v>2.96896576</v>
      </c>
      <c r="K15" s="18" t="s">
        <v>182</v>
      </c>
      <c r="L15" s="20" t="s">
        <v>182</v>
      </c>
      <c r="M15" s="18" t="s">
        <v>182</v>
      </c>
      <c r="N15" s="20" t="s">
        <v>182</v>
      </c>
      <c r="O15" s="18" t="n">
        <v>367.66871077</v>
      </c>
      <c r="P15" s="20" t="n">
        <v>14.82638214</v>
      </c>
      <c r="Q15" s="18" t="s">
        <v>182</v>
      </c>
      <c r="R15" s="20" t="s">
        <v>182</v>
      </c>
      <c r="S15" s="18" t="n">
        <v>433.42047446</v>
      </c>
      <c r="T15" s="20" t="n">
        <v>11.65416587</v>
      </c>
    </row>
    <row r="16" spans="1:20">
      <c r="A16" s="15" t="s">
        <v>191</v>
      </c>
      <c r="B16" s="17" t="n">
        <v>6108</v>
      </c>
      <c r="C16" s="18">
        <f>(235.0/B16*100)</f>
        <v/>
      </c>
      <c r="D16" s="19" t="n">
        <v>5873</v>
      </c>
      <c r="E16" s="18" t="n">
        <v>504.14742976</v>
      </c>
      <c r="F16" s="20" t="n">
        <v>2.47943128</v>
      </c>
      <c r="G16" s="18" t="n">
        <v>524.41992758</v>
      </c>
      <c r="H16" s="20" t="n">
        <v>5.02934303</v>
      </c>
      <c r="I16" s="18" t="n">
        <v>511.18306878</v>
      </c>
      <c r="J16" s="20" t="n">
        <v>4.81377805</v>
      </c>
      <c r="K16" s="18" t="s">
        <v>182</v>
      </c>
      <c r="L16" s="20" t="s">
        <v>182</v>
      </c>
      <c r="M16" s="18" t="s">
        <v>182</v>
      </c>
      <c r="N16" s="20" t="s">
        <v>182</v>
      </c>
      <c r="O16" s="18" t="s">
        <v>182</v>
      </c>
      <c r="P16" s="20" t="s">
        <v>182</v>
      </c>
      <c r="Q16" s="18" t="s">
        <v>182</v>
      </c>
      <c r="R16" s="20" t="s">
        <v>182</v>
      </c>
      <c r="S16" s="18" t="n">
        <v>373.96436776</v>
      </c>
      <c r="T16" s="20" t="n">
        <v>10.82322173</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465.29140085</v>
      </c>
      <c r="F18" s="20" t="n">
        <v>3.99358744</v>
      </c>
      <c r="G18" s="18" t="n">
        <v>488.52375984</v>
      </c>
      <c r="H18" s="20" t="n">
        <v>6.41323704</v>
      </c>
      <c r="I18" s="18" t="n">
        <v>473.40851299</v>
      </c>
      <c r="J18" s="20" t="n">
        <v>5.50009975</v>
      </c>
      <c r="K18" s="18" t="s">
        <v>182</v>
      </c>
      <c r="L18" s="20" t="s">
        <v>182</v>
      </c>
      <c r="M18" s="18" t="s">
        <v>182</v>
      </c>
      <c r="N18" s="20" t="s">
        <v>182</v>
      </c>
      <c r="O18" s="18" t="s">
        <v>182</v>
      </c>
      <c r="P18" s="20" t="s">
        <v>182</v>
      </c>
      <c r="Q18" s="18" t="s">
        <v>182</v>
      </c>
      <c r="R18" s="20" t="s">
        <v>182</v>
      </c>
      <c r="S18" s="18" t="n">
        <v>361.28452498</v>
      </c>
      <c r="T18" s="20" t="n">
        <v>11.77674736</v>
      </c>
    </row>
    <row r="19" spans="1:20">
      <c r="A19" s="15" t="s">
        <v>194</v>
      </c>
      <c r="B19" s="17" t="n">
        <v>5658</v>
      </c>
      <c r="C19" s="18">
        <f>(120.0/B19*100)</f>
        <v/>
      </c>
      <c r="D19" s="19" t="n">
        <v>5538</v>
      </c>
      <c r="E19" s="18" t="n">
        <v>456.48871777</v>
      </c>
      <c r="F19" s="20" t="n">
        <v>2.94073863</v>
      </c>
      <c r="G19" s="18" t="n">
        <v>493.51073929</v>
      </c>
      <c r="H19" s="20" t="n">
        <v>3.89513613</v>
      </c>
      <c r="I19" s="18" t="n">
        <v>478.56182848</v>
      </c>
      <c r="J19" s="20" t="n">
        <v>4.0004563</v>
      </c>
      <c r="K19" s="18" t="s">
        <v>182</v>
      </c>
      <c r="L19" s="20" t="s">
        <v>182</v>
      </c>
      <c r="M19" s="18" t="s">
        <v>182</v>
      </c>
      <c r="N19" s="20" t="s">
        <v>182</v>
      </c>
      <c r="O19" s="18" t="s">
        <v>182</v>
      </c>
      <c r="P19" s="20" t="s">
        <v>182</v>
      </c>
      <c r="Q19" s="18" t="s">
        <v>182</v>
      </c>
      <c r="R19" s="20" t="s">
        <v>182</v>
      </c>
      <c r="S19" s="18" t="n">
        <v>368.87848397</v>
      </c>
      <c r="T19" s="20" t="n">
        <v>11.13778654</v>
      </c>
    </row>
    <row r="20" spans="1:20">
      <c r="A20" s="15" t="s">
        <v>195</v>
      </c>
      <c r="B20" s="17" t="n">
        <v>3371</v>
      </c>
      <c r="C20" s="18">
        <f>(81.0/B20*100)</f>
        <v/>
      </c>
      <c r="D20" s="19" t="n">
        <v>3290</v>
      </c>
      <c r="E20" s="18" t="n">
        <v>478.80784188</v>
      </c>
      <c r="F20" s="20" t="n">
        <v>2.64070183</v>
      </c>
      <c r="G20" s="18" t="n">
        <v>502.55394213</v>
      </c>
      <c r="H20" s="20" t="n">
        <v>3.592642</v>
      </c>
      <c r="I20" s="18" t="n">
        <v>461.96311276</v>
      </c>
      <c r="J20" s="20" t="n">
        <v>5.00120119</v>
      </c>
      <c r="K20" s="18" t="s">
        <v>182</v>
      </c>
      <c r="L20" s="20" t="s">
        <v>182</v>
      </c>
      <c r="M20" s="18" t="s">
        <v>182</v>
      </c>
      <c r="N20" s="20" t="s">
        <v>182</v>
      </c>
      <c r="O20" s="18" t="s">
        <v>182</v>
      </c>
      <c r="P20" s="20" t="s">
        <v>182</v>
      </c>
      <c r="Q20" s="18" t="s">
        <v>182</v>
      </c>
      <c r="R20" s="20" t="s">
        <v>182</v>
      </c>
      <c r="S20" s="18" t="n">
        <v>388.19715019</v>
      </c>
      <c r="T20" s="20" t="n">
        <v>17.45749147</v>
      </c>
    </row>
    <row r="21" spans="1:20">
      <c r="A21" s="15" t="s">
        <v>196</v>
      </c>
      <c r="B21" s="17" t="n">
        <v>5741</v>
      </c>
      <c r="C21" s="18">
        <f>(72.0/B21*100)</f>
        <v/>
      </c>
      <c r="D21" s="19" t="n">
        <v>5669</v>
      </c>
      <c r="E21" s="18" t="n">
        <v>519.49091614</v>
      </c>
      <c r="F21" s="20" t="n">
        <v>2.68850069</v>
      </c>
      <c r="G21" s="18" t="n">
        <v>538.03831471</v>
      </c>
      <c r="H21" s="20" t="n">
        <v>3.5323295</v>
      </c>
      <c r="I21" s="18" t="n">
        <v>517.8481226</v>
      </c>
      <c r="J21" s="20" t="n">
        <v>4.9811039</v>
      </c>
      <c r="K21" s="18" t="s">
        <v>182</v>
      </c>
      <c r="L21" s="20" t="s">
        <v>182</v>
      </c>
      <c r="M21" s="18" t="s">
        <v>182</v>
      </c>
      <c r="N21" s="20" t="s">
        <v>182</v>
      </c>
      <c r="O21" s="18" t="s">
        <v>182</v>
      </c>
      <c r="P21" s="20" t="s">
        <v>182</v>
      </c>
      <c r="Q21" s="18" t="s">
        <v>182</v>
      </c>
      <c r="R21" s="20" t="s">
        <v>182</v>
      </c>
      <c r="S21" s="18" t="n">
        <v>441.55213194</v>
      </c>
      <c r="T21" s="20" t="n">
        <v>12.85319537</v>
      </c>
    </row>
    <row r="22" spans="1:20">
      <c r="A22" s="15" t="s">
        <v>197</v>
      </c>
      <c r="B22" s="17" t="n">
        <v>6598</v>
      </c>
      <c r="C22" s="18">
        <f>(93.0/B22*100)</f>
        <v/>
      </c>
      <c r="D22" s="19" t="n">
        <v>6505</v>
      </c>
      <c r="E22" s="18" t="n">
        <v>470.21277171</v>
      </c>
      <c r="F22" s="20" t="n">
        <v>4.68915982</v>
      </c>
      <c r="G22" s="18" t="n">
        <v>519.07418834</v>
      </c>
      <c r="H22" s="20" t="n">
        <v>4.82283949</v>
      </c>
      <c r="I22" s="18" t="n">
        <v>483.75327667</v>
      </c>
      <c r="J22" s="20" t="n">
        <v>5.48857734</v>
      </c>
      <c r="K22" s="18" t="s">
        <v>182</v>
      </c>
      <c r="L22" s="20" t="s">
        <v>182</v>
      </c>
      <c r="M22" s="18" t="s">
        <v>182</v>
      </c>
      <c r="N22" s="20" t="s">
        <v>182</v>
      </c>
      <c r="O22" s="18" t="n">
        <v>481.75555063</v>
      </c>
      <c r="P22" s="20" t="n">
        <v>8.711038220000001</v>
      </c>
      <c r="Q22" s="18" t="s">
        <v>182</v>
      </c>
      <c r="R22" s="20" t="s">
        <v>182</v>
      </c>
      <c r="S22" s="18" t="n">
        <v>348.38348341</v>
      </c>
      <c r="T22" s="20" t="n">
        <v>10.75241639</v>
      </c>
    </row>
    <row r="23" spans="1:20">
      <c r="A23" s="15" t="s">
        <v>198</v>
      </c>
      <c r="B23" s="17" t="n">
        <v>11583</v>
      </c>
      <c r="C23" s="18">
        <f>(499.0/B23*100)</f>
        <v/>
      </c>
      <c r="D23" s="19" t="n">
        <v>11084</v>
      </c>
      <c r="E23" s="18" t="n">
        <v>488.97939787</v>
      </c>
      <c r="F23" s="20" t="n">
        <v>2.86430149</v>
      </c>
      <c r="G23" s="18" t="n">
        <v>498.81512634</v>
      </c>
      <c r="H23" s="20" t="n">
        <v>4.95006348</v>
      </c>
      <c r="I23" s="18" t="n">
        <v>481.4239742</v>
      </c>
      <c r="J23" s="20" t="n">
        <v>5.16892126</v>
      </c>
      <c r="K23" s="18" t="s">
        <v>182</v>
      </c>
      <c r="L23" s="20" t="s">
        <v>182</v>
      </c>
      <c r="M23" s="18" t="s">
        <v>182</v>
      </c>
      <c r="N23" s="20" t="s">
        <v>182</v>
      </c>
      <c r="O23" s="18" t="s">
        <v>182</v>
      </c>
      <c r="P23" s="20" t="s">
        <v>182</v>
      </c>
      <c r="Q23" s="18" t="s">
        <v>182</v>
      </c>
      <c r="R23" s="20" t="s">
        <v>182</v>
      </c>
      <c r="S23" s="18" t="n">
        <v>406.74541202</v>
      </c>
      <c r="T23" s="20" t="n">
        <v>10.13224185</v>
      </c>
    </row>
    <row r="24" spans="1:20">
      <c r="A24" s="15" t="s">
        <v>199</v>
      </c>
      <c r="B24" s="17" t="n">
        <v>6647</v>
      </c>
      <c r="C24" s="18">
        <f>(13.0/B24*100)</f>
        <v/>
      </c>
      <c r="D24" s="19" t="n">
        <v>6634</v>
      </c>
      <c r="E24" s="18" t="n">
        <v>514.99023969</v>
      </c>
      <c r="F24" s="20" t="n">
        <v>3.33605219</v>
      </c>
      <c r="G24" s="18" t="n">
        <v>530.49664366</v>
      </c>
      <c r="H24" s="20" t="n">
        <v>4.13452242</v>
      </c>
      <c r="I24" s="18" t="n">
        <v>512.3918784700001</v>
      </c>
      <c r="J24" s="20" t="n">
        <v>4.02597549</v>
      </c>
      <c r="K24" s="18" t="s">
        <v>182</v>
      </c>
      <c r="L24" s="20" t="s">
        <v>182</v>
      </c>
      <c r="M24" s="18" t="s">
        <v>182</v>
      </c>
      <c r="N24" s="20" t="s">
        <v>182</v>
      </c>
      <c r="O24" s="18" t="s">
        <v>182</v>
      </c>
      <c r="P24" s="20" t="s">
        <v>182</v>
      </c>
      <c r="Q24" s="18" t="s">
        <v>182</v>
      </c>
      <c r="R24" s="20" t="s">
        <v>182</v>
      </c>
      <c r="S24" s="18" t="n">
        <v>444.60212425</v>
      </c>
      <c r="T24" s="20" t="n">
        <v>19.27762749</v>
      </c>
    </row>
    <row r="25" spans="1:20">
      <c r="A25" s="15" t="s">
        <v>200</v>
      </c>
      <c r="B25" s="17" t="n">
        <v>5581</v>
      </c>
      <c r="C25" s="18">
        <f>(28.0/B25*100)</f>
        <v/>
      </c>
      <c r="D25" s="19" t="n">
        <v>5553</v>
      </c>
      <c r="E25" s="18" t="n">
        <v>513.9790333</v>
      </c>
      <c r="F25" s="20" t="n">
        <v>4.35254109</v>
      </c>
      <c r="G25" s="18" t="n">
        <v>534.13913054</v>
      </c>
      <c r="H25" s="20" t="n">
        <v>3.95684436</v>
      </c>
      <c r="I25" s="18" t="n">
        <v>512.55923728</v>
      </c>
      <c r="J25" s="20" t="n">
        <v>3.9735715</v>
      </c>
      <c r="K25" s="18" t="s">
        <v>182</v>
      </c>
      <c r="L25" s="20" t="s">
        <v>182</v>
      </c>
      <c r="M25" s="18" t="s">
        <v>182</v>
      </c>
      <c r="N25" s="20" t="s">
        <v>182</v>
      </c>
      <c r="O25" s="18" t="s">
        <v>182</v>
      </c>
      <c r="P25" s="20" t="s">
        <v>182</v>
      </c>
      <c r="Q25" s="18" t="s">
        <v>182</v>
      </c>
      <c r="R25" s="20" t="s">
        <v>182</v>
      </c>
      <c r="S25" s="18" t="n">
        <v>438.27700902</v>
      </c>
      <c r="T25" s="20" t="n">
        <v>19.57849535</v>
      </c>
    </row>
    <row r="26" spans="1:20">
      <c r="A26" s="15" t="s">
        <v>201</v>
      </c>
      <c r="B26" s="17" t="n">
        <v>4869</v>
      </c>
      <c r="C26" s="18">
        <f>(95.0/B26*100)</f>
        <v/>
      </c>
      <c r="D26" s="19" t="n">
        <v>4774</v>
      </c>
      <c r="E26" s="18" t="n">
        <v>477.47371617</v>
      </c>
      <c r="F26" s="20" t="n">
        <v>2.36334364</v>
      </c>
      <c r="G26" s="18" t="n">
        <v>506.96606462</v>
      </c>
      <c r="H26" s="20" t="n">
        <v>3.70196693</v>
      </c>
      <c r="I26" s="18" t="n">
        <v>494.84250896</v>
      </c>
      <c r="J26" s="20" t="n">
        <v>3.37577237</v>
      </c>
      <c r="K26" s="18" t="s">
        <v>182</v>
      </c>
      <c r="L26" s="20" t="s">
        <v>182</v>
      </c>
      <c r="M26" s="18" t="s">
        <v>182</v>
      </c>
      <c r="N26" s="20" t="s">
        <v>182</v>
      </c>
      <c r="O26" s="18" t="s">
        <v>182</v>
      </c>
      <c r="P26" s="20" t="s">
        <v>182</v>
      </c>
      <c r="Q26" s="18" t="s">
        <v>182</v>
      </c>
      <c r="R26" s="20" t="s">
        <v>182</v>
      </c>
      <c r="S26" s="18" t="n">
        <v>420.78511196</v>
      </c>
      <c r="T26" s="20" t="n">
        <v>10.10780651</v>
      </c>
    </row>
    <row r="27" spans="1:20">
      <c r="A27" s="15" t="s">
        <v>202</v>
      </c>
      <c r="B27" s="17" t="n">
        <v>5299</v>
      </c>
      <c r="C27" s="18">
        <f>(154.0/B27*100)</f>
        <v/>
      </c>
      <c r="D27" s="19" t="n">
        <v>5145</v>
      </c>
      <c r="E27" s="18" t="n">
        <v>483.00118314</v>
      </c>
      <c r="F27" s="20" t="n">
        <v>1.88041724</v>
      </c>
      <c r="G27" s="18" t="n">
        <v>505.62765788</v>
      </c>
      <c r="H27" s="20" t="n">
        <v>4.11286416</v>
      </c>
      <c r="I27" s="18" t="n">
        <v>479.40839633</v>
      </c>
      <c r="J27" s="20" t="n">
        <v>3.9383169</v>
      </c>
      <c r="K27" s="18" t="s">
        <v>182</v>
      </c>
      <c r="L27" s="20" t="s">
        <v>182</v>
      </c>
      <c r="M27" s="18" t="s">
        <v>182</v>
      </c>
      <c r="N27" s="20" t="s">
        <v>182</v>
      </c>
      <c r="O27" s="18" t="s">
        <v>182</v>
      </c>
      <c r="P27" s="20" t="s">
        <v>182</v>
      </c>
      <c r="Q27" s="18" t="s">
        <v>182</v>
      </c>
      <c r="R27" s="20" t="s">
        <v>182</v>
      </c>
      <c r="S27" s="18" t="n">
        <v>394.6431095</v>
      </c>
      <c r="T27" s="20" t="n">
        <v>7.38769285</v>
      </c>
    </row>
    <row r="28" spans="1:20">
      <c r="A28" s="15" t="s">
        <v>203</v>
      </c>
      <c r="B28" s="17" t="n">
        <v>7568</v>
      </c>
      <c r="C28" s="18">
        <f>(120.0/B28*100)</f>
        <v/>
      </c>
      <c r="D28" s="19" t="n">
        <v>7448</v>
      </c>
      <c r="E28" s="18" t="n">
        <v>426.32789327</v>
      </c>
      <c r="F28" s="20" t="n">
        <v>3.09506499</v>
      </c>
      <c r="G28" s="18" t="n">
        <v>427.30222906</v>
      </c>
      <c r="H28" s="20" t="n">
        <v>4.05726903</v>
      </c>
      <c r="I28" s="18" t="n">
        <v>422.47487094</v>
      </c>
      <c r="J28" s="20" t="n">
        <v>3.10440475</v>
      </c>
      <c r="K28" s="18" t="s">
        <v>182</v>
      </c>
      <c r="L28" s="20" t="s">
        <v>182</v>
      </c>
      <c r="M28" s="18" t="s">
        <v>182</v>
      </c>
      <c r="N28" s="20" t="s">
        <v>182</v>
      </c>
      <c r="O28" s="18" t="s">
        <v>182</v>
      </c>
      <c r="P28" s="20" t="s">
        <v>182</v>
      </c>
      <c r="Q28" s="18" t="s">
        <v>182</v>
      </c>
      <c r="R28" s="20" t="s">
        <v>182</v>
      </c>
      <c r="S28" s="18" t="n">
        <v>362.37225299</v>
      </c>
      <c r="T28" s="20" t="n">
        <v>12.74397873</v>
      </c>
    </row>
    <row r="29" spans="1:20">
      <c r="A29" s="15" t="s">
        <v>204</v>
      </c>
      <c r="B29" s="17" t="n">
        <v>5385</v>
      </c>
      <c r="C29" s="18">
        <f>(35.0/B29*100)</f>
        <v/>
      </c>
      <c r="D29" s="19" t="n">
        <v>5350</v>
      </c>
      <c r="E29" s="18" t="n">
        <v>499.94929422</v>
      </c>
      <c r="F29" s="20" t="n">
        <v>3.13616562</v>
      </c>
      <c r="G29" s="18" t="n">
        <v>529.51130318</v>
      </c>
      <c r="H29" s="20" t="n">
        <v>2.9684998</v>
      </c>
      <c r="I29" s="18" t="n">
        <v>502.93499148</v>
      </c>
      <c r="J29" s="20" t="n">
        <v>4.3188048</v>
      </c>
      <c r="K29" s="18" t="s">
        <v>182</v>
      </c>
      <c r="L29" s="20" t="s">
        <v>182</v>
      </c>
      <c r="M29" s="18" t="s">
        <v>182</v>
      </c>
      <c r="N29" s="20" t="s">
        <v>182</v>
      </c>
      <c r="O29" s="18" t="n">
        <v>314.02123871</v>
      </c>
      <c r="P29" s="20" t="n">
        <v>13.26138992</v>
      </c>
      <c r="Q29" s="18" t="s">
        <v>182</v>
      </c>
      <c r="R29" s="20" t="s">
        <v>182</v>
      </c>
      <c r="S29" s="18" t="n">
        <v>437.25856819</v>
      </c>
      <c r="T29" s="20" t="n">
        <v>14.80858854</v>
      </c>
    </row>
    <row r="30" spans="1:20">
      <c r="A30" s="15" t="s">
        <v>205</v>
      </c>
      <c r="B30" s="17" t="n">
        <v>4520</v>
      </c>
      <c r="C30" s="18">
        <f>(497.0/B30*100)</f>
        <v/>
      </c>
      <c r="D30" s="19" t="n">
        <v>4023</v>
      </c>
      <c r="E30" s="18" t="n">
        <v>506.23830312</v>
      </c>
      <c r="F30" s="20" t="n">
        <v>3.06900073</v>
      </c>
      <c r="G30" s="18" t="n">
        <v>544.71899462</v>
      </c>
      <c r="H30" s="20" t="n">
        <v>4.52394717</v>
      </c>
      <c r="I30" s="18" t="n">
        <v>526.55198706</v>
      </c>
      <c r="J30" s="20" t="n">
        <v>4.73227283</v>
      </c>
      <c r="K30" s="18" t="s">
        <v>182</v>
      </c>
      <c r="L30" s="20" t="s">
        <v>182</v>
      </c>
      <c r="M30" s="18" t="s">
        <v>182</v>
      </c>
      <c r="N30" s="20" t="s">
        <v>182</v>
      </c>
      <c r="O30" s="18" t="s">
        <v>182</v>
      </c>
      <c r="P30" s="20" t="s">
        <v>182</v>
      </c>
      <c r="Q30" s="18" t="s">
        <v>182</v>
      </c>
      <c r="R30" s="20" t="s">
        <v>182</v>
      </c>
      <c r="S30" s="18" t="n">
        <v>391.39668936</v>
      </c>
      <c r="T30" s="20" t="n">
        <v>11.11435939</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(12.0/B32*100)</f>
        <v/>
      </c>
      <c r="D32" s="19" t="n">
        <v>4466</v>
      </c>
      <c r="E32" s="18" t="n">
        <v>496.47086752</v>
      </c>
      <c r="F32" s="20" t="n">
        <v>2.51123267</v>
      </c>
      <c r="G32" s="18" t="n">
        <v>531.02459506</v>
      </c>
      <c r="H32" s="20" t="n">
        <v>3.75819656</v>
      </c>
      <c r="I32" s="18" t="n">
        <v>520.03045605</v>
      </c>
      <c r="J32" s="20" t="n">
        <v>4.48841165</v>
      </c>
      <c r="K32" s="18" t="s">
        <v>182</v>
      </c>
      <c r="L32" s="20" t="s">
        <v>182</v>
      </c>
      <c r="M32" s="18" t="s">
        <v>182</v>
      </c>
      <c r="N32" s="20" t="s">
        <v>182</v>
      </c>
      <c r="O32" s="18" t="s">
        <v>182</v>
      </c>
      <c r="P32" s="20" t="s">
        <v>182</v>
      </c>
      <c r="Q32" s="18" t="s">
        <v>182</v>
      </c>
      <c r="R32" s="20" t="s">
        <v>182</v>
      </c>
      <c r="S32" s="18" t="n">
        <v>419.54376629</v>
      </c>
      <c r="T32" s="20" t="n">
        <v>14.09277756</v>
      </c>
    </row>
    <row r="33" spans="1:20">
      <c r="A33" s="15" t="s">
        <v>208</v>
      </c>
      <c r="B33" s="17" t="n">
        <v>7325</v>
      </c>
      <c r="C33" s="18">
        <f>(212.0/B33*100)</f>
        <v/>
      </c>
      <c r="D33" s="19" t="n">
        <v>7113</v>
      </c>
      <c r="E33" s="18" t="n">
        <v>493.58059223</v>
      </c>
      <c r="F33" s="20" t="n">
        <v>2.91482632</v>
      </c>
      <c r="G33" s="18" t="n">
        <v>529.0169417</v>
      </c>
      <c r="H33" s="20" t="n">
        <v>3.61802806</v>
      </c>
      <c r="I33" s="18" t="n">
        <v>495.08522223</v>
      </c>
      <c r="J33" s="20" t="n">
        <v>4.3185992</v>
      </c>
      <c r="K33" s="18" t="s">
        <v>182</v>
      </c>
      <c r="L33" s="20" t="s">
        <v>182</v>
      </c>
      <c r="M33" s="18" t="s">
        <v>182</v>
      </c>
      <c r="N33" s="20" t="s">
        <v>182</v>
      </c>
      <c r="O33" s="18" t="s">
        <v>182</v>
      </c>
      <c r="P33" s="20" t="s">
        <v>182</v>
      </c>
      <c r="Q33" s="18" t="s">
        <v>182</v>
      </c>
      <c r="R33" s="20" t="s">
        <v>182</v>
      </c>
      <c r="S33" s="18" t="n">
        <v>421.50547798</v>
      </c>
      <c r="T33" s="20" t="n">
        <v>10.73067412</v>
      </c>
    </row>
    <row r="34" spans="1:20">
      <c r="A34" s="15" t="s">
        <v>209</v>
      </c>
      <c r="B34" s="17" t="n">
        <v>6350</v>
      </c>
      <c r="C34" s="18">
        <f>(76.0/B34*100)</f>
        <v/>
      </c>
      <c r="D34" s="19" t="n">
        <v>6274</v>
      </c>
      <c r="E34" s="18" t="n">
        <v>454.07878281</v>
      </c>
      <c r="F34" s="20" t="n">
        <v>2.74221821</v>
      </c>
      <c r="G34" s="18" t="n">
        <v>486.24477414</v>
      </c>
      <c r="H34" s="20" t="n">
        <v>4.70208514</v>
      </c>
      <c r="I34" s="18" t="n">
        <v>467.43781396</v>
      </c>
      <c r="J34" s="20" t="n">
        <v>3.77639793</v>
      </c>
      <c r="K34" s="18" t="s">
        <v>182</v>
      </c>
      <c r="L34" s="20" t="s">
        <v>182</v>
      </c>
      <c r="M34" s="18" t="s">
        <v>182</v>
      </c>
      <c r="N34" s="20" t="s">
        <v>182</v>
      </c>
      <c r="O34" s="18" t="n">
        <v>263.37193708</v>
      </c>
      <c r="P34" s="20" t="n">
        <v>13.61114927</v>
      </c>
      <c r="Q34" s="18" t="s">
        <v>182</v>
      </c>
      <c r="R34" s="20" t="s">
        <v>182</v>
      </c>
      <c r="S34" s="18" t="n">
        <v>335.44313802</v>
      </c>
      <c r="T34" s="20" t="n">
        <v>8.81169343</v>
      </c>
    </row>
    <row r="35" spans="1:20">
      <c r="A35" s="15" t="s">
        <v>210</v>
      </c>
      <c r="B35" s="17" t="n">
        <v>6406</v>
      </c>
      <c r="C35" s="18">
        <f>(67.0/B35*100)</f>
        <v/>
      </c>
      <c r="D35" s="19" t="n">
        <v>6339</v>
      </c>
      <c r="E35" s="18" t="n">
        <v>500.5296726</v>
      </c>
      <c r="F35" s="20" t="n">
        <v>1.82737017</v>
      </c>
      <c r="G35" s="18" t="n">
        <v>522.87342682</v>
      </c>
      <c r="H35" s="20" t="n">
        <v>3.85736521</v>
      </c>
      <c r="I35" s="18" t="n">
        <v>521.49312915</v>
      </c>
      <c r="J35" s="20" t="n">
        <v>3.11991324</v>
      </c>
      <c r="K35" s="18" t="s">
        <v>182</v>
      </c>
      <c r="L35" s="20" t="s">
        <v>182</v>
      </c>
      <c r="M35" s="18" t="s">
        <v>182</v>
      </c>
      <c r="N35" s="20" t="s">
        <v>182</v>
      </c>
      <c r="O35" s="18" t="n">
        <v>337.32521215</v>
      </c>
      <c r="P35" s="20" t="n">
        <v>11.65794297</v>
      </c>
      <c r="Q35" s="18" t="s">
        <v>182</v>
      </c>
      <c r="R35" s="20" t="s">
        <v>182</v>
      </c>
      <c r="S35" s="18" t="n">
        <v>389.97326347</v>
      </c>
      <c r="T35" s="20" t="n">
        <v>8.05161945</v>
      </c>
    </row>
    <row r="36" spans="1:20">
      <c r="A36" s="15" t="s">
        <v>211</v>
      </c>
      <c r="B36" s="17" t="n">
        <v>6736</v>
      </c>
      <c r="C36" s="18">
        <f>(41.0/B36*100)</f>
        <v/>
      </c>
      <c r="D36" s="19" t="n">
        <v>6695</v>
      </c>
      <c r="E36" s="18" t="n">
        <v>492.42041101</v>
      </c>
      <c r="F36" s="20" t="n">
        <v>2.63551435</v>
      </c>
      <c r="G36" s="18" t="n">
        <v>513.67489668</v>
      </c>
      <c r="H36" s="20" t="n">
        <v>2.93654068</v>
      </c>
      <c r="I36" s="18" t="n">
        <v>496.01423448</v>
      </c>
      <c r="J36" s="20" t="n">
        <v>3.97754255</v>
      </c>
      <c r="K36" s="18" t="s">
        <v>182</v>
      </c>
      <c r="L36" s="20" t="s">
        <v>182</v>
      </c>
      <c r="M36" s="18" t="s">
        <v>182</v>
      </c>
      <c r="N36" s="20" t="s">
        <v>182</v>
      </c>
      <c r="O36" s="18" t="s">
        <v>182</v>
      </c>
      <c r="P36" s="20" t="s">
        <v>182</v>
      </c>
      <c r="Q36" s="18" t="s">
        <v>182</v>
      </c>
      <c r="R36" s="20" t="s">
        <v>182</v>
      </c>
      <c r="S36" s="18" t="n">
        <v>384.81800733</v>
      </c>
      <c r="T36" s="20" t="n">
        <v>11.40889646</v>
      </c>
    </row>
    <row r="37" spans="1:20">
      <c r="A37" s="15" t="s">
        <v>212</v>
      </c>
      <c r="B37" s="17" t="n">
        <v>5458</v>
      </c>
      <c r="C37" s="18">
        <f>(223.0/B37*100)</f>
        <v/>
      </c>
      <c r="D37" s="19" t="n">
        <v>5235</v>
      </c>
      <c r="E37" s="18" t="n">
        <v>486.52749888</v>
      </c>
      <c r="F37" s="20" t="n">
        <v>3.91515799</v>
      </c>
      <c r="G37" s="18" t="n">
        <v>530.15146445</v>
      </c>
      <c r="H37" s="20" t="n">
        <v>4.32250007</v>
      </c>
      <c r="I37" s="18" t="n">
        <v>508.85492394</v>
      </c>
      <c r="J37" s="20" t="n">
        <v>4.06075571</v>
      </c>
      <c r="K37" s="18" t="s">
        <v>182</v>
      </c>
      <c r="L37" s="20" t="s">
        <v>182</v>
      </c>
      <c r="M37" s="18" t="s">
        <v>182</v>
      </c>
      <c r="N37" s="20" t="s">
        <v>182</v>
      </c>
      <c r="O37" s="18" t="s">
        <v>182</v>
      </c>
      <c r="P37" s="20" t="s">
        <v>182</v>
      </c>
      <c r="Q37" s="18" t="s">
        <v>182</v>
      </c>
      <c r="R37" s="20" t="s">
        <v>182</v>
      </c>
      <c r="S37" s="18" t="n">
        <v>387.92879908</v>
      </c>
      <c r="T37" s="20" t="n">
        <v>10.75082846</v>
      </c>
    </row>
    <row r="38" spans="1:20">
      <c r="A38" s="15" t="s">
        <v>213</v>
      </c>
      <c r="B38" s="17" t="n">
        <v>5860</v>
      </c>
      <c r="C38" s="18">
        <f>(60.0/B38*100)</f>
        <v/>
      </c>
      <c r="D38" s="19" t="n">
        <v>5800</v>
      </c>
      <c r="E38" s="18" t="n">
        <v>494.04174605</v>
      </c>
      <c r="F38" s="20" t="n">
        <v>3.69290372</v>
      </c>
      <c r="G38" s="18" t="n">
        <v>510.90235831</v>
      </c>
      <c r="H38" s="20" t="n">
        <v>4.22615</v>
      </c>
      <c r="I38" s="18" t="n">
        <v>483.7528576</v>
      </c>
      <c r="J38" s="20" t="n">
        <v>3.93847039</v>
      </c>
      <c r="K38" s="18" t="s">
        <v>182</v>
      </c>
      <c r="L38" s="20" t="s">
        <v>182</v>
      </c>
      <c r="M38" s="18" t="s">
        <v>182</v>
      </c>
      <c r="N38" s="20" t="s">
        <v>182</v>
      </c>
      <c r="O38" s="18" t="s">
        <v>182</v>
      </c>
      <c r="P38" s="20" t="s">
        <v>182</v>
      </c>
      <c r="Q38" s="18" t="s">
        <v>182</v>
      </c>
      <c r="R38" s="20" t="s">
        <v>182</v>
      </c>
      <c r="S38" s="18" t="n">
        <v>398.27144944</v>
      </c>
      <c r="T38" s="20" t="n">
        <v>8.137488169999999</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(5658.0/B40*100)</f>
        <v/>
      </c>
      <c r="D40" s="19" t="n">
        <v>8499</v>
      </c>
      <c r="E40" s="18" t="n">
        <v>496.49687764</v>
      </c>
      <c r="F40" s="20" t="n">
        <v>3.4894396</v>
      </c>
      <c r="G40" s="18" t="n">
        <v>525.05699937</v>
      </c>
      <c r="H40" s="20" t="n">
        <v>4.65290432</v>
      </c>
      <c r="I40" s="18" t="n">
        <v>498.83267427</v>
      </c>
      <c r="J40" s="20" t="n">
        <v>5.30349324</v>
      </c>
      <c r="K40" s="18" t="s">
        <v>182</v>
      </c>
      <c r="L40" s="20" t="s">
        <v>182</v>
      </c>
      <c r="M40" s="18" t="s">
        <v>182</v>
      </c>
      <c r="N40" s="20" t="s">
        <v>182</v>
      </c>
      <c r="O40" s="18" t="n">
        <v>493.18465857</v>
      </c>
      <c r="P40" s="20" t="n">
        <v>2.25147869</v>
      </c>
      <c r="Q40" s="18" t="s">
        <v>182</v>
      </c>
      <c r="R40" s="20" t="s">
        <v>182</v>
      </c>
      <c r="S40" s="18" t="n">
        <v>402.1267692</v>
      </c>
      <c r="T40" s="20" t="n">
        <v>9.728477829999999</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(2698.0/B46*100)</f>
        <v/>
      </c>
      <c r="D46" s="19" t="n">
        <v>20443</v>
      </c>
      <c r="E46" s="18" t="n">
        <v>414.74204525</v>
      </c>
      <c r="F46" s="20" t="n">
        <v>3.58431584</v>
      </c>
      <c r="G46" s="18" t="n">
        <v>431.50354963</v>
      </c>
      <c r="H46" s="20" t="n">
        <v>6.45828342</v>
      </c>
      <c r="I46" s="18" t="n">
        <v>422.44645262</v>
      </c>
      <c r="J46" s="20" t="n">
        <v>3.7534838</v>
      </c>
      <c r="K46" s="18" t="s">
        <v>182</v>
      </c>
      <c r="L46" s="20" t="s">
        <v>182</v>
      </c>
      <c r="M46" s="18" t="s">
        <v>182</v>
      </c>
      <c r="N46" s="20" t="s">
        <v>182</v>
      </c>
      <c r="O46" s="18" t="s">
        <v>182</v>
      </c>
      <c r="P46" s="20" t="s">
        <v>182</v>
      </c>
      <c r="Q46" s="18" t="s">
        <v>182</v>
      </c>
      <c r="R46" s="20" t="s">
        <v>182</v>
      </c>
      <c r="S46" s="18" t="n">
        <v>377.89839444</v>
      </c>
      <c r="T46" s="20" t="n">
        <v>4.05261575</v>
      </c>
    </row>
    <row r="47" spans="1:20">
      <c r="A47" s="15" t="s">
        <v>222</v>
      </c>
      <c r="B47" s="17" t="n">
        <v>5928</v>
      </c>
      <c r="C47" s="18">
        <f>(101.0/B47*100)</f>
        <v/>
      </c>
      <c r="D47" s="19" t="n">
        <v>5827</v>
      </c>
      <c r="E47" s="18" t="n">
        <v>428.14059542</v>
      </c>
      <c r="F47" s="20" t="n">
        <v>4.60577217</v>
      </c>
      <c r="G47" s="18" t="n">
        <v>473.58452094</v>
      </c>
      <c r="H47" s="20" t="n">
        <v>6.36930097</v>
      </c>
      <c r="I47" s="18" t="n">
        <v>460.82538966</v>
      </c>
      <c r="J47" s="20" t="n">
        <v>5.72076098</v>
      </c>
      <c r="K47" s="18" t="s">
        <v>182</v>
      </c>
      <c r="L47" s="20" t="s">
        <v>182</v>
      </c>
      <c r="M47" s="18" t="s">
        <v>182</v>
      </c>
      <c r="N47" s="20" t="s">
        <v>182</v>
      </c>
      <c r="O47" s="18" t="s">
        <v>182</v>
      </c>
      <c r="P47" s="20" t="s">
        <v>182</v>
      </c>
      <c r="Q47" s="18" t="s">
        <v>182</v>
      </c>
      <c r="R47" s="20" t="s">
        <v>182</v>
      </c>
      <c r="S47" s="18" t="n">
        <v>320.38491099</v>
      </c>
      <c r="T47" s="20" t="n">
        <v>6.87816479</v>
      </c>
    </row>
    <row r="48" spans="1:20">
      <c r="A48" s="15" t="s">
        <v>223</v>
      </c>
      <c r="B48" s="17" t="n">
        <v>9841</v>
      </c>
      <c r="C48" s="18">
        <f>(19.0/B48*100)</f>
        <v/>
      </c>
      <c r="D48" s="19" t="n">
        <v>9822</v>
      </c>
      <c r="E48" s="18" t="n">
        <v>492.76750935</v>
      </c>
      <c r="F48" s="20" t="n">
        <v>5.59777096</v>
      </c>
      <c r="G48" s="18" t="n">
        <v>519.1811645</v>
      </c>
      <c r="H48" s="20" t="n">
        <v>7.0135153</v>
      </c>
      <c r="I48" s="18" t="n">
        <v>488.88935493</v>
      </c>
      <c r="J48" s="20" t="n">
        <v>5.8424144</v>
      </c>
      <c r="K48" s="18" t="s">
        <v>182</v>
      </c>
      <c r="L48" s="20" t="s">
        <v>182</v>
      </c>
      <c r="M48" s="18" t="s">
        <v>182</v>
      </c>
      <c r="N48" s="20" t="s">
        <v>182</v>
      </c>
      <c r="O48" s="18" t="s">
        <v>182</v>
      </c>
      <c r="P48" s="20" t="s">
        <v>182</v>
      </c>
      <c r="Q48" s="18" t="s">
        <v>182</v>
      </c>
      <c r="R48" s="20" t="s">
        <v>182</v>
      </c>
      <c r="S48" s="18" t="n">
        <v>401.04473817</v>
      </c>
      <c r="T48" s="20" t="n">
        <v>24.9321569</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(941.0/B50*100)</f>
        <v/>
      </c>
      <c r="D50" s="19" t="n">
        <v>10854</v>
      </c>
      <c r="E50" s="18" t="n">
        <v>433.81308963</v>
      </c>
      <c r="F50" s="20" t="n">
        <v>2.93278429</v>
      </c>
      <c r="G50" s="18" t="n">
        <v>449.4869484</v>
      </c>
      <c r="H50" s="20" t="n">
        <v>5.7255446</v>
      </c>
      <c r="I50" s="18" t="n">
        <v>424.22115797</v>
      </c>
      <c r="J50" s="20" t="n">
        <v>3.87123899</v>
      </c>
      <c r="K50" s="18" t="s">
        <v>182</v>
      </c>
      <c r="L50" s="20" t="s">
        <v>182</v>
      </c>
      <c r="M50" s="18" t="s">
        <v>182</v>
      </c>
      <c r="N50" s="20" t="s">
        <v>182</v>
      </c>
      <c r="O50" s="18" t="s">
        <v>182</v>
      </c>
      <c r="P50" s="20" t="s">
        <v>182</v>
      </c>
      <c r="Q50" s="18" t="s">
        <v>182</v>
      </c>
      <c r="R50" s="20" t="s">
        <v>182</v>
      </c>
      <c r="S50" s="18" t="n">
        <v>367.76292445</v>
      </c>
      <c r="T50" s="20" t="n">
        <v>11.21540172</v>
      </c>
    </row>
    <row r="51" spans="1:20">
      <c r="A51" s="15" t="s">
        <v>226</v>
      </c>
      <c r="B51" s="17" t="n">
        <v>6866</v>
      </c>
      <c r="C51" s="18">
        <f>(115.0/B51*100)</f>
        <v/>
      </c>
      <c r="D51" s="19" t="n">
        <v>6751</v>
      </c>
      <c r="E51" s="18" t="n">
        <v>431.28230501</v>
      </c>
      <c r="F51" s="20" t="n">
        <v>3.47196596</v>
      </c>
      <c r="G51" s="18" t="n">
        <v>458.5702308</v>
      </c>
      <c r="H51" s="20" t="n">
        <v>5.80301982</v>
      </c>
      <c r="I51" s="18" t="n">
        <v>424.64741385</v>
      </c>
      <c r="J51" s="20" t="n">
        <v>2.99424549</v>
      </c>
      <c r="K51" s="18" t="s">
        <v>182</v>
      </c>
      <c r="L51" s="20" t="s">
        <v>182</v>
      </c>
      <c r="M51" s="18" t="s">
        <v>182</v>
      </c>
      <c r="N51" s="20" t="s">
        <v>182</v>
      </c>
      <c r="O51" s="18" t="n">
        <v>427.96430568</v>
      </c>
      <c r="P51" s="20" t="n">
        <v>5.20460603</v>
      </c>
      <c r="Q51" s="18" t="s">
        <v>182</v>
      </c>
      <c r="R51" s="20" t="s">
        <v>182</v>
      </c>
      <c r="S51" s="18" t="n">
        <v>391.61735919</v>
      </c>
      <c r="T51" s="20" t="n">
        <v>6.02104708</v>
      </c>
    </row>
    <row r="52" spans="1:20">
      <c r="A52" s="15" t="s">
        <v>227</v>
      </c>
      <c r="B52" s="17" t="n">
        <v>5809</v>
      </c>
      <c r="C52" s="18">
        <f>(115.0/B52*100)</f>
        <v/>
      </c>
      <c r="D52" s="19" t="n">
        <v>5694</v>
      </c>
      <c r="E52" s="18" t="n">
        <v>474.81102042</v>
      </c>
      <c r="F52" s="20" t="n">
        <v>3.0848162</v>
      </c>
      <c r="G52" s="18" t="n">
        <v>525.53717909</v>
      </c>
      <c r="H52" s="20" t="n">
        <v>4.20782768</v>
      </c>
      <c r="I52" s="18" t="n">
        <v>498.78439286</v>
      </c>
      <c r="J52" s="20" t="n">
        <v>3.4171317</v>
      </c>
      <c r="K52" s="18" t="s">
        <v>182</v>
      </c>
      <c r="L52" s="20" t="s">
        <v>182</v>
      </c>
      <c r="M52" s="18" t="s">
        <v>182</v>
      </c>
      <c r="N52" s="20" t="s">
        <v>182</v>
      </c>
      <c r="O52" s="18" t="s">
        <v>182</v>
      </c>
      <c r="P52" s="20" t="s">
        <v>182</v>
      </c>
      <c r="Q52" s="18" t="s">
        <v>182</v>
      </c>
      <c r="R52" s="20" t="s">
        <v>182</v>
      </c>
      <c r="S52" s="18" t="n">
        <v>379.55679166</v>
      </c>
      <c r="T52" s="20" t="n">
        <v>10.31326125</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(429.0/B54*100)</f>
        <v/>
      </c>
      <c r="D54" s="19" t="n">
        <v>4311</v>
      </c>
      <c r="E54" s="18" t="n">
        <v>369.88061653</v>
      </c>
      <c r="F54" s="20" t="n">
        <v>3.28475622</v>
      </c>
      <c r="G54" s="18" t="n">
        <v>358.82288224</v>
      </c>
      <c r="H54" s="20" t="n">
        <v>7.59408507</v>
      </c>
      <c r="I54" s="18" t="n">
        <v>370.11042821</v>
      </c>
      <c r="J54" s="20" t="n">
        <v>3.92946981</v>
      </c>
      <c r="K54" s="18" t="s">
        <v>182</v>
      </c>
      <c r="L54" s="20" t="s">
        <v>182</v>
      </c>
      <c r="M54" s="18" t="s">
        <v>182</v>
      </c>
      <c r="N54" s="20" t="s">
        <v>182</v>
      </c>
      <c r="O54" s="18" t="s">
        <v>182</v>
      </c>
      <c r="P54" s="20" t="s">
        <v>182</v>
      </c>
      <c r="Q54" s="18" t="s">
        <v>182</v>
      </c>
      <c r="R54" s="20" t="s">
        <v>182</v>
      </c>
      <c r="S54" s="18" t="n">
        <v>296.56606259</v>
      </c>
      <c r="T54" s="20" t="n">
        <v>4.78957024</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(79.0/B56*100)</f>
        <v/>
      </c>
      <c r="D56" s="19" t="n">
        <v>5280</v>
      </c>
      <c r="E56" s="18" t="n">
        <v>512.51138665</v>
      </c>
      <c r="F56" s="20" t="n">
        <v>3.29423372</v>
      </c>
      <c r="G56" s="18" t="n">
        <v>545.61273357</v>
      </c>
      <c r="H56" s="20" t="n">
        <v>3.49247943</v>
      </c>
      <c r="I56" s="18" t="n">
        <v>534.44079737</v>
      </c>
      <c r="J56" s="20" t="n">
        <v>3.18620583</v>
      </c>
      <c r="K56" s="18" t="s">
        <v>182</v>
      </c>
      <c r="L56" s="20" t="s">
        <v>182</v>
      </c>
      <c r="M56" s="18" t="s">
        <v>182</v>
      </c>
      <c r="N56" s="20" t="s">
        <v>182</v>
      </c>
      <c r="O56" s="18" t="s">
        <v>182</v>
      </c>
      <c r="P56" s="20" t="s">
        <v>182</v>
      </c>
      <c r="Q56" s="18" t="s">
        <v>182</v>
      </c>
      <c r="R56" s="20" t="s">
        <v>182</v>
      </c>
      <c r="S56" s="18" t="n">
        <v>448.99584459</v>
      </c>
      <c r="T56" s="20" t="n">
        <v>27.64839033</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(252.0/B61*100)</f>
        <v/>
      </c>
      <c r="D61" s="19" t="n">
        <v>6273</v>
      </c>
      <c r="E61" s="18" t="n">
        <v>462.92290916</v>
      </c>
      <c r="F61" s="20" t="n">
        <v>2.76975812</v>
      </c>
      <c r="G61" s="18" t="n">
        <v>501.29493433</v>
      </c>
      <c r="H61" s="20" t="n">
        <v>3.91050516</v>
      </c>
      <c r="I61" s="18" t="n">
        <v>486.52920687</v>
      </c>
      <c r="J61" s="20" t="n">
        <v>3.71345004</v>
      </c>
      <c r="K61" s="18" t="s">
        <v>182</v>
      </c>
      <c r="L61" s="20" t="s">
        <v>182</v>
      </c>
      <c r="M61" s="18" t="s">
        <v>182</v>
      </c>
      <c r="N61" s="20" t="s">
        <v>182</v>
      </c>
      <c r="O61" s="18" t="s">
        <v>182</v>
      </c>
      <c r="P61" s="20" t="s">
        <v>182</v>
      </c>
      <c r="Q61" s="18" t="s">
        <v>182</v>
      </c>
      <c r="R61" s="20" t="s">
        <v>182</v>
      </c>
      <c r="S61" s="18" t="n">
        <v>350.52950064</v>
      </c>
      <c r="T61" s="20" t="n">
        <v>9.448011320000001</v>
      </c>
    </row>
    <row r="62" spans="1:20">
      <c r="A62" s="15" t="s">
        <v>237</v>
      </c>
      <c r="B62" s="17" t="n">
        <v>4476</v>
      </c>
      <c r="C62" s="18">
        <f>(5.0/B62*100)</f>
        <v/>
      </c>
      <c r="D62" s="19" t="n">
        <v>4471</v>
      </c>
      <c r="E62" s="18" t="n">
        <v>493.69939057</v>
      </c>
      <c r="F62" s="20" t="n">
        <v>1.84115385</v>
      </c>
      <c r="G62" s="18" t="n">
        <v>522.63026423</v>
      </c>
      <c r="H62" s="20" t="n">
        <v>3.14466941</v>
      </c>
      <c r="I62" s="18" t="n">
        <v>520.75339852</v>
      </c>
      <c r="J62" s="20" t="n">
        <v>2.05876207</v>
      </c>
      <c r="K62" s="18" t="s">
        <v>182</v>
      </c>
      <c r="L62" s="20" t="s">
        <v>182</v>
      </c>
      <c r="M62" s="18" t="s">
        <v>182</v>
      </c>
      <c r="N62" s="20" t="s">
        <v>182</v>
      </c>
      <c r="O62" s="18" t="s">
        <v>182</v>
      </c>
      <c r="P62" s="20" t="s">
        <v>182</v>
      </c>
      <c r="Q62" s="18" t="s">
        <v>182</v>
      </c>
      <c r="R62" s="20" t="s">
        <v>182</v>
      </c>
      <c r="S62" s="18" t="n">
        <v>483.64194228</v>
      </c>
      <c r="T62" s="20" t="n">
        <v>19.8474971</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399.46685602</v>
      </c>
      <c r="F67" s="20" t="n">
        <v>2.99588749</v>
      </c>
      <c r="G67" s="18" t="n">
        <v>409.41072797</v>
      </c>
      <c r="H67" s="20" t="n">
        <v>5.79693983</v>
      </c>
      <c r="I67" s="18" t="n">
        <v>394.90796242</v>
      </c>
      <c r="J67" s="20" t="n">
        <v>3.43438095</v>
      </c>
      <c r="K67" s="18" t="s">
        <v>182</v>
      </c>
      <c r="L67" s="20" t="s">
        <v>182</v>
      </c>
      <c r="M67" s="18" t="s">
        <v>182</v>
      </c>
      <c r="N67" s="20" t="s">
        <v>182</v>
      </c>
      <c r="O67" s="18" t="s">
        <v>182</v>
      </c>
      <c r="P67" s="20" t="s">
        <v>182</v>
      </c>
      <c r="Q67" s="18" t="s">
        <v>182</v>
      </c>
      <c r="R67" s="20" t="s">
        <v>182</v>
      </c>
      <c r="S67" s="18" t="n">
        <v>310.18501832</v>
      </c>
      <c r="T67" s="20" t="n">
        <v>12.24181077</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491.58522919</v>
      </c>
      <c r="F70" s="20" t="n">
        <v>3.54606955</v>
      </c>
      <c r="G70" s="18" t="n">
        <v>515.8392631</v>
      </c>
      <c r="H70" s="20" t="n">
        <v>5.00313917</v>
      </c>
      <c r="I70" s="18" t="n">
        <v>506.0520426</v>
      </c>
      <c r="J70" s="20" t="n">
        <v>3.84271</v>
      </c>
      <c r="K70" s="18" t="s">
        <v>182</v>
      </c>
      <c r="L70" s="20" t="s">
        <v>182</v>
      </c>
      <c r="M70" s="18" t="s">
        <v>182</v>
      </c>
      <c r="N70" s="20" t="s">
        <v>182</v>
      </c>
      <c r="O70" s="18" t="s">
        <v>182</v>
      </c>
      <c r="P70" s="20" t="s">
        <v>182</v>
      </c>
      <c r="Q70" s="18" t="s">
        <v>182</v>
      </c>
      <c r="R70" s="20" t="s">
        <v>182</v>
      </c>
      <c r="S70" s="18" t="n">
        <v>431.48461529</v>
      </c>
      <c r="T70" s="20" t="n">
        <v>8.72966892</v>
      </c>
    </row>
    <row r="71" spans="1:20">
      <c r="A71" s="15" t="s">
        <v>246</v>
      </c>
      <c r="B71" s="17" t="n">
        <v>6115</v>
      </c>
      <c r="C71" s="18">
        <f>(105.0/B71*100)</f>
        <v/>
      </c>
      <c r="D71" s="19" t="n">
        <v>6010</v>
      </c>
      <c r="E71" s="18" t="n">
        <v>522.54305373</v>
      </c>
      <c r="F71" s="20" t="n">
        <v>2.43954567</v>
      </c>
      <c r="G71" s="18" t="n">
        <v>564.61249428</v>
      </c>
      <c r="H71" s="20" t="n">
        <v>3.19865144</v>
      </c>
      <c r="I71" s="18" t="n">
        <v>535.79955947</v>
      </c>
      <c r="J71" s="20" t="n">
        <v>2.44348798</v>
      </c>
      <c r="K71" s="18" t="s">
        <v>182</v>
      </c>
      <c r="L71" s="20" t="s">
        <v>182</v>
      </c>
      <c r="M71" s="18" t="s">
        <v>182</v>
      </c>
      <c r="N71" s="20" t="s">
        <v>182</v>
      </c>
      <c r="O71" s="18" t="s">
        <v>182</v>
      </c>
      <c r="P71" s="20" t="s">
        <v>182</v>
      </c>
      <c r="Q71" s="18" t="s">
        <v>182</v>
      </c>
      <c r="R71" s="20" t="s">
        <v>182</v>
      </c>
      <c r="S71" s="18" t="n">
        <v>462.41127081</v>
      </c>
      <c r="T71" s="20" t="n">
        <v>15.68081907</v>
      </c>
    </row>
    <row r="72" spans="1:20">
      <c r="A72" s="15" t="s">
        <v>247</v>
      </c>
      <c r="B72" s="17" t="n">
        <v>7708</v>
      </c>
      <c r="C72" s="18">
        <f>(8.0/B72*100)</f>
        <v/>
      </c>
      <c r="D72" s="19" t="n">
        <v>7700</v>
      </c>
      <c r="E72" s="18" t="n">
        <v>494.31867178</v>
      </c>
      <c r="F72" s="20" t="n">
        <v>2.64815878</v>
      </c>
      <c r="G72" s="18" t="n">
        <v>514.5104358999999</v>
      </c>
      <c r="H72" s="20" t="n">
        <v>4.1422524</v>
      </c>
      <c r="I72" s="18" t="n">
        <v>492.61739843</v>
      </c>
      <c r="J72" s="20" t="n">
        <v>3.25080658</v>
      </c>
      <c r="K72" s="18" t="s">
        <v>182</v>
      </c>
      <c r="L72" s="20" t="s">
        <v>182</v>
      </c>
      <c r="M72" s="18" t="s">
        <v>182</v>
      </c>
      <c r="N72" s="20" t="s">
        <v>182</v>
      </c>
      <c r="O72" s="18" t="s">
        <v>182</v>
      </c>
      <c r="P72" s="20" t="s">
        <v>182</v>
      </c>
      <c r="Q72" s="18" t="s">
        <v>182</v>
      </c>
      <c r="R72" s="20" t="s">
        <v>182</v>
      </c>
      <c r="S72" s="18" t="n">
        <v>422.51603416</v>
      </c>
      <c r="T72" s="20" t="n">
        <v>23.7916283</v>
      </c>
    </row>
    <row r="73" spans="1:20">
      <c r="A73" s="15" t="s">
        <v>248</v>
      </c>
      <c r="B73" s="17" t="n">
        <v>8249</v>
      </c>
      <c r="C73" s="18">
        <f>(222.0/B73*100)</f>
        <v/>
      </c>
      <c r="D73" s="19" t="n">
        <v>8027</v>
      </c>
      <c r="E73" s="18" t="n">
        <v>400.86018295</v>
      </c>
      <c r="F73" s="20" t="n">
        <v>3.48154409</v>
      </c>
      <c r="G73" s="18" t="n">
        <v>399.41034793</v>
      </c>
      <c r="H73" s="20" t="n">
        <v>5.98298071</v>
      </c>
      <c r="I73" s="18" t="n">
        <v>424.50893486</v>
      </c>
      <c r="J73" s="20" t="n">
        <v>3.53695224</v>
      </c>
      <c r="K73" s="18" t="s">
        <v>182</v>
      </c>
      <c r="L73" s="20" t="s">
        <v>182</v>
      </c>
      <c r="M73" s="18" t="s">
        <v>182</v>
      </c>
      <c r="N73" s="20" t="s">
        <v>182</v>
      </c>
      <c r="O73" s="18" t="s">
        <v>182</v>
      </c>
      <c r="P73" s="20" t="s">
        <v>182</v>
      </c>
      <c r="Q73" s="18" t="s">
        <v>182</v>
      </c>
      <c r="R73" s="20" t="s">
        <v>182</v>
      </c>
      <c r="S73" s="18" t="n">
        <v>345.10617438</v>
      </c>
      <c r="T73" s="20" t="n">
        <v>10.61442471</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(266.0/B77*100)</f>
        <v/>
      </c>
      <c r="D77" s="19" t="n">
        <v>5796</v>
      </c>
      <c r="E77" s="18" t="n">
        <v>439.9882943</v>
      </c>
      <c r="F77" s="20" t="n">
        <v>2.82291608</v>
      </c>
      <c r="G77" s="18" t="n">
        <v>476.61743505</v>
      </c>
      <c r="H77" s="20" t="n">
        <v>4.52532309</v>
      </c>
      <c r="I77" s="18" t="n">
        <v>447.39092677</v>
      </c>
      <c r="J77" s="20" t="n">
        <v>3.79783604</v>
      </c>
      <c r="K77" s="18" t="s">
        <v>182</v>
      </c>
      <c r="L77" s="20" t="s">
        <v>182</v>
      </c>
      <c r="M77" s="18" t="s">
        <v>182</v>
      </c>
      <c r="N77" s="20" t="s">
        <v>182</v>
      </c>
      <c r="O77" s="18" t="s">
        <v>182</v>
      </c>
      <c r="P77" s="20" t="s">
        <v>182</v>
      </c>
      <c r="Q77" s="18" t="s">
        <v>182</v>
      </c>
      <c r="R77" s="20" t="s">
        <v>182</v>
      </c>
      <c r="S77" s="18" t="n">
        <v>349.01264345</v>
      </c>
      <c r="T77" s="20" t="n">
        <v>4.7856972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278</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515.51135588</v>
      </c>
      <c r="F7" s="20" t="n">
        <v>1.73046134</v>
      </c>
      <c r="G7" s="18" t="n">
        <v>483.50374458</v>
      </c>
      <c r="H7" s="20" t="n">
        <v>4.27090457</v>
      </c>
      <c r="I7" s="18" t="n">
        <v>468.32829794</v>
      </c>
      <c r="J7" s="20" t="n">
        <v>4.11254004</v>
      </c>
      <c r="K7" s="18" t="s">
        <v>182</v>
      </c>
      <c r="L7" s="20" t="s">
        <v>182</v>
      </c>
      <c r="M7" s="18" t="s">
        <v>182</v>
      </c>
      <c r="N7" s="20" t="s">
        <v>182</v>
      </c>
      <c r="O7" s="18" t="s">
        <v>182</v>
      </c>
      <c r="P7" s="20" t="s">
        <v>182</v>
      </c>
      <c r="Q7" s="18" t="s">
        <v>182</v>
      </c>
      <c r="R7" s="20" t="s">
        <v>182</v>
      </c>
      <c r="S7" s="18" t="n">
        <v>437.03848512</v>
      </c>
      <c r="T7" s="20" t="n">
        <v>9.374186910000001</v>
      </c>
    </row>
    <row r="8" spans="1:20">
      <c r="A8" s="15" t="s">
        <v>183</v>
      </c>
      <c r="B8" s="17" t="n">
        <v>7007</v>
      </c>
      <c r="C8" s="18">
        <f>(121.0/B8*100)</f>
        <v/>
      </c>
      <c r="D8" s="19" t="n">
        <v>6886</v>
      </c>
      <c r="E8" s="18" t="n">
        <v>495.30039235</v>
      </c>
      <c r="F8" s="20" t="n">
        <v>2.52798257</v>
      </c>
      <c r="G8" s="18" t="n">
        <v>452.39662263</v>
      </c>
      <c r="H8" s="20" t="n">
        <v>6.78900716</v>
      </c>
      <c r="I8" s="18" t="n">
        <v>440.17095405</v>
      </c>
      <c r="J8" s="20" t="n">
        <v>8.7804219</v>
      </c>
      <c r="K8" s="18" t="s">
        <v>182</v>
      </c>
      <c r="L8" s="20" t="s">
        <v>182</v>
      </c>
      <c r="M8" s="18" t="s">
        <v>182</v>
      </c>
      <c r="N8" s="20" t="s">
        <v>182</v>
      </c>
      <c r="O8" s="18" t="n">
        <v>361.38025951</v>
      </c>
      <c r="P8" s="20" t="n">
        <v>22.72565673</v>
      </c>
      <c r="Q8" s="18" t="s">
        <v>182</v>
      </c>
      <c r="R8" s="20" t="s">
        <v>182</v>
      </c>
      <c r="S8" s="18" t="n">
        <v>392.77839932</v>
      </c>
      <c r="T8" s="20" t="n">
        <v>9.81071116</v>
      </c>
    </row>
    <row r="9" spans="1:20">
      <c r="A9" s="15" t="s">
        <v>184</v>
      </c>
      <c r="B9" s="17" t="n">
        <v>9651</v>
      </c>
      <c r="C9" s="18">
        <f>(461.0/B9*100)</f>
        <v/>
      </c>
      <c r="D9" s="19" t="n">
        <v>9190</v>
      </c>
      <c r="E9" s="18" t="n">
        <v>517.00394591</v>
      </c>
      <c r="F9" s="20" t="n">
        <v>2.25994986</v>
      </c>
      <c r="G9" s="18" t="n">
        <v>475.30007318</v>
      </c>
      <c r="H9" s="20" t="n">
        <v>4.70856277</v>
      </c>
      <c r="I9" s="18" t="n">
        <v>442.34462352</v>
      </c>
      <c r="J9" s="20" t="n">
        <v>5.21585516</v>
      </c>
      <c r="K9" s="18" t="s">
        <v>182</v>
      </c>
      <c r="L9" s="20" t="s">
        <v>182</v>
      </c>
      <c r="M9" s="18" t="s">
        <v>182</v>
      </c>
      <c r="N9" s="20" t="s">
        <v>182</v>
      </c>
      <c r="O9" s="18" t="n">
        <v>347.7815185</v>
      </c>
      <c r="P9" s="20" t="n">
        <v>11.20716786</v>
      </c>
      <c r="Q9" s="18" t="s">
        <v>182</v>
      </c>
      <c r="R9" s="20" t="s">
        <v>182</v>
      </c>
      <c r="S9" s="18" t="n">
        <v>405.03128598</v>
      </c>
      <c r="T9" s="20" t="n">
        <v>8.625728820000001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(98.0/B11*100)</f>
        <v/>
      </c>
      <c r="D11" s="19" t="n">
        <v>6955</v>
      </c>
      <c r="E11" s="18" t="n">
        <v>472.05489367</v>
      </c>
      <c r="F11" s="20" t="n">
        <v>3.01114433</v>
      </c>
      <c r="G11" s="18" t="n">
        <v>462.85936076</v>
      </c>
      <c r="H11" s="20" t="n">
        <v>3.79819323</v>
      </c>
      <c r="I11" s="18" t="n">
        <v>438.5223593</v>
      </c>
      <c r="J11" s="20" t="n">
        <v>3.2657391</v>
      </c>
      <c r="K11" s="18" t="s">
        <v>182</v>
      </c>
      <c r="L11" s="20" t="s">
        <v>182</v>
      </c>
      <c r="M11" s="18" t="s">
        <v>182</v>
      </c>
      <c r="N11" s="20" t="s">
        <v>182</v>
      </c>
      <c r="O11" s="18" t="s">
        <v>182</v>
      </c>
      <c r="P11" s="20" t="s">
        <v>182</v>
      </c>
      <c r="Q11" s="18" t="s">
        <v>182</v>
      </c>
      <c r="R11" s="20" t="s">
        <v>182</v>
      </c>
      <c r="S11" s="18" t="n">
        <v>410.47201112</v>
      </c>
      <c r="T11" s="20" t="n">
        <v>12.30019788</v>
      </c>
    </row>
    <row r="12" spans="1:20">
      <c r="A12" s="15" t="s">
        <v>187</v>
      </c>
      <c r="B12" s="17" t="n">
        <v>6894</v>
      </c>
      <c r="C12" s="18">
        <f>(124.0/B12*100)</f>
        <v/>
      </c>
      <c r="D12" s="19" t="n">
        <v>6770</v>
      </c>
      <c r="E12" s="18" t="n">
        <v>501.52063456</v>
      </c>
      <c r="F12" s="20" t="n">
        <v>2.47796865</v>
      </c>
      <c r="G12" s="18" t="n">
        <v>484.58038087</v>
      </c>
      <c r="H12" s="20" t="n">
        <v>4.28066159</v>
      </c>
      <c r="I12" s="18" t="n">
        <v>473.65415003</v>
      </c>
      <c r="J12" s="20" t="n">
        <v>4.21048546</v>
      </c>
      <c r="K12" s="18" t="s">
        <v>182</v>
      </c>
      <c r="L12" s="20" t="s">
        <v>182</v>
      </c>
      <c r="M12" s="18" t="s">
        <v>182</v>
      </c>
      <c r="N12" s="20" t="s">
        <v>182</v>
      </c>
      <c r="O12" s="18" t="n">
        <v>332.31014509</v>
      </c>
      <c r="P12" s="20" t="n">
        <v>18.34291261</v>
      </c>
      <c r="Q12" s="18" t="s">
        <v>182</v>
      </c>
      <c r="R12" s="20" t="s">
        <v>182</v>
      </c>
      <c r="S12" s="18" t="n">
        <v>394.21702576</v>
      </c>
      <c r="T12" s="20" t="n">
        <v>11.00173899</v>
      </c>
    </row>
    <row r="13" spans="1:20">
      <c r="A13" s="15" t="s">
        <v>188</v>
      </c>
      <c r="B13" s="17" t="n">
        <v>7161</v>
      </c>
      <c r="C13" s="18">
        <f>(300.0/B13*100)</f>
        <v/>
      </c>
      <c r="D13" s="19" t="n">
        <v>6861</v>
      </c>
      <c r="E13" s="18" t="n">
        <v>511.82820455</v>
      </c>
      <c r="F13" s="20" t="n">
        <v>2.54379835</v>
      </c>
      <c r="G13" s="18" t="n">
        <v>494.67006487</v>
      </c>
      <c r="H13" s="20" t="n">
        <v>4.72071923</v>
      </c>
      <c r="I13" s="18" t="n">
        <v>492.40286133</v>
      </c>
      <c r="J13" s="20" t="n">
        <v>4.89258954</v>
      </c>
      <c r="K13" s="18" t="s">
        <v>182</v>
      </c>
      <c r="L13" s="20" t="s">
        <v>182</v>
      </c>
      <c r="M13" s="18" t="s">
        <v>182</v>
      </c>
      <c r="N13" s="20" t="s">
        <v>182</v>
      </c>
      <c r="O13" s="18" t="n">
        <v>407.4699787</v>
      </c>
      <c r="P13" s="20" t="n">
        <v>6.79601306</v>
      </c>
      <c r="Q13" s="18" t="s">
        <v>182</v>
      </c>
      <c r="R13" s="20" t="s">
        <v>182</v>
      </c>
      <c r="S13" s="18" t="n">
        <v>402.25340033</v>
      </c>
      <c r="T13" s="20" t="n">
        <v>9.729904080000001</v>
      </c>
    </row>
    <row r="14" spans="1:20">
      <c r="A14" s="15" t="s">
        <v>189</v>
      </c>
      <c r="B14" s="17" t="n">
        <v>5587</v>
      </c>
      <c r="C14" s="18">
        <f>(183.0/B14*100)</f>
        <v/>
      </c>
      <c r="D14" s="19" t="n">
        <v>5404</v>
      </c>
      <c r="E14" s="18" t="n">
        <v>524.99255243</v>
      </c>
      <c r="F14" s="20" t="n">
        <v>2.61882786</v>
      </c>
      <c r="G14" s="18" t="n">
        <v>515.03157535</v>
      </c>
      <c r="H14" s="20" t="n">
        <v>3.42916407</v>
      </c>
      <c r="I14" s="18" t="n">
        <v>515.48746882</v>
      </c>
      <c r="J14" s="20" t="n">
        <v>3.78827968</v>
      </c>
      <c r="K14" s="18" t="s">
        <v>182</v>
      </c>
      <c r="L14" s="20" t="s">
        <v>182</v>
      </c>
      <c r="M14" s="18" t="s">
        <v>182</v>
      </c>
      <c r="N14" s="20" t="s">
        <v>182</v>
      </c>
      <c r="O14" s="18" t="s">
        <v>182</v>
      </c>
      <c r="P14" s="20" t="s">
        <v>182</v>
      </c>
      <c r="Q14" s="18" t="s">
        <v>182</v>
      </c>
      <c r="R14" s="20" t="s">
        <v>182</v>
      </c>
      <c r="S14" s="18" t="n">
        <v>444.84889219</v>
      </c>
      <c r="T14" s="20" t="n">
        <v>16.42053349</v>
      </c>
    </row>
    <row r="15" spans="1:20">
      <c r="A15" s="15" t="s">
        <v>190</v>
      </c>
      <c r="B15" s="17" t="n">
        <v>5882</v>
      </c>
      <c r="C15" s="18">
        <f>(127.0/B15*100)</f>
        <v/>
      </c>
      <c r="D15" s="19" t="n">
        <v>5755</v>
      </c>
      <c r="E15" s="18" t="n">
        <v>536.89699031</v>
      </c>
      <c r="F15" s="20" t="n">
        <v>2.7605589</v>
      </c>
      <c r="G15" s="18" t="n">
        <v>522.94114009</v>
      </c>
      <c r="H15" s="20" t="n">
        <v>3.19347438</v>
      </c>
      <c r="I15" s="18" t="n">
        <v>524.26939406</v>
      </c>
      <c r="J15" s="20" t="n">
        <v>4.67166988</v>
      </c>
      <c r="K15" s="18" t="s">
        <v>182</v>
      </c>
      <c r="L15" s="20" t="s">
        <v>182</v>
      </c>
      <c r="M15" s="18" t="s">
        <v>182</v>
      </c>
      <c r="N15" s="20" t="s">
        <v>182</v>
      </c>
      <c r="O15" s="18" t="n">
        <v>367.66871077</v>
      </c>
      <c r="P15" s="20" t="n">
        <v>14.82638214</v>
      </c>
      <c r="Q15" s="18" t="s">
        <v>182</v>
      </c>
      <c r="R15" s="20" t="s">
        <v>182</v>
      </c>
      <c r="S15" s="18" t="n">
        <v>432.89465695</v>
      </c>
      <c r="T15" s="20" t="n">
        <v>11.77987944</v>
      </c>
    </row>
    <row r="16" spans="1:20">
      <c r="A16" s="15" t="s">
        <v>191</v>
      </c>
      <c r="B16" s="17" t="n">
        <v>6108</v>
      </c>
      <c r="C16" s="18">
        <f>(235.0/B16*100)</f>
        <v/>
      </c>
      <c r="D16" s="19" t="n">
        <v>5873</v>
      </c>
      <c r="E16" s="18" t="n">
        <v>514.10132153</v>
      </c>
      <c r="F16" s="20" t="n">
        <v>2.28182645</v>
      </c>
      <c r="G16" s="18" t="n">
        <v>492.17728635</v>
      </c>
      <c r="H16" s="20" t="n">
        <v>5.20503432</v>
      </c>
      <c r="I16" s="18" t="n">
        <v>479.0137295</v>
      </c>
      <c r="J16" s="20" t="n">
        <v>5.75691521</v>
      </c>
      <c r="K16" s="18" t="s">
        <v>182</v>
      </c>
      <c r="L16" s="20" t="s">
        <v>182</v>
      </c>
      <c r="M16" s="18" t="s">
        <v>182</v>
      </c>
      <c r="N16" s="20" t="s">
        <v>182</v>
      </c>
      <c r="O16" s="18" t="s">
        <v>182</v>
      </c>
      <c r="P16" s="20" t="s">
        <v>182</v>
      </c>
      <c r="Q16" s="18" t="s">
        <v>182</v>
      </c>
      <c r="R16" s="20" t="s">
        <v>182</v>
      </c>
      <c r="S16" s="18" t="n">
        <v>374.92941871</v>
      </c>
      <c r="T16" s="20" t="n">
        <v>10.22750159</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483.63963437</v>
      </c>
      <c r="F18" s="20" t="n">
        <v>3.96291977</v>
      </c>
      <c r="G18" s="18" t="n">
        <v>465.24096128</v>
      </c>
      <c r="H18" s="20" t="n">
        <v>5.54017891</v>
      </c>
      <c r="I18" s="18" t="n">
        <v>454.36627666</v>
      </c>
      <c r="J18" s="20" t="n">
        <v>5.39717225</v>
      </c>
      <c r="K18" s="18" t="s">
        <v>182</v>
      </c>
      <c r="L18" s="20" t="s">
        <v>182</v>
      </c>
      <c r="M18" s="18" t="s">
        <v>182</v>
      </c>
      <c r="N18" s="20" t="s">
        <v>182</v>
      </c>
      <c r="O18" s="18" t="s">
        <v>182</v>
      </c>
      <c r="P18" s="20" t="s">
        <v>182</v>
      </c>
      <c r="Q18" s="18" t="s">
        <v>182</v>
      </c>
      <c r="R18" s="20" t="s">
        <v>182</v>
      </c>
      <c r="S18" s="18" t="n">
        <v>373.68633149</v>
      </c>
      <c r="T18" s="20" t="n">
        <v>10.55839765</v>
      </c>
    </row>
    <row r="19" spans="1:20">
      <c r="A19" s="15" t="s">
        <v>194</v>
      </c>
      <c r="B19" s="17" t="n">
        <v>5658</v>
      </c>
      <c r="C19" s="18">
        <f>(120.0/B19*100)</f>
        <v/>
      </c>
      <c r="D19" s="19" t="n">
        <v>5538</v>
      </c>
      <c r="E19" s="18" t="n">
        <v>488.86000883</v>
      </c>
      <c r="F19" s="20" t="n">
        <v>2.94976931</v>
      </c>
      <c r="G19" s="18" t="n">
        <v>472.96345574</v>
      </c>
      <c r="H19" s="20" t="n">
        <v>4.37809333</v>
      </c>
      <c r="I19" s="18" t="n">
        <v>441.59023157</v>
      </c>
      <c r="J19" s="20" t="n">
        <v>3.9979494</v>
      </c>
      <c r="K19" s="18" t="s">
        <v>182</v>
      </c>
      <c r="L19" s="20" t="s">
        <v>182</v>
      </c>
      <c r="M19" s="18" t="s">
        <v>182</v>
      </c>
      <c r="N19" s="20" t="s">
        <v>182</v>
      </c>
      <c r="O19" s="18" t="s">
        <v>182</v>
      </c>
      <c r="P19" s="20" t="s">
        <v>182</v>
      </c>
      <c r="Q19" s="18" t="s">
        <v>182</v>
      </c>
      <c r="R19" s="20" t="s">
        <v>182</v>
      </c>
      <c r="S19" s="18" t="n">
        <v>365.56342678</v>
      </c>
      <c r="T19" s="20" t="n">
        <v>10.18946947</v>
      </c>
    </row>
    <row r="20" spans="1:20">
      <c r="A20" s="15" t="s">
        <v>195</v>
      </c>
      <c r="B20" s="17" t="n">
        <v>3371</v>
      </c>
      <c r="C20" s="18">
        <f>(81.0/B20*100)</f>
        <v/>
      </c>
      <c r="D20" s="19" t="n">
        <v>3290</v>
      </c>
      <c r="E20" s="18" t="n">
        <v>489.9341512</v>
      </c>
      <c r="F20" s="20" t="n">
        <v>2.65533389</v>
      </c>
      <c r="G20" s="18" t="n">
        <v>469.45079207</v>
      </c>
      <c r="H20" s="20" t="n">
        <v>3.99241071</v>
      </c>
      <c r="I20" s="18" t="n">
        <v>482.29256009</v>
      </c>
      <c r="J20" s="20" t="n">
        <v>4.20618289</v>
      </c>
      <c r="K20" s="18" t="s">
        <v>182</v>
      </c>
      <c r="L20" s="20" t="s">
        <v>182</v>
      </c>
      <c r="M20" s="18" t="s">
        <v>182</v>
      </c>
      <c r="N20" s="20" t="s">
        <v>182</v>
      </c>
      <c r="O20" s="18" t="s">
        <v>182</v>
      </c>
      <c r="P20" s="20" t="s">
        <v>182</v>
      </c>
      <c r="Q20" s="18" t="s">
        <v>182</v>
      </c>
      <c r="R20" s="20" t="s">
        <v>182</v>
      </c>
      <c r="S20" s="18" t="n">
        <v>389.70539128</v>
      </c>
      <c r="T20" s="20" t="n">
        <v>16.70262879</v>
      </c>
    </row>
    <row r="21" spans="1:20">
      <c r="A21" s="15" t="s">
        <v>196</v>
      </c>
      <c r="B21" s="17" t="n">
        <v>5741</v>
      </c>
      <c r="C21" s="18">
        <f>(72.0/B21*100)</f>
        <v/>
      </c>
      <c r="D21" s="19" t="n">
        <v>5669</v>
      </c>
      <c r="E21" s="18" t="n">
        <v>528.68999517</v>
      </c>
      <c r="F21" s="20" t="n">
        <v>2.50379988</v>
      </c>
      <c r="G21" s="18" t="n">
        <v>518.0795401399999</v>
      </c>
      <c r="H21" s="20" t="n">
        <v>3.66905496</v>
      </c>
      <c r="I21" s="18" t="n">
        <v>501.29928128</v>
      </c>
      <c r="J21" s="20" t="n">
        <v>4.19346478</v>
      </c>
      <c r="K21" s="18" t="s">
        <v>182</v>
      </c>
      <c r="L21" s="20" t="s">
        <v>182</v>
      </c>
      <c r="M21" s="18" t="s">
        <v>182</v>
      </c>
      <c r="N21" s="20" t="s">
        <v>182</v>
      </c>
      <c r="O21" s="18" t="s">
        <v>182</v>
      </c>
      <c r="P21" s="20" t="s">
        <v>182</v>
      </c>
      <c r="Q21" s="18" t="s">
        <v>182</v>
      </c>
      <c r="R21" s="20" t="s">
        <v>182</v>
      </c>
      <c r="S21" s="18" t="n">
        <v>454.42224932</v>
      </c>
      <c r="T21" s="20" t="n">
        <v>11.38862652</v>
      </c>
    </row>
    <row r="22" spans="1:20">
      <c r="A22" s="15" t="s">
        <v>197</v>
      </c>
      <c r="B22" s="17" t="n">
        <v>6598</v>
      </c>
      <c r="C22" s="18">
        <f>(93.0/B22*100)</f>
        <v/>
      </c>
      <c r="D22" s="19" t="n">
        <v>6505</v>
      </c>
      <c r="E22" s="18" t="n">
        <v>501.90035877</v>
      </c>
      <c r="F22" s="20" t="n">
        <v>4.11374189</v>
      </c>
      <c r="G22" s="18" t="n">
        <v>460.83370325</v>
      </c>
      <c r="H22" s="20" t="n">
        <v>5.12345228</v>
      </c>
      <c r="I22" s="18" t="n">
        <v>447.76593358</v>
      </c>
      <c r="J22" s="20" t="n">
        <v>6.9921015</v>
      </c>
      <c r="K22" s="18" t="s">
        <v>182</v>
      </c>
      <c r="L22" s="20" t="s">
        <v>182</v>
      </c>
      <c r="M22" s="18" t="s">
        <v>182</v>
      </c>
      <c r="N22" s="20" t="s">
        <v>182</v>
      </c>
      <c r="O22" s="18" t="n">
        <v>481.75555063</v>
      </c>
      <c r="P22" s="20" t="n">
        <v>8.711038220000001</v>
      </c>
      <c r="Q22" s="18" t="s">
        <v>182</v>
      </c>
      <c r="R22" s="20" t="s">
        <v>182</v>
      </c>
      <c r="S22" s="18" t="n">
        <v>344.45230214</v>
      </c>
      <c r="T22" s="20" t="n">
        <v>10.11968338</v>
      </c>
    </row>
    <row r="23" spans="1:20">
      <c r="A23" s="15" t="s">
        <v>198</v>
      </c>
      <c r="B23" s="17" t="n">
        <v>11583</v>
      </c>
      <c r="C23" s="18">
        <f>(499.0/B23*100)</f>
        <v/>
      </c>
      <c r="D23" s="19" t="n">
        <v>11084</v>
      </c>
      <c r="E23" s="18" t="n">
        <v>499.54184725</v>
      </c>
      <c r="F23" s="20" t="n">
        <v>2.82510738</v>
      </c>
      <c r="G23" s="18" t="n">
        <v>470.27808744</v>
      </c>
      <c r="H23" s="20" t="n">
        <v>4.1220568</v>
      </c>
      <c r="I23" s="18" t="n">
        <v>456.34364121</v>
      </c>
      <c r="J23" s="20" t="n">
        <v>4.83488814</v>
      </c>
      <c r="K23" s="18" t="s">
        <v>182</v>
      </c>
      <c r="L23" s="20" t="s">
        <v>182</v>
      </c>
      <c r="M23" s="18" t="s">
        <v>182</v>
      </c>
      <c r="N23" s="20" t="s">
        <v>182</v>
      </c>
      <c r="O23" s="18" t="s">
        <v>182</v>
      </c>
      <c r="P23" s="20" t="s">
        <v>182</v>
      </c>
      <c r="Q23" s="18" t="s">
        <v>182</v>
      </c>
      <c r="R23" s="20" t="s">
        <v>182</v>
      </c>
      <c r="S23" s="18" t="n">
        <v>406.00948449</v>
      </c>
      <c r="T23" s="20" t="n">
        <v>11.4463761</v>
      </c>
    </row>
    <row r="24" spans="1:20">
      <c r="A24" s="15" t="s">
        <v>199</v>
      </c>
      <c r="B24" s="17" t="n">
        <v>6647</v>
      </c>
      <c r="C24" s="18">
        <f>(13.0/B24*100)</f>
        <v/>
      </c>
      <c r="D24" s="19" t="n">
        <v>6634</v>
      </c>
      <c r="E24" s="18" t="n">
        <v>530.67617968</v>
      </c>
      <c r="F24" s="20" t="n">
        <v>3.43568789</v>
      </c>
      <c r="G24" s="18" t="n">
        <v>514.32034006</v>
      </c>
      <c r="H24" s="20" t="n">
        <v>3.59654595</v>
      </c>
      <c r="I24" s="18" t="n">
        <v>480.65656755</v>
      </c>
      <c r="J24" s="20" t="n">
        <v>4.09834154</v>
      </c>
      <c r="K24" s="18" t="s">
        <v>182</v>
      </c>
      <c r="L24" s="20" t="s">
        <v>182</v>
      </c>
      <c r="M24" s="18" t="s">
        <v>182</v>
      </c>
      <c r="N24" s="20" t="s">
        <v>182</v>
      </c>
      <c r="O24" s="18" t="s">
        <v>182</v>
      </c>
      <c r="P24" s="20" t="s">
        <v>182</v>
      </c>
      <c r="Q24" s="18" t="s">
        <v>182</v>
      </c>
      <c r="R24" s="20" t="s">
        <v>182</v>
      </c>
      <c r="S24" s="18" t="n">
        <v>439.85346961</v>
      </c>
      <c r="T24" s="20" t="n">
        <v>16.75132586</v>
      </c>
    </row>
    <row r="25" spans="1:20">
      <c r="A25" s="15" t="s">
        <v>200</v>
      </c>
      <c r="B25" s="17" t="n">
        <v>5581</v>
      </c>
      <c r="C25" s="18">
        <f>(28.0/B25*100)</f>
        <v/>
      </c>
      <c r="D25" s="19" t="n">
        <v>5553</v>
      </c>
      <c r="E25" s="18" t="n">
        <v>534.66744038</v>
      </c>
      <c r="F25" s="20" t="n">
        <v>3.6690515</v>
      </c>
      <c r="G25" s="18" t="n">
        <v>490.05289411</v>
      </c>
      <c r="H25" s="20" t="n">
        <v>4.4113563</v>
      </c>
      <c r="I25" s="18" t="n">
        <v>494.13022133</v>
      </c>
      <c r="J25" s="20" t="n">
        <v>4.60101707</v>
      </c>
      <c r="K25" s="18" t="s">
        <v>182</v>
      </c>
      <c r="L25" s="20" t="s">
        <v>182</v>
      </c>
      <c r="M25" s="18" t="s">
        <v>182</v>
      </c>
      <c r="N25" s="20" t="s">
        <v>182</v>
      </c>
      <c r="O25" s="18" t="s">
        <v>182</v>
      </c>
      <c r="P25" s="20" t="s">
        <v>182</v>
      </c>
      <c r="Q25" s="18" t="s">
        <v>182</v>
      </c>
      <c r="R25" s="20" t="s">
        <v>182</v>
      </c>
      <c r="S25" s="18" t="n">
        <v>418.14675359</v>
      </c>
      <c r="T25" s="20" t="n">
        <v>18.47929767</v>
      </c>
    </row>
    <row r="26" spans="1:20">
      <c r="A26" s="15" t="s">
        <v>201</v>
      </c>
      <c r="B26" s="17" t="n">
        <v>4869</v>
      </c>
      <c r="C26" s="18">
        <f>(95.0/B26*100)</f>
        <v/>
      </c>
      <c r="D26" s="19" t="n">
        <v>4774</v>
      </c>
      <c r="E26" s="18" t="n">
        <v>498.64244836</v>
      </c>
      <c r="F26" s="20" t="n">
        <v>2.20883269</v>
      </c>
      <c r="G26" s="18" t="n">
        <v>479.07905974</v>
      </c>
      <c r="H26" s="20" t="n">
        <v>3.58143436</v>
      </c>
      <c r="I26" s="18" t="n">
        <v>479.38565849</v>
      </c>
      <c r="J26" s="20" t="n">
        <v>3.1829708</v>
      </c>
      <c r="K26" s="18" t="s">
        <v>182</v>
      </c>
      <c r="L26" s="20" t="s">
        <v>182</v>
      </c>
      <c r="M26" s="18" t="s">
        <v>182</v>
      </c>
      <c r="N26" s="20" t="s">
        <v>182</v>
      </c>
      <c r="O26" s="18" t="s">
        <v>182</v>
      </c>
      <c r="P26" s="20" t="s">
        <v>182</v>
      </c>
      <c r="Q26" s="18" t="s">
        <v>182</v>
      </c>
      <c r="R26" s="20" t="s">
        <v>182</v>
      </c>
      <c r="S26" s="18" t="n">
        <v>432.6940049</v>
      </c>
      <c r="T26" s="20" t="n">
        <v>9.742978470000001</v>
      </c>
    </row>
    <row r="27" spans="1:20">
      <c r="A27" s="15" t="s">
        <v>202</v>
      </c>
      <c r="B27" s="17" t="n">
        <v>5299</v>
      </c>
      <c r="C27" s="18">
        <f>(154.0/B27*100)</f>
        <v/>
      </c>
      <c r="D27" s="19" t="n">
        <v>5145</v>
      </c>
      <c r="E27" s="18" t="n">
        <v>494.03517329</v>
      </c>
      <c r="F27" s="20" t="n">
        <v>1.77531178</v>
      </c>
      <c r="G27" s="18" t="n">
        <v>457.34163327</v>
      </c>
      <c r="H27" s="20" t="n">
        <v>5.21918742</v>
      </c>
      <c r="I27" s="18" t="n">
        <v>434.47161924</v>
      </c>
      <c r="J27" s="20" t="n">
        <v>8.117822459999999</v>
      </c>
      <c r="K27" s="18" t="s">
        <v>182</v>
      </c>
      <c r="L27" s="20" t="s">
        <v>182</v>
      </c>
      <c r="M27" s="18" t="s">
        <v>182</v>
      </c>
      <c r="N27" s="20" t="s">
        <v>182</v>
      </c>
      <c r="O27" s="18" t="s">
        <v>182</v>
      </c>
      <c r="P27" s="20" t="s">
        <v>182</v>
      </c>
      <c r="Q27" s="18" t="s">
        <v>182</v>
      </c>
      <c r="R27" s="20" t="s">
        <v>182</v>
      </c>
      <c r="S27" s="18" t="n">
        <v>387.083411</v>
      </c>
      <c r="T27" s="20" t="n">
        <v>6.9491893</v>
      </c>
    </row>
    <row r="28" spans="1:20">
      <c r="A28" s="15" t="s">
        <v>203</v>
      </c>
      <c r="B28" s="17" t="n">
        <v>7568</v>
      </c>
      <c r="C28" s="18">
        <f>(120.0/B28*100)</f>
        <v/>
      </c>
      <c r="D28" s="19" t="n">
        <v>7448</v>
      </c>
      <c r="E28" s="18" t="n">
        <v>450.95740388</v>
      </c>
      <c r="F28" s="20" t="n">
        <v>4.03087878</v>
      </c>
      <c r="G28" s="18" t="n">
        <v>431.32651993</v>
      </c>
      <c r="H28" s="20" t="n">
        <v>4.45513962</v>
      </c>
      <c r="I28" s="18" t="n">
        <v>412.70627111</v>
      </c>
      <c r="J28" s="20" t="n">
        <v>2.53704202</v>
      </c>
      <c r="K28" s="18" t="s">
        <v>182</v>
      </c>
      <c r="L28" s="20" t="s">
        <v>182</v>
      </c>
      <c r="M28" s="18" t="s">
        <v>182</v>
      </c>
      <c r="N28" s="20" t="s">
        <v>182</v>
      </c>
      <c r="O28" s="18" t="s">
        <v>182</v>
      </c>
      <c r="P28" s="20" t="s">
        <v>182</v>
      </c>
      <c r="Q28" s="18" t="s">
        <v>182</v>
      </c>
      <c r="R28" s="20" t="s">
        <v>182</v>
      </c>
      <c r="S28" s="18" t="n">
        <v>374.31903056</v>
      </c>
      <c r="T28" s="20" t="n">
        <v>8.74545071</v>
      </c>
    </row>
    <row r="29" spans="1:20">
      <c r="A29" s="15" t="s">
        <v>204</v>
      </c>
      <c r="B29" s="17" t="n">
        <v>5385</v>
      </c>
      <c r="C29" s="18">
        <f>(35.0/B29*100)</f>
        <v/>
      </c>
      <c r="D29" s="19" t="n">
        <v>5350</v>
      </c>
      <c r="E29" s="18" t="n">
        <v>515.58608181</v>
      </c>
      <c r="F29" s="20" t="n">
        <v>2.49330964</v>
      </c>
      <c r="G29" s="18" t="n">
        <v>467.85545046</v>
      </c>
      <c r="H29" s="20" t="n">
        <v>5.88182734</v>
      </c>
      <c r="I29" s="18" t="n">
        <v>473.43466973</v>
      </c>
      <c r="J29" s="20" t="n">
        <v>7.5804366</v>
      </c>
      <c r="K29" s="18" t="s">
        <v>182</v>
      </c>
      <c r="L29" s="20" t="s">
        <v>182</v>
      </c>
      <c r="M29" s="18" t="s">
        <v>182</v>
      </c>
      <c r="N29" s="20" t="s">
        <v>182</v>
      </c>
      <c r="O29" s="18" t="n">
        <v>314.02123871</v>
      </c>
      <c r="P29" s="20" t="n">
        <v>13.26138992</v>
      </c>
      <c r="Q29" s="18" t="s">
        <v>182</v>
      </c>
      <c r="R29" s="20" t="s">
        <v>182</v>
      </c>
      <c r="S29" s="18" t="n">
        <v>445.87669153</v>
      </c>
      <c r="T29" s="20" t="n">
        <v>17.59043739</v>
      </c>
    </row>
    <row r="30" spans="1:20">
      <c r="A30" s="15" t="s">
        <v>205</v>
      </c>
      <c r="B30" s="17" t="n">
        <v>4520</v>
      </c>
      <c r="C30" s="18">
        <f>(497.0/B30*100)</f>
        <v/>
      </c>
      <c r="D30" s="19" t="n">
        <v>4023</v>
      </c>
      <c r="E30" s="18" t="n">
        <v>530.45247852</v>
      </c>
      <c r="F30" s="20" t="n">
        <v>2.98464338</v>
      </c>
      <c r="G30" s="18" t="n">
        <v>493.63365054</v>
      </c>
      <c r="H30" s="20" t="n">
        <v>3.96254998</v>
      </c>
      <c r="I30" s="18" t="n">
        <v>482.7054534</v>
      </c>
      <c r="J30" s="20" t="n">
        <v>5.45561565</v>
      </c>
      <c r="K30" s="18" t="s">
        <v>182</v>
      </c>
      <c r="L30" s="20" t="s">
        <v>182</v>
      </c>
      <c r="M30" s="18" t="s">
        <v>182</v>
      </c>
      <c r="N30" s="20" t="s">
        <v>182</v>
      </c>
      <c r="O30" s="18" t="s">
        <v>182</v>
      </c>
      <c r="P30" s="20" t="s">
        <v>182</v>
      </c>
      <c r="Q30" s="18" t="s">
        <v>182</v>
      </c>
      <c r="R30" s="20" t="s">
        <v>182</v>
      </c>
      <c r="S30" s="18" t="n">
        <v>393.28922389</v>
      </c>
      <c r="T30" s="20" t="n">
        <v>10.58282661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(12.0/B32*100)</f>
        <v/>
      </c>
      <c r="D32" s="19" t="n">
        <v>4466</v>
      </c>
      <c r="E32" s="18" t="n">
        <v>510.30191028</v>
      </c>
      <c r="F32" s="20" t="n">
        <v>2.87970796</v>
      </c>
      <c r="G32" s="18" t="n">
        <v>504.47638563</v>
      </c>
      <c r="H32" s="20" t="n">
        <v>3.72897286</v>
      </c>
      <c r="I32" s="18" t="n">
        <v>494.88025029</v>
      </c>
      <c r="J32" s="20" t="n">
        <v>4.76868884</v>
      </c>
      <c r="K32" s="18" t="s">
        <v>182</v>
      </c>
      <c r="L32" s="20" t="s">
        <v>182</v>
      </c>
      <c r="M32" s="18" t="s">
        <v>182</v>
      </c>
      <c r="N32" s="20" t="s">
        <v>182</v>
      </c>
      <c r="O32" s="18" t="s">
        <v>182</v>
      </c>
      <c r="P32" s="20" t="s">
        <v>182</v>
      </c>
      <c r="Q32" s="18" t="s">
        <v>182</v>
      </c>
      <c r="R32" s="20" t="s">
        <v>182</v>
      </c>
      <c r="S32" s="18" t="n">
        <v>444.49930254</v>
      </c>
      <c r="T32" s="20" t="n">
        <v>14.84194691</v>
      </c>
    </row>
    <row r="33" spans="1:20">
      <c r="A33" s="15" t="s">
        <v>208</v>
      </c>
      <c r="B33" s="17" t="n">
        <v>7325</v>
      </c>
      <c r="C33" s="18">
        <f>(212.0/B33*100)</f>
        <v/>
      </c>
      <c r="D33" s="19" t="n">
        <v>7113</v>
      </c>
      <c r="E33" s="18" t="n">
        <v>506.64595286</v>
      </c>
      <c r="F33" s="20" t="n">
        <v>2.72661043</v>
      </c>
      <c r="G33" s="18" t="n">
        <v>498.08133843</v>
      </c>
      <c r="H33" s="20" t="n">
        <v>5.39139051</v>
      </c>
      <c r="I33" s="18" t="n">
        <v>476.71625464</v>
      </c>
      <c r="J33" s="20" t="n">
        <v>4.36210119</v>
      </c>
      <c r="K33" s="18" t="s">
        <v>182</v>
      </c>
      <c r="L33" s="20" t="s">
        <v>182</v>
      </c>
      <c r="M33" s="18" t="s">
        <v>182</v>
      </c>
      <c r="N33" s="20" t="s">
        <v>182</v>
      </c>
      <c r="O33" s="18" t="s">
        <v>182</v>
      </c>
      <c r="P33" s="20" t="s">
        <v>182</v>
      </c>
      <c r="Q33" s="18" t="s">
        <v>182</v>
      </c>
      <c r="R33" s="20" t="s">
        <v>182</v>
      </c>
      <c r="S33" s="18" t="n">
        <v>410.71568609</v>
      </c>
      <c r="T33" s="20" t="n">
        <v>11.21935418</v>
      </c>
    </row>
    <row r="34" spans="1:20">
      <c r="A34" s="15" t="s">
        <v>209</v>
      </c>
      <c r="B34" s="17" t="n">
        <v>6350</v>
      </c>
      <c r="C34" s="18">
        <f>(76.0/B34*100)</f>
        <v/>
      </c>
      <c r="D34" s="19" t="n">
        <v>6274</v>
      </c>
      <c r="E34" s="18" t="n">
        <v>474.28992041</v>
      </c>
      <c r="F34" s="20" t="n">
        <v>2.77743608</v>
      </c>
      <c r="G34" s="18" t="n">
        <v>445.13493567</v>
      </c>
      <c r="H34" s="20" t="n">
        <v>5.08403844</v>
      </c>
      <c r="I34" s="18" t="n">
        <v>431.8171828</v>
      </c>
      <c r="J34" s="20" t="n">
        <v>4.34847446</v>
      </c>
      <c r="K34" s="18" t="s">
        <v>182</v>
      </c>
      <c r="L34" s="20" t="s">
        <v>182</v>
      </c>
      <c r="M34" s="18" t="s">
        <v>182</v>
      </c>
      <c r="N34" s="20" t="s">
        <v>182</v>
      </c>
      <c r="O34" s="18" t="n">
        <v>263.37193708</v>
      </c>
      <c r="P34" s="20" t="n">
        <v>13.61114927</v>
      </c>
      <c r="Q34" s="18" t="s">
        <v>182</v>
      </c>
      <c r="R34" s="20" t="s">
        <v>182</v>
      </c>
      <c r="S34" s="18" t="n">
        <v>347.53339228</v>
      </c>
      <c r="T34" s="20" t="n">
        <v>9.325515960000001</v>
      </c>
    </row>
    <row r="35" spans="1:20">
      <c r="A35" s="15" t="s">
        <v>210</v>
      </c>
      <c r="B35" s="17" t="n">
        <v>6406</v>
      </c>
      <c r="C35" s="18">
        <f>(67.0/B35*100)</f>
        <v/>
      </c>
      <c r="D35" s="19" t="n">
        <v>6339</v>
      </c>
      <c r="E35" s="18" t="n">
        <v>514.12334882</v>
      </c>
      <c r="F35" s="20" t="n">
        <v>1.47454329</v>
      </c>
      <c r="G35" s="18" t="n">
        <v>493.01217826</v>
      </c>
      <c r="H35" s="20" t="n">
        <v>5.34824932</v>
      </c>
      <c r="I35" s="18" t="n">
        <v>489.70338674</v>
      </c>
      <c r="J35" s="20" t="n">
        <v>5.22401424</v>
      </c>
      <c r="K35" s="18" t="s">
        <v>182</v>
      </c>
      <c r="L35" s="20" t="s">
        <v>182</v>
      </c>
      <c r="M35" s="18" t="s">
        <v>182</v>
      </c>
      <c r="N35" s="20" t="s">
        <v>182</v>
      </c>
      <c r="O35" s="18" t="n">
        <v>337.32521215</v>
      </c>
      <c r="P35" s="20" t="n">
        <v>11.65794297</v>
      </c>
      <c r="Q35" s="18" t="s">
        <v>182</v>
      </c>
      <c r="R35" s="20" t="s">
        <v>182</v>
      </c>
      <c r="S35" s="18" t="n">
        <v>403.49775298</v>
      </c>
      <c r="T35" s="20" t="n">
        <v>11.64196636</v>
      </c>
    </row>
    <row r="36" spans="1:20">
      <c r="A36" s="15" t="s">
        <v>211</v>
      </c>
      <c r="B36" s="17" t="n">
        <v>6736</v>
      </c>
      <c r="C36" s="18">
        <f>(41.0/B36*100)</f>
        <v/>
      </c>
      <c r="D36" s="19" t="n">
        <v>6695</v>
      </c>
      <c r="E36" s="18" t="n">
        <v>509.42901115</v>
      </c>
      <c r="F36" s="20" t="n">
        <v>2.57057146</v>
      </c>
      <c r="G36" s="18" t="n">
        <v>481.82883133</v>
      </c>
      <c r="H36" s="20" t="n">
        <v>3.88262817</v>
      </c>
      <c r="I36" s="18" t="n">
        <v>470.37488573</v>
      </c>
      <c r="J36" s="20" t="n">
        <v>4.01971937</v>
      </c>
      <c r="K36" s="18" t="s">
        <v>182</v>
      </c>
      <c r="L36" s="20" t="s">
        <v>182</v>
      </c>
      <c r="M36" s="18" t="s">
        <v>182</v>
      </c>
      <c r="N36" s="20" t="s">
        <v>182</v>
      </c>
      <c r="O36" s="18" t="s">
        <v>182</v>
      </c>
      <c r="P36" s="20" t="s">
        <v>182</v>
      </c>
      <c r="Q36" s="18" t="s">
        <v>182</v>
      </c>
      <c r="R36" s="20" t="s">
        <v>182</v>
      </c>
      <c r="S36" s="18" t="n">
        <v>407.91585886</v>
      </c>
      <c r="T36" s="20" t="n">
        <v>10.75956864</v>
      </c>
    </row>
    <row r="37" spans="1:20">
      <c r="A37" s="15" t="s">
        <v>212</v>
      </c>
      <c r="B37" s="17" t="n">
        <v>5458</v>
      </c>
      <c r="C37" s="18">
        <f>(223.0/B37*100)</f>
        <v/>
      </c>
      <c r="D37" s="19" t="n">
        <v>5235</v>
      </c>
      <c r="E37" s="18" t="n">
        <v>511.37495639</v>
      </c>
      <c r="F37" s="20" t="n">
        <v>3.68955721</v>
      </c>
      <c r="G37" s="18" t="n">
        <v>506.69606354</v>
      </c>
      <c r="H37" s="20" t="n">
        <v>3.88199679</v>
      </c>
      <c r="I37" s="18" t="n">
        <v>494.67971154</v>
      </c>
      <c r="J37" s="20" t="n">
        <v>5.05502415</v>
      </c>
      <c r="K37" s="18" t="s">
        <v>182</v>
      </c>
      <c r="L37" s="20" t="s">
        <v>182</v>
      </c>
      <c r="M37" s="18" t="s">
        <v>182</v>
      </c>
      <c r="N37" s="20" t="s">
        <v>182</v>
      </c>
      <c r="O37" s="18" t="s">
        <v>182</v>
      </c>
      <c r="P37" s="20" t="s">
        <v>182</v>
      </c>
      <c r="Q37" s="18" t="s">
        <v>182</v>
      </c>
      <c r="R37" s="20" t="s">
        <v>182</v>
      </c>
      <c r="S37" s="18" t="n">
        <v>385.37827006</v>
      </c>
      <c r="T37" s="20" t="n">
        <v>10.17515691</v>
      </c>
    </row>
    <row r="38" spans="1:20">
      <c r="A38" s="15" t="s">
        <v>213</v>
      </c>
      <c r="B38" s="17" t="n">
        <v>5860</v>
      </c>
      <c r="C38" s="18">
        <f>(60.0/B38*100)</f>
        <v/>
      </c>
      <c r="D38" s="19" t="n">
        <v>5800</v>
      </c>
      <c r="E38" s="18" t="n">
        <v>501.18640119</v>
      </c>
      <c r="F38" s="20" t="n">
        <v>2.95604591</v>
      </c>
      <c r="G38" s="18" t="n">
        <v>455.33460614</v>
      </c>
      <c r="H38" s="20" t="n">
        <v>6.28307492</v>
      </c>
      <c r="I38" s="18" t="n">
        <v>433.63683247</v>
      </c>
      <c r="J38" s="20" t="n">
        <v>9.346123179999999</v>
      </c>
      <c r="K38" s="18" t="s">
        <v>182</v>
      </c>
      <c r="L38" s="20" t="s">
        <v>182</v>
      </c>
      <c r="M38" s="18" t="s">
        <v>182</v>
      </c>
      <c r="N38" s="20" t="s">
        <v>182</v>
      </c>
      <c r="O38" s="18" t="s">
        <v>182</v>
      </c>
      <c r="P38" s="20" t="s">
        <v>182</v>
      </c>
      <c r="Q38" s="18" t="s">
        <v>182</v>
      </c>
      <c r="R38" s="20" t="s">
        <v>182</v>
      </c>
      <c r="S38" s="18" t="n">
        <v>407.10214542</v>
      </c>
      <c r="T38" s="20" t="n">
        <v>8.985095149999999</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(5658.0/B40*100)</f>
        <v/>
      </c>
      <c r="D40" s="19" t="n">
        <v>8499</v>
      </c>
      <c r="E40" s="18" t="n">
        <v>511.38705258</v>
      </c>
      <c r="F40" s="20" t="n">
        <v>3.53871973</v>
      </c>
      <c r="G40" s="18" t="n">
        <v>479.26684337</v>
      </c>
      <c r="H40" s="20" t="n">
        <v>4.99798502</v>
      </c>
      <c r="I40" s="18" t="n">
        <v>477.95898865</v>
      </c>
      <c r="J40" s="20" t="n">
        <v>4.98785016</v>
      </c>
      <c r="K40" s="18" t="s">
        <v>182</v>
      </c>
      <c r="L40" s="20" t="s">
        <v>182</v>
      </c>
      <c r="M40" s="18" t="s">
        <v>182</v>
      </c>
      <c r="N40" s="20" t="s">
        <v>182</v>
      </c>
      <c r="O40" s="18" t="n">
        <v>493.18465857</v>
      </c>
      <c r="P40" s="20" t="n">
        <v>2.25147869</v>
      </c>
      <c r="Q40" s="18" t="s">
        <v>182</v>
      </c>
      <c r="R40" s="20" t="s">
        <v>182</v>
      </c>
      <c r="S40" s="18" t="n">
        <v>408.72027742</v>
      </c>
      <c r="T40" s="20" t="n">
        <v>9.430122709999999</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(2698.0/B46*100)</f>
        <v/>
      </c>
      <c r="D46" s="19" t="n">
        <v>20443</v>
      </c>
      <c r="E46" s="18" t="n">
        <v>436.47392862</v>
      </c>
      <c r="F46" s="20" t="n">
        <v>4.0373974</v>
      </c>
      <c r="G46" s="18" t="n">
        <v>424.81333677</v>
      </c>
      <c r="H46" s="20" t="n">
        <v>6.73261917</v>
      </c>
      <c r="I46" s="18" t="n">
        <v>402.62387582</v>
      </c>
      <c r="J46" s="20" t="n">
        <v>3.26451049</v>
      </c>
      <c r="K46" s="18" t="s">
        <v>182</v>
      </c>
      <c r="L46" s="20" t="s">
        <v>182</v>
      </c>
      <c r="M46" s="18" t="s">
        <v>182</v>
      </c>
      <c r="N46" s="20" t="s">
        <v>182</v>
      </c>
      <c r="O46" s="18" t="s">
        <v>182</v>
      </c>
      <c r="P46" s="20" t="s">
        <v>182</v>
      </c>
      <c r="Q46" s="18" t="s">
        <v>182</v>
      </c>
      <c r="R46" s="20" t="s">
        <v>182</v>
      </c>
      <c r="S46" s="18" t="n">
        <v>377.24969764</v>
      </c>
      <c r="T46" s="20" t="n">
        <v>3.81014332</v>
      </c>
    </row>
    <row r="47" spans="1:20">
      <c r="A47" s="15" t="s">
        <v>222</v>
      </c>
      <c r="B47" s="17" t="n">
        <v>5928</v>
      </c>
      <c r="C47" s="18">
        <f>(101.0/B47*100)</f>
        <v/>
      </c>
      <c r="D47" s="19" t="n">
        <v>5827</v>
      </c>
      <c r="E47" s="18" t="n">
        <v>446.30473548</v>
      </c>
      <c r="F47" s="20" t="n">
        <v>5.22840634</v>
      </c>
      <c r="G47" s="18" t="n">
        <v>455.19120602</v>
      </c>
      <c r="H47" s="20" t="n">
        <v>6.93756782</v>
      </c>
      <c r="I47" s="18" t="n">
        <v>439.83655548</v>
      </c>
      <c r="J47" s="20" t="n">
        <v>5.03228802</v>
      </c>
      <c r="K47" s="18" t="s">
        <v>182</v>
      </c>
      <c r="L47" s="20" t="s">
        <v>182</v>
      </c>
      <c r="M47" s="18" t="s">
        <v>182</v>
      </c>
      <c r="N47" s="20" t="s">
        <v>182</v>
      </c>
      <c r="O47" s="18" t="s">
        <v>182</v>
      </c>
      <c r="P47" s="20" t="s">
        <v>182</v>
      </c>
      <c r="Q47" s="18" t="s">
        <v>182</v>
      </c>
      <c r="R47" s="20" t="s">
        <v>182</v>
      </c>
      <c r="S47" s="18" t="n">
        <v>329.34084472</v>
      </c>
      <c r="T47" s="20" t="n">
        <v>6.71607481</v>
      </c>
    </row>
    <row r="48" spans="1:20">
      <c r="A48" s="15" t="s">
        <v>223</v>
      </c>
      <c r="B48" s="17" t="n">
        <v>9841</v>
      </c>
      <c r="C48" s="18">
        <f>(19.0/B48*100)</f>
        <v/>
      </c>
      <c r="D48" s="19" t="n">
        <v>9822</v>
      </c>
      <c r="E48" s="18" t="n">
        <v>534.79979267</v>
      </c>
      <c r="F48" s="20" t="n">
        <v>9.33041805</v>
      </c>
      <c r="G48" s="18" t="n">
        <v>523.39636463</v>
      </c>
      <c r="H48" s="20" t="n">
        <v>7.23964346</v>
      </c>
      <c r="I48" s="18" t="n">
        <v>484.54561108</v>
      </c>
      <c r="J48" s="20" t="n">
        <v>5.03230021</v>
      </c>
      <c r="K48" s="18" t="s">
        <v>182</v>
      </c>
      <c r="L48" s="20" t="s">
        <v>182</v>
      </c>
      <c r="M48" s="18" t="s">
        <v>182</v>
      </c>
      <c r="N48" s="20" t="s">
        <v>182</v>
      </c>
      <c r="O48" s="18" t="s">
        <v>182</v>
      </c>
      <c r="P48" s="20" t="s">
        <v>182</v>
      </c>
      <c r="Q48" s="18" t="s">
        <v>182</v>
      </c>
      <c r="R48" s="20" t="s">
        <v>182</v>
      </c>
      <c r="S48" s="18" t="n">
        <v>416.97853896</v>
      </c>
      <c r="T48" s="20" t="n">
        <v>17.65970494</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(941.0/B50*100)</f>
        <v/>
      </c>
      <c r="D50" s="19" t="n">
        <v>10854</v>
      </c>
      <c r="E50" s="18" t="n">
        <v>452.8098308</v>
      </c>
      <c r="F50" s="20" t="n">
        <v>4.50431236</v>
      </c>
      <c r="G50" s="18" t="n">
        <v>458.53912979</v>
      </c>
      <c r="H50" s="20" t="n">
        <v>3.70633116</v>
      </c>
      <c r="I50" s="18" t="n">
        <v>414.9057238</v>
      </c>
      <c r="J50" s="20" t="n">
        <v>3.28568901</v>
      </c>
      <c r="K50" s="18" t="s">
        <v>182</v>
      </c>
      <c r="L50" s="20" t="s">
        <v>182</v>
      </c>
      <c r="M50" s="18" t="s">
        <v>182</v>
      </c>
      <c r="N50" s="20" t="s">
        <v>182</v>
      </c>
      <c r="O50" s="18" t="s">
        <v>182</v>
      </c>
      <c r="P50" s="20" t="s">
        <v>182</v>
      </c>
      <c r="Q50" s="18" t="s">
        <v>182</v>
      </c>
      <c r="R50" s="20" t="s">
        <v>182</v>
      </c>
      <c r="S50" s="18" t="n">
        <v>373.36274362</v>
      </c>
      <c r="T50" s="20" t="n">
        <v>10.65103433</v>
      </c>
    </row>
    <row r="51" spans="1:20">
      <c r="A51" s="15" t="s">
        <v>226</v>
      </c>
      <c r="B51" s="17" t="n">
        <v>6866</v>
      </c>
      <c r="C51" s="18">
        <f>(115.0/B51*100)</f>
        <v/>
      </c>
      <c r="D51" s="19" t="n">
        <v>6751</v>
      </c>
      <c r="E51" s="18" t="n">
        <v>452.53201203</v>
      </c>
      <c r="F51" s="20" t="n">
        <v>3.51434232</v>
      </c>
      <c r="G51" s="18" t="n">
        <v>434.14967923</v>
      </c>
      <c r="H51" s="20" t="n">
        <v>4.1961132</v>
      </c>
      <c r="I51" s="18" t="n">
        <v>409.03135884</v>
      </c>
      <c r="J51" s="20" t="n">
        <v>2.95472292</v>
      </c>
      <c r="K51" s="18" t="s">
        <v>182</v>
      </c>
      <c r="L51" s="20" t="s">
        <v>182</v>
      </c>
      <c r="M51" s="18" t="s">
        <v>182</v>
      </c>
      <c r="N51" s="20" t="s">
        <v>182</v>
      </c>
      <c r="O51" s="18" t="n">
        <v>427.96430568</v>
      </c>
      <c r="P51" s="20" t="n">
        <v>5.20460603</v>
      </c>
      <c r="Q51" s="18" t="s">
        <v>182</v>
      </c>
      <c r="R51" s="20" t="s">
        <v>182</v>
      </c>
      <c r="S51" s="18" t="n">
        <v>392.3185926</v>
      </c>
      <c r="T51" s="20" t="n">
        <v>6.05749477</v>
      </c>
    </row>
    <row r="52" spans="1:20">
      <c r="A52" s="15" t="s">
        <v>227</v>
      </c>
      <c r="B52" s="17" t="n">
        <v>5809</v>
      </c>
      <c r="C52" s="18">
        <f>(115.0/B52*100)</f>
        <v/>
      </c>
      <c r="D52" s="19" t="n">
        <v>5694</v>
      </c>
      <c r="E52" s="18" t="n">
        <v>494.57077956</v>
      </c>
      <c r="F52" s="20" t="n">
        <v>3.18286308</v>
      </c>
      <c r="G52" s="18" t="n">
        <v>494.97676983</v>
      </c>
      <c r="H52" s="20" t="n">
        <v>3.77426865</v>
      </c>
      <c r="I52" s="18" t="n">
        <v>479.72687583</v>
      </c>
      <c r="J52" s="20" t="n">
        <v>3.32771482</v>
      </c>
      <c r="K52" s="18" t="s">
        <v>182</v>
      </c>
      <c r="L52" s="20" t="s">
        <v>182</v>
      </c>
      <c r="M52" s="18" t="s">
        <v>182</v>
      </c>
      <c r="N52" s="20" t="s">
        <v>182</v>
      </c>
      <c r="O52" s="18" t="s">
        <v>182</v>
      </c>
      <c r="P52" s="20" t="s">
        <v>182</v>
      </c>
      <c r="Q52" s="18" t="s">
        <v>182</v>
      </c>
      <c r="R52" s="20" t="s">
        <v>182</v>
      </c>
      <c r="S52" s="18" t="n">
        <v>390.50927131</v>
      </c>
      <c r="T52" s="20" t="n">
        <v>8.938567539999999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(429.0/B54*100)</f>
        <v/>
      </c>
      <c r="D54" s="19" t="n">
        <v>4311</v>
      </c>
      <c r="E54" s="18" t="n">
        <v>370.83044206</v>
      </c>
      <c r="F54" s="20" t="n">
        <v>5.32869037</v>
      </c>
      <c r="G54" s="18" t="n">
        <v>380.93178471</v>
      </c>
      <c r="H54" s="20" t="n">
        <v>6.13570976</v>
      </c>
      <c r="I54" s="18" t="n">
        <v>366.47058535</v>
      </c>
      <c r="J54" s="20" t="n">
        <v>3.11095022</v>
      </c>
      <c r="K54" s="18" t="s">
        <v>182</v>
      </c>
      <c r="L54" s="20" t="s">
        <v>182</v>
      </c>
      <c r="M54" s="18" t="s">
        <v>182</v>
      </c>
      <c r="N54" s="20" t="s">
        <v>182</v>
      </c>
      <c r="O54" s="18" t="s">
        <v>182</v>
      </c>
      <c r="P54" s="20" t="s">
        <v>182</v>
      </c>
      <c r="Q54" s="18" t="s">
        <v>182</v>
      </c>
      <c r="R54" s="20" t="s">
        <v>182</v>
      </c>
      <c r="S54" s="18" t="n">
        <v>302.27108823</v>
      </c>
      <c r="T54" s="20" t="n">
        <v>4.78182127</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(79.0/B56*100)</f>
        <v/>
      </c>
      <c r="D56" s="19" t="n">
        <v>5280</v>
      </c>
      <c r="E56" s="18" t="n">
        <v>541.87863295</v>
      </c>
      <c r="F56" s="20" t="n">
        <v>2.97672156</v>
      </c>
      <c r="G56" s="18" t="n">
        <v>512.96622337</v>
      </c>
      <c r="H56" s="20" t="n">
        <v>4.02449459</v>
      </c>
      <c r="I56" s="18" t="n">
        <v>503.92837002</v>
      </c>
      <c r="J56" s="20" t="n">
        <v>3.65463685</v>
      </c>
      <c r="K56" s="18" t="s">
        <v>182</v>
      </c>
      <c r="L56" s="20" t="s">
        <v>182</v>
      </c>
      <c r="M56" s="18" t="s">
        <v>182</v>
      </c>
      <c r="N56" s="20" t="s">
        <v>182</v>
      </c>
      <c r="O56" s="18" t="s">
        <v>182</v>
      </c>
      <c r="P56" s="20" t="s">
        <v>182</v>
      </c>
      <c r="Q56" s="18" t="s">
        <v>182</v>
      </c>
      <c r="R56" s="20" t="s">
        <v>182</v>
      </c>
      <c r="S56" s="18" t="n">
        <v>442.18439718</v>
      </c>
      <c r="T56" s="20" t="n">
        <v>20.97002173</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(252.0/B61*100)</f>
        <v/>
      </c>
      <c r="D61" s="19" t="n">
        <v>6273</v>
      </c>
      <c r="E61" s="18" t="n">
        <v>482.32504919</v>
      </c>
      <c r="F61" s="20" t="n">
        <v>3.26288824</v>
      </c>
      <c r="G61" s="18" t="n">
        <v>473.08218727</v>
      </c>
      <c r="H61" s="20" t="n">
        <v>4.44356904</v>
      </c>
      <c r="I61" s="18" t="n">
        <v>470.14772549</v>
      </c>
      <c r="J61" s="20" t="n">
        <v>3.19001695</v>
      </c>
      <c r="K61" s="18" t="s">
        <v>182</v>
      </c>
      <c r="L61" s="20" t="s">
        <v>182</v>
      </c>
      <c r="M61" s="18" t="s">
        <v>182</v>
      </c>
      <c r="N61" s="20" t="s">
        <v>182</v>
      </c>
      <c r="O61" s="18" t="s">
        <v>182</v>
      </c>
      <c r="P61" s="20" t="s">
        <v>182</v>
      </c>
      <c r="Q61" s="18" t="s">
        <v>182</v>
      </c>
      <c r="R61" s="20" t="s">
        <v>182</v>
      </c>
      <c r="S61" s="18" t="n">
        <v>363.48275746</v>
      </c>
      <c r="T61" s="20" t="n">
        <v>9.582504330000001</v>
      </c>
    </row>
    <row r="62" spans="1:20">
      <c r="A62" s="15" t="s">
        <v>237</v>
      </c>
      <c r="B62" s="17" t="n">
        <v>4476</v>
      </c>
      <c r="C62" s="18">
        <f>(5.0/B62*100)</f>
        <v/>
      </c>
      <c r="D62" s="19" t="n">
        <v>4471</v>
      </c>
      <c r="E62" s="18" t="n">
        <v>511.85933951</v>
      </c>
      <c r="F62" s="20" t="n">
        <v>1.96334745</v>
      </c>
      <c r="G62" s="18" t="n">
        <v>507.67643215</v>
      </c>
      <c r="H62" s="20" t="n">
        <v>3.77721121</v>
      </c>
      <c r="I62" s="18" t="n">
        <v>505.93680214</v>
      </c>
      <c r="J62" s="20" t="n">
        <v>1.88291232</v>
      </c>
      <c r="K62" s="18" t="s">
        <v>182</v>
      </c>
      <c r="L62" s="20" t="s">
        <v>182</v>
      </c>
      <c r="M62" s="18" t="s">
        <v>182</v>
      </c>
      <c r="N62" s="20" t="s">
        <v>182</v>
      </c>
      <c r="O62" s="18" t="s">
        <v>182</v>
      </c>
      <c r="P62" s="20" t="s">
        <v>182</v>
      </c>
      <c r="Q62" s="18" t="s">
        <v>182</v>
      </c>
      <c r="R62" s="20" t="s">
        <v>182</v>
      </c>
      <c r="S62" s="18" t="n">
        <v>494.0257297</v>
      </c>
      <c r="T62" s="20" t="n">
        <v>15.64824815</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439.65705223</v>
      </c>
      <c r="F67" s="20" t="n">
        <v>4.21539938</v>
      </c>
      <c r="G67" s="18" t="n">
        <v>418.974593</v>
      </c>
      <c r="H67" s="20" t="n">
        <v>3.97357252</v>
      </c>
      <c r="I67" s="18" t="n">
        <v>366.05544376</v>
      </c>
      <c r="J67" s="20" t="n">
        <v>2.58742378</v>
      </c>
      <c r="K67" s="18" t="s">
        <v>182</v>
      </c>
      <c r="L67" s="20" t="s">
        <v>182</v>
      </c>
      <c r="M67" s="18" t="s">
        <v>182</v>
      </c>
      <c r="N67" s="20" t="s">
        <v>182</v>
      </c>
      <c r="O67" s="18" t="s">
        <v>182</v>
      </c>
      <c r="P67" s="20" t="s">
        <v>182</v>
      </c>
      <c r="Q67" s="18" t="s">
        <v>182</v>
      </c>
      <c r="R67" s="20" t="s">
        <v>182</v>
      </c>
      <c r="S67" s="18" t="n">
        <v>321.01979917</v>
      </c>
      <c r="T67" s="20" t="n">
        <v>8.616879839999999</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504.63285928</v>
      </c>
      <c r="F70" s="20" t="n">
        <v>3.43872685</v>
      </c>
      <c r="G70" s="18" t="n">
        <v>499.07606819</v>
      </c>
      <c r="H70" s="20" t="n">
        <v>4.11923024</v>
      </c>
      <c r="I70" s="18" t="n">
        <v>488.02312539</v>
      </c>
      <c r="J70" s="20" t="n">
        <v>4.33680682</v>
      </c>
      <c r="K70" s="18" t="s">
        <v>182</v>
      </c>
      <c r="L70" s="20" t="s">
        <v>182</v>
      </c>
      <c r="M70" s="18" t="s">
        <v>182</v>
      </c>
      <c r="N70" s="20" t="s">
        <v>182</v>
      </c>
      <c r="O70" s="18" t="s">
        <v>182</v>
      </c>
      <c r="P70" s="20" t="s">
        <v>182</v>
      </c>
      <c r="Q70" s="18" t="s">
        <v>182</v>
      </c>
      <c r="R70" s="20" t="s">
        <v>182</v>
      </c>
      <c r="S70" s="18" t="n">
        <v>426.47017443</v>
      </c>
      <c r="T70" s="20" t="n">
        <v>7.61754552</v>
      </c>
    </row>
    <row r="71" spans="1:20">
      <c r="A71" s="15" t="s">
        <v>246</v>
      </c>
      <c r="B71" s="17" t="n">
        <v>6115</v>
      </c>
      <c r="C71" s="18">
        <f>(105.0/B71*100)</f>
        <v/>
      </c>
      <c r="D71" s="19" t="n">
        <v>6010</v>
      </c>
      <c r="E71" s="18" t="n">
        <v>556.33215727</v>
      </c>
      <c r="F71" s="20" t="n">
        <v>1.86714118</v>
      </c>
      <c r="G71" s="18" t="n">
        <v>511.13538923</v>
      </c>
      <c r="H71" s="20" t="n">
        <v>4.24796947</v>
      </c>
      <c r="I71" s="18" t="n">
        <v>488.31682209</v>
      </c>
      <c r="J71" s="20" t="n">
        <v>3.68226969</v>
      </c>
      <c r="K71" s="18" t="s">
        <v>182</v>
      </c>
      <c r="L71" s="20" t="s">
        <v>182</v>
      </c>
      <c r="M71" s="18" t="s">
        <v>182</v>
      </c>
      <c r="N71" s="20" t="s">
        <v>182</v>
      </c>
      <c r="O71" s="18" t="s">
        <v>182</v>
      </c>
      <c r="P71" s="20" t="s">
        <v>182</v>
      </c>
      <c r="Q71" s="18" t="s">
        <v>182</v>
      </c>
      <c r="R71" s="20" t="s">
        <v>182</v>
      </c>
      <c r="S71" s="18" t="n">
        <v>468.70003664</v>
      </c>
      <c r="T71" s="20" t="n">
        <v>14.13978811</v>
      </c>
    </row>
    <row r="72" spans="1:20">
      <c r="A72" s="15" t="s">
        <v>247</v>
      </c>
      <c r="B72" s="17" t="n">
        <v>7708</v>
      </c>
      <c r="C72" s="18">
        <f>(8.0/B72*100)</f>
        <v/>
      </c>
      <c r="D72" s="19" t="n">
        <v>7700</v>
      </c>
      <c r="E72" s="18" t="n">
        <v>517.42749323</v>
      </c>
      <c r="F72" s="20" t="n">
        <v>3.44031784</v>
      </c>
      <c r="G72" s="18" t="n">
        <v>488.48876112</v>
      </c>
      <c r="H72" s="20" t="n">
        <v>3.51809208</v>
      </c>
      <c r="I72" s="18" t="n">
        <v>482.50421521</v>
      </c>
      <c r="J72" s="20" t="n">
        <v>2.94090225</v>
      </c>
      <c r="K72" s="18" t="s">
        <v>182</v>
      </c>
      <c r="L72" s="20" t="s">
        <v>182</v>
      </c>
      <c r="M72" s="18" t="s">
        <v>182</v>
      </c>
      <c r="N72" s="20" t="s">
        <v>182</v>
      </c>
      <c r="O72" s="18" t="s">
        <v>182</v>
      </c>
      <c r="P72" s="20" t="s">
        <v>182</v>
      </c>
      <c r="Q72" s="18" t="s">
        <v>182</v>
      </c>
      <c r="R72" s="20" t="s">
        <v>182</v>
      </c>
      <c r="S72" s="18" t="n">
        <v>437.98884337</v>
      </c>
      <c r="T72" s="20" t="n">
        <v>19.17037226</v>
      </c>
    </row>
    <row r="73" spans="1:20">
      <c r="A73" s="15" t="s">
        <v>248</v>
      </c>
      <c r="B73" s="17" t="n">
        <v>8249</v>
      </c>
      <c r="C73" s="18">
        <f>(222.0/B73*100)</f>
        <v/>
      </c>
      <c r="D73" s="19" t="n">
        <v>8027</v>
      </c>
      <c r="E73" s="18" t="n">
        <v>429.5882964</v>
      </c>
      <c r="F73" s="20" t="n">
        <v>5.16746503</v>
      </c>
      <c r="G73" s="18" t="n">
        <v>398.5325501</v>
      </c>
      <c r="H73" s="20" t="n">
        <v>5.26974186</v>
      </c>
      <c r="I73" s="18" t="n">
        <v>402.28073363</v>
      </c>
      <c r="J73" s="20" t="n">
        <v>2.73514016</v>
      </c>
      <c r="K73" s="18" t="s">
        <v>182</v>
      </c>
      <c r="L73" s="20" t="s">
        <v>182</v>
      </c>
      <c r="M73" s="18" t="s">
        <v>182</v>
      </c>
      <c r="N73" s="20" t="s">
        <v>182</v>
      </c>
      <c r="O73" s="18" t="s">
        <v>182</v>
      </c>
      <c r="P73" s="20" t="s">
        <v>182</v>
      </c>
      <c r="Q73" s="18" t="s">
        <v>182</v>
      </c>
      <c r="R73" s="20" t="s">
        <v>182</v>
      </c>
      <c r="S73" s="18" t="n">
        <v>346.35005479</v>
      </c>
      <c r="T73" s="20" t="n">
        <v>8.48285866</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(266.0/B77*100)</f>
        <v/>
      </c>
      <c r="D77" s="19" t="n">
        <v>5796</v>
      </c>
      <c r="E77" s="18" t="n">
        <v>462.46210774</v>
      </c>
      <c r="F77" s="20" t="n">
        <v>3.22306609</v>
      </c>
      <c r="G77" s="18" t="n">
        <v>439.16544519</v>
      </c>
      <c r="H77" s="20" t="n">
        <v>5.11026242</v>
      </c>
      <c r="I77" s="18" t="n">
        <v>425.63496233</v>
      </c>
      <c r="J77" s="20" t="n">
        <v>3.01331535</v>
      </c>
      <c r="K77" s="18" t="s">
        <v>182</v>
      </c>
      <c r="L77" s="20" t="s">
        <v>182</v>
      </c>
      <c r="M77" s="18" t="s">
        <v>182</v>
      </c>
      <c r="N77" s="20" t="s">
        <v>182</v>
      </c>
      <c r="O77" s="18" t="s">
        <v>182</v>
      </c>
      <c r="P77" s="20" t="s">
        <v>182</v>
      </c>
      <c r="Q77" s="18" t="s">
        <v>182</v>
      </c>
      <c r="R77" s="20" t="s">
        <v>182</v>
      </c>
      <c r="S77" s="18" t="n">
        <v>349.50851203</v>
      </c>
      <c r="T77" s="20" t="n">
        <v>4.57692112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279</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509.63032583</v>
      </c>
      <c r="F7" s="20" t="n">
        <v>1.64854947</v>
      </c>
      <c r="G7" s="18" t="n">
        <v>498.5036647</v>
      </c>
      <c r="H7" s="20" t="n">
        <v>4.29289059</v>
      </c>
      <c r="I7" s="18" t="n">
        <v>448.51774519</v>
      </c>
      <c r="J7" s="20" t="n">
        <v>10.18011756</v>
      </c>
      <c r="K7" s="18" t="s">
        <v>182</v>
      </c>
      <c r="L7" s="20" t="s">
        <v>182</v>
      </c>
      <c r="M7" s="18" t="s">
        <v>182</v>
      </c>
      <c r="N7" s="20" t="s">
        <v>182</v>
      </c>
      <c r="O7" s="18" t="s">
        <v>182</v>
      </c>
      <c r="P7" s="20" t="s">
        <v>182</v>
      </c>
      <c r="Q7" s="18" t="s">
        <v>182</v>
      </c>
      <c r="R7" s="20" t="s">
        <v>182</v>
      </c>
      <c r="S7" s="18" t="n">
        <v>441.5052796</v>
      </c>
      <c r="T7" s="20" t="n">
        <v>8.262017030000001</v>
      </c>
    </row>
    <row r="8" spans="1:20">
      <c r="A8" s="15" t="s">
        <v>183</v>
      </c>
      <c r="B8" s="17" t="n">
        <v>7007</v>
      </c>
      <c r="C8" s="18">
        <f>(121.0/B8*100)</f>
        <v/>
      </c>
      <c r="D8" s="19" t="n">
        <v>6886</v>
      </c>
      <c r="E8" s="18" t="n">
        <v>493.98860958</v>
      </c>
      <c r="F8" s="20" t="n">
        <v>2.56434637</v>
      </c>
      <c r="G8" s="18" t="n">
        <v>452.5936413</v>
      </c>
      <c r="H8" s="20" t="n">
        <v>6.43533214</v>
      </c>
      <c r="I8" s="18" t="n">
        <v>398.00568023</v>
      </c>
      <c r="J8" s="20" t="n">
        <v>12.64044938</v>
      </c>
      <c r="K8" s="18" t="s">
        <v>182</v>
      </c>
      <c r="L8" s="20" t="s">
        <v>182</v>
      </c>
      <c r="M8" s="18" t="s">
        <v>182</v>
      </c>
      <c r="N8" s="20" t="s">
        <v>182</v>
      </c>
      <c r="O8" s="18" t="n">
        <v>361.38025951</v>
      </c>
      <c r="P8" s="20" t="n">
        <v>22.72565673</v>
      </c>
      <c r="Q8" s="18" t="s">
        <v>182</v>
      </c>
      <c r="R8" s="20" t="s">
        <v>182</v>
      </c>
      <c r="S8" s="18" t="n">
        <v>415.67782765</v>
      </c>
      <c r="T8" s="20" t="n">
        <v>9.918036750000001</v>
      </c>
    </row>
    <row r="9" spans="1:20">
      <c r="A9" s="15" t="s">
        <v>184</v>
      </c>
      <c r="B9" s="17" t="n">
        <v>9651</v>
      </c>
      <c r="C9" s="18">
        <f>(461.0/B9*100)</f>
        <v/>
      </c>
      <c r="D9" s="19" t="n">
        <v>9190</v>
      </c>
      <c r="E9" s="18" t="n">
        <v>511.37215858</v>
      </c>
      <c r="F9" s="20" t="n">
        <v>2.31672042</v>
      </c>
      <c r="G9" s="18" t="n">
        <v>502.79119968</v>
      </c>
      <c r="H9" s="20" t="n">
        <v>4.57345892</v>
      </c>
      <c r="I9" s="18" t="n">
        <v>445.13327333</v>
      </c>
      <c r="J9" s="20" t="n">
        <v>6.81519518</v>
      </c>
      <c r="K9" s="18" t="s">
        <v>182</v>
      </c>
      <c r="L9" s="20" t="s">
        <v>182</v>
      </c>
      <c r="M9" s="18" t="s">
        <v>182</v>
      </c>
      <c r="N9" s="20" t="s">
        <v>182</v>
      </c>
      <c r="O9" s="18" t="n">
        <v>347.7815185</v>
      </c>
      <c r="P9" s="20" t="n">
        <v>11.20716786</v>
      </c>
      <c r="Q9" s="18" t="s">
        <v>182</v>
      </c>
      <c r="R9" s="20" t="s">
        <v>182</v>
      </c>
      <c r="S9" s="18" t="n">
        <v>425.91366552</v>
      </c>
      <c r="T9" s="20" t="n">
        <v>8.351348399999999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(98.0/B11*100)</f>
        <v/>
      </c>
      <c r="D11" s="19" t="n">
        <v>6955</v>
      </c>
      <c r="E11" s="18" t="n">
        <v>467.80731283</v>
      </c>
      <c r="F11" s="20" t="n">
        <v>2.51340075</v>
      </c>
      <c r="G11" s="18" t="n">
        <v>463.78268565</v>
      </c>
      <c r="H11" s="20" t="n">
        <v>4.44918147</v>
      </c>
      <c r="I11" s="18" t="n">
        <v>401.9605336</v>
      </c>
      <c r="J11" s="20" t="n">
        <v>6.17331536</v>
      </c>
      <c r="K11" s="18" t="s">
        <v>182</v>
      </c>
      <c r="L11" s="20" t="s">
        <v>182</v>
      </c>
      <c r="M11" s="18" t="s">
        <v>182</v>
      </c>
      <c r="N11" s="20" t="s">
        <v>182</v>
      </c>
      <c r="O11" s="18" t="s">
        <v>182</v>
      </c>
      <c r="P11" s="20" t="s">
        <v>182</v>
      </c>
      <c r="Q11" s="18" t="s">
        <v>182</v>
      </c>
      <c r="R11" s="20" t="s">
        <v>182</v>
      </c>
      <c r="S11" s="18" t="n">
        <v>408.4460789</v>
      </c>
      <c r="T11" s="20" t="n">
        <v>10.21119563</v>
      </c>
    </row>
    <row r="12" spans="1:20">
      <c r="A12" s="15" t="s">
        <v>187</v>
      </c>
      <c r="B12" s="17" t="n">
        <v>6894</v>
      </c>
      <c r="C12" s="18">
        <f>(124.0/B12*100)</f>
        <v/>
      </c>
      <c r="D12" s="19" t="n">
        <v>6770</v>
      </c>
      <c r="E12" s="18" t="n">
        <v>498.23265673</v>
      </c>
      <c r="F12" s="20" t="n">
        <v>2.19928399</v>
      </c>
      <c r="G12" s="18" t="n">
        <v>474.83145921</v>
      </c>
      <c r="H12" s="20" t="n">
        <v>5.45107017</v>
      </c>
      <c r="I12" s="18" t="n">
        <v>427.80250595</v>
      </c>
      <c r="J12" s="20" t="n">
        <v>9.536828590000001</v>
      </c>
      <c r="K12" s="18" t="s">
        <v>182</v>
      </c>
      <c r="L12" s="20" t="s">
        <v>182</v>
      </c>
      <c r="M12" s="18" t="s">
        <v>182</v>
      </c>
      <c r="N12" s="20" t="s">
        <v>182</v>
      </c>
      <c r="O12" s="18" t="n">
        <v>332.31014509</v>
      </c>
      <c r="P12" s="20" t="n">
        <v>18.34291261</v>
      </c>
      <c r="Q12" s="18" t="s">
        <v>182</v>
      </c>
      <c r="R12" s="20" t="s">
        <v>182</v>
      </c>
      <c r="S12" s="18" t="n">
        <v>402.65781934</v>
      </c>
      <c r="T12" s="20" t="n">
        <v>10.27842591</v>
      </c>
    </row>
    <row r="13" spans="1:20">
      <c r="A13" s="15" t="s">
        <v>188</v>
      </c>
      <c r="B13" s="17" t="n">
        <v>7161</v>
      </c>
      <c r="C13" s="18">
        <f>(300.0/B13*100)</f>
        <v/>
      </c>
      <c r="D13" s="19" t="n">
        <v>6861</v>
      </c>
      <c r="E13" s="18" t="n">
        <v>508.9706562</v>
      </c>
      <c r="F13" s="20" t="n">
        <v>2.63831297</v>
      </c>
      <c r="G13" s="18" t="n">
        <v>512.47268041</v>
      </c>
      <c r="H13" s="20" t="n">
        <v>3.56052145</v>
      </c>
      <c r="I13" s="18" t="n">
        <v>465.8512331</v>
      </c>
      <c r="J13" s="20" t="n">
        <v>8.88450988</v>
      </c>
      <c r="K13" s="18" t="s">
        <v>182</v>
      </c>
      <c r="L13" s="20" t="s">
        <v>182</v>
      </c>
      <c r="M13" s="18" t="s">
        <v>182</v>
      </c>
      <c r="N13" s="20" t="s">
        <v>182</v>
      </c>
      <c r="O13" s="18" t="n">
        <v>407.4699787</v>
      </c>
      <c r="P13" s="20" t="n">
        <v>6.79601306</v>
      </c>
      <c r="Q13" s="18" t="s">
        <v>182</v>
      </c>
      <c r="R13" s="20" t="s">
        <v>182</v>
      </c>
      <c r="S13" s="18" t="n">
        <v>426.39178174</v>
      </c>
      <c r="T13" s="20" t="n">
        <v>9.79300828</v>
      </c>
    </row>
    <row r="14" spans="1:20">
      <c r="A14" s="15" t="s">
        <v>189</v>
      </c>
      <c r="B14" s="17" t="n">
        <v>5587</v>
      </c>
      <c r="C14" s="18">
        <f>(183.0/B14*100)</f>
        <v/>
      </c>
      <c r="D14" s="19" t="n">
        <v>5404</v>
      </c>
      <c r="E14" s="18" t="n">
        <v>522.55117889</v>
      </c>
      <c r="F14" s="20" t="n">
        <v>2.34851584</v>
      </c>
      <c r="G14" s="18" t="n">
        <v>522.13654724</v>
      </c>
      <c r="H14" s="20" t="n">
        <v>3.51519692</v>
      </c>
      <c r="I14" s="18" t="n">
        <v>481.61062708</v>
      </c>
      <c r="J14" s="20" t="n">
        <v>6.49245373</v>
      </c>
      <c r="K14" s="18" t="s">
        <v>182</v>
      </c>
      <c r="L14" s="20" t="s">
        <v>182</v>
      </c>
      <c r="M14" s="18" t="s">
        <v>182</v>
      </c>
      <c r="N14" s="20" t="s">
        <v>182</v>
      </c>
      <c r="O14" s="18" t="s">
        <v>182</v>
      </c>
      <c r="P14" s="20" t="s">
        <v>182</v>
      </c>
      <c r="Q14" s="18" t="s">
        <v>182</v>
      </c>
      <c r="R14" s="20" t="s">
        <v>182</v>
      </c>
      <c r="S14" s="18" t="n">
        <v>464.04145996</v>
      </c>
      <c r="T14" s="20" t="n">
        <v>13.74995458</v>
      </c>
    </row>
    <row r="15" spans="1:20">
      <c r="A15" s="15" t="s">
        <v>190</v>
      </c>
      <c r="B15" s="17" t="n">
        <v>5882</v>
      </c>
      <c r="C15" s="18">
        <f>(127.0/B15*100)</f>
        <v/>
      </c>
      <c r="D15" s="19" t="n">
        <v>5755</v>
      </c>
      <c r="E15" s="18" t="n">
        <v>530.29991309</v>
      </c>
      <c r="F15" s="20" t="n">
        <v>2.58072002</v>
      </c>
      <c r="G15" s="18" t="n">
        <v>535.91448361</v>
      </c>
      <c r="H15" s="20" t="n">
        <v>3.2267825</v>
      </c>
      <c r="I15" s="18" t="n">
        <v>501.70787642</v>
      </c>
      <c r="J15" s="20" t="n">
        <v>6.23532627</v>
      </c>
      <c r="K15" s="18" t="s">
        <v>182</v>
      </c>
      <c r="L15" s="20" t="s">
        <v>182</v>
      </c>
      <c r="M15" s="18" t="s">
        <v>182</v>
      </c>
      <c r="N15" s="20" t="s">
        <v>182</v>
      </c>
      <c r="O15" s="18" t="n">
        <v>367.66871077</v>
      </c>
      <c r="P15" s="20" t="n">
        <v>14.82638214</v>
      </c>
      <c r="Q15" s="18" t="s">
        <v>182</v>
      </c>
      <c r="R15" s="20" t="s">
        <v>182</v>
      </c>
      <c r="S15" s="18" t="n">
        <v>449.22407099</v>
      </c>
      <c r="T15" s="20" t="n">
        <v>10.92023236</v>
      </c>
    </row>
    <row r="16" spans="1:20">
      <c r="A16" s="15" t="s">
        <v>191</v>
      </c>
      <c r="B16" s="17" t="n">
        <v>6108</v>
      </c>
      <c r="C16" s="18">
        <f>(235.0/B16*100)</f>
        <v/>
      </c>
      <c r="D16" s="19" t="n">
        <v>5873</v>
      </c>
      <c r="E16" s="18" t="n">
        <v>511.27333751</v>
      </c>
      <c r="F16" s="20" t="n">
        <v>2.42905575</v>
      </c>
      <c r="G16" s="18" t="n">
        <v>495.42772063</v>
      </c>
      <c r="H16" s="20" t="n">
        <v>5.27142075</v>
      </c>
      <c r="I16" s="18" t="n">
        <v>447.86689418</v>
      </c>
      <c r="J16" s="20" t="n">
        <v>11.1051551</v>
      </c>
      <c r="K16" s="18" t="s">
        <v>182</v>
      </c>
      <c r="L16" s="20" t="s">
        <v>182</v>
      </c>
      <c r="M16" s="18" t="s">
        <v>182</v>
      </c>
      <c r="N16" s="20" t="s">
        <v>182</v>
      </c>
      <c r="O16" s="18" t="s">
        <v>182</v>
      </c>
      <c r="P16" s="20" t="s">
        <v>182</v>
      </c>
      <c r="Q16" s="18" t="s">
        <v>182</v>
      </c>
      <c r="R16" s="20" t="s">
        <v>182</v>
      </c>
      <c r="S16" s="18" t="n">
        <v>399.25533413</v>
      </c>
      <c r="T16" s="20" t="n">
        <v>10.49001354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481.3584345</v>
      </c>
      <c r="F18" s="20" t="n">
        <v>3.67639857</v>
      </c>
      <c r="G18" s="18" t="n">
        <v>449.71070684</v>
      </c>
      <c r="H18" s="20" t="n">
        <v>6.56849961</v>
      </c>
      <c r="I18" s="18" t="n">
        <v>420.59556661</v>
      </c>
      <c r="J18" s="20" t="n">
        <v>8.20013264</v>
      </c>
      <c r="K18" s="18" t="s">
        <v>182</v>
      </c>
      <c r="L18" s="20" t="s">
        <v>182</v>
      </c>
      <c r="M18" s="18" t="s">
        <v>182</v>
      </c>
      <c r="N18" s="20" t="s">
        <v>182</v>
      </c>
      <c r="O18" s="18" t="s">
        <v>182</v>
      </c>
      <c r="P18" s="20" t="s">
        <v>182</v>
      </c>
      <c r="Q18" s="18" t="s">
        <v>182</v>
      </c>
      <c r="R18" s="20" t="s">
        <v>182</v>
      </c>
      <c r="S18" s="18" t="n">
        <v>378.67159081</v>
      </c>
      <c r="T18" s="20" t="n">
        <v>11.24268517</v>
      </c>
    </row>
    <row r="19" spans="1:20">
      <c r="A19" s="15" t="s">
        <v>194</v>
      </c>
      <c r="B19" s="17" t="n">
        <v>5658</v>
      </c>
      <c r="C19" s="18">
        <f>(120.0/B19*100)</f>
        <v/>
      </c>
      <c r="D19" s="19" t="n">
        <v>5538</v>
      </c>
      <c r="E19" s="18" t="n">
        <v>482.70022473</v>
      </c>
      <c r="F19" s="20" t="n">
        <v>2.83574861</v>
      </c>
      <c r="G19" s="18" t="n">
        <v>454.10402954</v>
      </c>
      <c r="H19" s="20" t="n">
        <v>4.92308966</v>
      </c>
      <c r="I19" s="18" t="n">
        <v>389.21614441</v>
      </c>
      <c r="J19" s="20" t="n">
        <v>6.30937921</v>
      </c>
      <c r="K19" s="18" t="s">
        <v>182</v>
      </c>
      <c r="L19" s="20" t="s">
        <v>182</v>
      </c>
      <c r="M19" s="18" t="s">
        <v>182</v>
      </c>
      <c r="N19" s="20" t="s">
        <v>182</v>
      </c>
      <c r="O19" s="18" t="s">
        <v>182</v>
      </c>
      <c r="P19" s="20" t="s">
        <v>182</v>
      </c>
      <c r="Q19" s="18" t="s">
        <v>182</v>
      </c>
      <c r="R19" s="20" t="s">
        <v>182</v>
      </c>
      <c r="S19" s="18" t="n">
        <v>389.17557957</v>
      </c>
      <c r="T19" s="20" t="n">
        <v>10.08256964</v>
      </c>
    </row>
    <row r="20" spans="1:20">
      <c r="A20" s="15" t="s">
        <v>195</v>
      </c>
      <c r="B20" s="17" t="n">
        <v>3371</v>
      </c>
      <c r="C20" s="18">
        <f>(81.0/B20*100)</f>
        <v/>
      </c>
      <c r="D20" s="19" t="n">
        <v>3290</v>
      </c>
      <c r="E20" s="18" t="n">
        <v>484.86809549</v>
      </c>
      <c r="F20" s="20" t="n">
        <v>2.31217005</v>
      </c>
      <c r="G20" s="18" t="n">
        <v>487.90532365</v>
      </c>
      <c r="H20" s="20" t="n">
        <v>3.83333571</v>
      </c>
      <c r="I20" s="18" t="n">
        <v>443.03118543</v>
      </c>
      <c r="J20" s="20" t="n">
        <v>8.577230610000001</v>
      </c>
      <c r="K20" s="18" t="s">
        <v>182</v>
      </c>
      <c r="L20" s="20" t="s">
        <v>182</v>
      </c>
      <c r="M20" s="18" t="s">
        <v>182</v>
      </c>
      <c r="N20" s="20" t="s">
        <v>182</v>
      </c>
      <c r="O20" s="18" t="s">
        <v>182</v>
      </c>
      <c r="P20" s="20" t="s">
        <v>182</v>
      </c>
      <c r="Q20" s="18" t="s">
        <v>182</v>
      </c>
      <c r="R20" s="20" t="s">
        <v>182</v>
      </c>
      <c r="S20" s="18" t="n">
        <v>400.53844148</v>
      </c>
      <c r="T20" s="20" t="n">
        <v>14.34354384</v>
      </c>
    </row>
    <row r="21" spans="1:20">
      <c r="A21" s="15" t="s">
        <v>196</v>
      </c>
      <c r="B21" s="17" t="n">
        <v>5741</v>
      </c>
      <c r="C21" s="18">
        <f>(72.0/B21*100)</f>
        <v/>
      </c>
      <c r="D21" s="19" t="n">
        <v>5669</v>
      </c>
      <c r="E21" s="18" t="n">
        <v>522.02071697</v>
      </c>
      <c r="F21" s="20" t="n">
        <v>2.61031381</v>
      </c>
      <c r="G21" s="18" t="n">
        <v>528.05976476</v>
      </c>
      <c r="H21" s="20" t="n">
        <v>3.22252989</v>
      </c>
      <c r="I21" s="18" t="n">
        <v>487.15507682</v>
      </c>
      <c r="J21" s="20" t="n">
        <v>5.57561769</v>
      </c>
      <c r="K21" s="18" t="s">
        <v>182</v>
      </c>
      <c r="L21" s="20" t="s">
        <v>182</v>
      </c>
      <c r="M21" s="18" t="s">
        <v>182</v>
      </c>
      <c r="N21" s="20" t="s">
        <v>182</v>
      </c>
      <c r="O21" s="18" t="s">
        <v>182</v>
      </c>
      <c r="P21" s="20" t="s">
        <v>182</v>
      </c>
      <c r="Q21" s="18" t="s">
        <v>182</v>
      </c>
      <c r="R21" s="20" t="s">
        <v>182</v>
      </c>
      <c r="S21" s="18" t="n">
        <v>472.32053461</v>
      </c>
      <c r="T21" s="20" t="n">
        <v>10.83685041</v>
      </c>
    </row>
    <row r="22" spans="1:20">
      <c r="A22" s="15" t="s">
        <v>197</v>
      </c>
      <c r="B22" s="17" t="n">
        <v>6598</v>
      </c>
      <c r="C22" s="18">
        <f>(93.0/B22*100)</f>
        <v/>
      </c>
      <c r="D22" s="19" t="n">
        <v>6505</v>
      </c>
      <c r="E22" s="18" t="n">
        <v>494.4981461</v>
      </c>
      <c r="F22" s="20" t="n">
        <v>3.90373279</v>
      </c>
      <c r="G22" s="18" t="n">
        <v>483.95854559</v>
      </c>
      <c r="H22" s="20" t="n">
        <v>5.90075534</v>
      </c>
      <c r="I22" s="18" t="n">
        <v>403.637407</v>
      </c>
      <c r="J22" s="20" t="n">
        <v>8.61725968</v>
      </c>
      <c r="K22" s="18" t="s">
        <v>182</v>
      </c>
      <c r="L22" s="20" t="s">
        <v>182</v>
      </c>
      <c r="M22" s="18" t="s">
        <v>182</v>
      </c>
      <c r="N22" s="20" t="s">
        <v>182</v>
      </c>
      <c r="O22" s="18" t="n">
        <v>481.75555063</v>
      </c>
      <c r="P22" s="20" t="n">
        <v>8.711038220000001</v>
      </c>
      <c r="Q22" s="18" t="s">
        <v>182</v>
      </c>
      <c r="R22" s="20" t="s">
        <v>182</v>
      </c>
      <c r="S22" s="18" t="n">
        <v>360.07808795</v>
      </c>
      <c r="T22" s="20" t="n">
        <v>10.83272</v>
      </c>
    </row>
    <row r="23" spans="1:20">
      <c r="A23" s="15" t="s">
        <v>198</v>
      </c>
      <c r="B23" s="17" t="n">
        <v>11583</v>
      </c>
      <c r="C23" s="18">
        <f>(499.0/B23*100)</f>
        <v/>
      </c>
      <c r="D23" s="19" t="n">
        <v>11084</v>
      </c>
      <c r="E23" s="18" t="n">
        <v>494.61322256</v>
      </c>
      <c r="F23" s="20" t="n">
        <v>2.71918664</v>
      </c>
      <c r="G23" s="18" t="n">
        <v>474.27779439</v>
      </c>
      <c r="H23" s="20" t="n">
        <v>5.16770835</v>
      </c>
      <c r="I23" s="18" t="n">
        <v>437.79657075</v>
      </c>
      <c r="J23" s="20" t="n">
        <v>7.09287558</v>
      </c>
      <c r="K23" s="18" t="s">
        <v>182</v>
      </c>
      <c r="L23" s="20" t="s">
        <v>182</v>
      </c>
      <c r="M23" s="18" t="s">
        <v>182</v>
      </c>
      <c r="N23" s="20" t="s">
        <v>182</v>
      </c>
      <c r="O23" s="18" t="s">
        <v>182</v>
      </c>
      <c r="P23" s="20" t="s">
        <v>182</v>
      </c>
      <c r="Q23" s="18" t="s">
        <v>182</v>
      </c>
      <c r="R23" s="20" t="s">
        <v>182</v>
      </c>
      <c r="S23" s="18" t="n">
        <v>419.85717851</v>
      </c>
      <c r="T23" s="20" t="n">
        <v>8.94943335</v>
      </c>
    </row>
    <row r="24" spans="1:20">
      <c r="A24" s="15" t="s">
        <v>199</v>
      </c>
      <c r="B24" s="17" t="n">
        <v>6647</v>
      </c>
      <c r="C24" s="18">
        <f>(13.0/B24*100)</f>
        <v/>
      </c>
      <c r="D24" s="19" t="n">
        <v>6634</v>
      </c>
      <c r="E24" s="18" t="n">
        <v>519.56560389</v>
      </c>
      <c r="F24" s="20" t="n">
        <v>4.18525181</v>
      </c>
      <c r="G24" s="18" t="n">
        <v>527.98096616</v>
      </c>
      <c r="H24" s="20" t="n">
        <v>3.03000608</v>
      </c>
      <c r="I24" s="18" t="n">
        <v>493.89953615</v>
      </c>
      <c r="J24" s="20" t="n">
        <v>4.06558517</v>
      </c>
      <c r="K24" s="18" t="s">
        <v>182</v>
      </c>
      <c r="L24" s="20" t="s">
        <v>182</v>
      </c>
      <c r="M24" s="18" t="s">
        <v>182</v>
      </c>
      <c r="N24" s="20" t="s">
        <v>182</v>
      </c>
      <c r="O24" s="18" t="s">
        <v>182</v>
      </c>
      <c r="P24" s="20" t="s">
        <v>182</v>
      </c>
      <c r="Q24" s="18" t="s">
        <v>182</v>
      </c>
      <c r="R24" s="20" t="s">
        <v>182</v>
      </c>
      <c r="S24" s="18" t="n">
        <v>458.12177891</v>
      </c>
      <c r="T24" s="20" t="n">
        <v>13.26275372</v>
      </c>
    </row>
    <row r="25" spans="1:20">
      <c r="A25" s="15" t="s">
        <v>200</v>
      </c>
      <c r="B25" s="17" t="n">
        <v>5581</v>
      </c>
      <c r="C25" s="18">
        <f>(28.0/B25*100)</f>
        <v/>
      </c>
      <c r="D25" s="19" t="n">
        <v>5553</v>
      </c>
      <c r="E25" s="18" t="n">
        <v>531.89847896</v>
      </c>
      <c r="F25" s="20" t="n">
        <v>3.7679295</v>
      </c>
      <c r="G25" s="18" t="n">
        <v>509.91922855</v>
      </c>
      <c r="H25" s="20" t="n">
        <v>3.69963734</v>
      </c>
      <c r="I25" s="18" t="n">
        <v>460.9278532</v>
      </c>
      <c r="J25" s="20" t="n">
        <v>5.10962596</v>
      </c>
      <c r="K25" s="18" t="s">
        <v>182</v>
      </c>
      <c r="L25" s="20" t="s">
        <v>182</v>
      </c>
      <c r="M25" s="18" t="s">
        <v>182</v>
      </c>
      <c r="N25" s="20" t="s">
        <v>182</v>
      </c>
      <c r="O25" s="18" t="s">
        <v>182</v>
      </c>
      <c r="P25" s="20" t="s">
        <v>182</v>
      </c>
      <c r="Q25" s="18" t="s">
        <v>182</v>
      </c>
      <c r="R25" s="20" t="s">
        <v>182</v>
      </c>
      <c r="S25" s="18" t="n">
        <v>469.34785427</v>
      </c>
      <c r="T25" s="20" t="n">
        <v>15.71952423</v>
      </c>
    </row>
    <row r="26" spans="1:20">
      <c r="A26" s="15" t="s">
        <v>201</v>
      </c>
      <c r="B26" s="17" t="n">
        <v>4869</v>
      </c>
      <c r="C26" s="18">
        <f>(95.0/B26*100)</f>
        <v/>
      </c>
      <c r="D26" s="19" t="n">
        <v>4774</v>
      </c>
      <c r="E26" s="18" t="n">
        <v>491.19531423</v>
      </c>
      <c r="F26" s="20" t="n">
        <v>1.94777327</v>
      </c>
      <c r="G26" s="18" t="n">
        <v>487.20408957</v>
      </c>
      <c r="H26" s="20" t="n">
        <v>4.11992444</v>
      </c>
      <c r="I26" s="18" t="n">
        <v>452.19655305</v>
      </c>
      <c r="J26" s="20" t="n">
        <v>9.66874509</v>
      </c>
      <c r="K26" s="18" t="s">
        <v>182</v>
      </c>
      <c r="L26" s="20" t="s">
        <v>182</v>
      </c>
      <c r="M26" s="18" t="s">
        <v>182</v>
      </c>
      <c r="N26" s="20" t="s">
        <v>182</v>
      </c>
      <c r="O26" s="18" t="s">
        <v>182</v>
      </c>
      <c r="P26" s="20" t="s">
        <v>182</v>
      </c>
      <c r="Q26" s="18" t="s">
        <v>182</v>
      </c>
      <c r="R26" s="20" t="s">
        <v>182</v>
      </c>
      <c r="S26" s="18" t="n">
        <v>439.77907177</v>
      </c>
      <c r="T26" s="20" t="n">
        <v>10.71145652</v>
      </c>
    </row>
    <row r="27" spans="1:20">
      <c r="A27" s="15" t="s">
        <v>202</v>
      </c>
      <c r="B27" s="17" t="n">
        <v>5299</v>
      </c>
      <c r="C27" s="18">
        <f>(154.0/B27*100)</f>
        <v/>
      </c>
      <c r="D27" s="19" t="n">
        <v>5145</v>
      </c>
      <c r="E27" s="18" t="n">
        <v>492.28575601</v>
      </c>
      <c r="F27" s="20" t="n">
        <v>1.68971237</v>
      </c>
      <c r="G27" s="18" t="n">
        <v>474.67068206</v>
      </c>
      <c r="H27" s="20" t="n">
        <v>5.41510703</v>
      </c>
      <c r="I27" s="18" t="n">
        <v>390.55985018</v>
      </c>
      <c r="J27" s="20" t="n">
        <v>8.6442421</v>
      </c>
      <c r="K27" s="18" t="s">
        <v>182</v>
      </c>
      <c r="L27" s="20" t="s">
        <v>182</v>
      </c>
      <c r="M27" s="18" t="s">
        <v>182</v>
      </c>
      <c r="N27" s="20" t="s">
        <v>182</v>
      </c>
      <c r="O27" s="18" t="s">
        <v>182</v>
      </c>
      <c r="P27" s="20" t="s">
        <v>182</v>
      </c>
      <c r="Q27" s="18" t="s">
        <v>182</v>
      </c>
      <c r="R27" s="20" t="s">
        <v>182</v>
      </c>
      <c r="S27" s="18" t="n">
        <v>401.91815287</v>
      </c>
      <c r="T27" s="20" t="n">
        <v>6.78932267</v>
      </c>
    </row>
    <row r="28" spans="1:20">
      <c r="A28" s="15" t="s">
        <v>203</v>
      </c>
      <c r="B28" s="17" t="n">
        <v>7568</v>
      </c>
      <c r="C28" s="18">
        <f>(120.0/B28*100)</f>
        <v/>
      </c>
      <c r="D28" s="19" t="n">
        <v>7448</v>
      </c>
      <c r="E28" s="18" t="n">
        <v>433.95676129</v>
      </c>
      <c r="F28" s="20" t="n">
        <v>2.75169823</v>
      </c>
      <c r="G28" s="18" t="n">
        <v>404.90778507</v>
      </c>
      <c r="H28" s="20" t="n">
        <v>4.28798366</v>
      </c>
      <c r="I28" s="18" t="n">
        <v>381.77956252</v>
      </c>
      <c r="J28" s="20" t="n">
        <v>4.3534608</v>
      </c>
      <c r="K28" s="18" t="s">
        <v>182</v>
      </c>
      <c r="L28" s="20" t="s">
        <v>182</v>
      </c>
      <c r="M28" s="18" t="s">
        <v>182</v>
      </c>
      <c r="N28" s="20" t="s">
        <v>182</v>
      </c>
      <c r="O28" s="18" t="s">
        <v>182</v>
      </c>
      <c r="P28" s="20" t="s">
        <v>182</v>
      </c>
      <c r="Q28" s="18" t="s">
        <v>182</v>
      </c>
      <c r="R28" s="20" t="s">
        <v>182</v>
      </c>
      <c r="S28" s="18" t="n">
        <v>398.08691935</v>
      </c>
      <c r="T28" s="20" t="n">
        <v>10.20566877</v>
      </c>
    </row>
    <row r="29" spans="1:20">
      <c r="A29" s="15" t="s">
        <v>204</v>
      </c>
      <c r="B29" s="17" t="n">
        <v>5385</v>
      </c>
      <c r="C29" s="18">
        <f>(35.0/B29*100)</f>
        <v/>
      </c>
      <c r="D29" s="19" t="n">
        <v>5350</v>
      </c>
      <c r="E29" s="18" t="n">
        <v>511.04771298</v>
      </c>
      <c r="F29" s="20" t="n">
        <v>2.63668817</v>
      </c>
      <c r="G29" s="18" t="n">
        <v>507.91033994</v>
      </c>
      <c r="H29" s="20" t="n">
        <v>4.89593285</v>
      </c>
      <c r="I29" s="18" t="n">
        <v>444.99543236</v>
      </c>
      <c r="J29" s="20" t="n">
        <v>11.16297003</v>
      </c>
      <c r="K29" s="18" t="s">
        <v>182</v>
      </c>
      <c r="L29" s="20" t="s">
        <v>182</v>
      </c>
      <c r="M29" s="18" t="s">
        <v>182</v>
      </c>
      <c r="N29" s="20" t="s">
        <v>182</v>
      </c>
      <c r="O29" s="18" t="n">
        <v>314.02123871</v>
      </c>
      <c r="P29" s="20" t="n">
        <v>13.26138992</v>
      </c>
      <c r="Q29" s="18" t="s">
        <v>182</v>
      </c>
      <c r="R29" s="20" t="s">
        <v>182</v>
      </c>
      <c r="S29" s="18" t="n">
        <v>461.43274967</v>
      </c>
      <c r="T29" s="20" t="n">
        <v>15.89390332</v>
      </c>
    </row>
    <row r="30" spans="1:20">
      <c r="A30" s="15" t="s">
        <v>205</v>
      </c>
      <c r="B30" s="17" t="n">
        <v>4520</v>
      </c>
      <c r="C30" s="18">
        <f>(497.0/B30*100)</f>
        <v/>
      </c>
      <c r="D30" s="19" t="n">
        <v>4023</v>
      </c>
      <c r="E30" s="18" t="n">
        <v>518.0511299999999</v>
      </c>
      <c r="F30" s="20" t="n">
        <v>2.9475517</v>
      </c>
      <c r="G30" s="18" t="n">
        <v>515.89474289</v>
      </c>
      <c r="H30" s="20" t="n">
        <v>4.49415679</v>
      </c>
      <c r="I30" s="18" t="n">
        <v>473.11737144</v>
      </c>
      <c r="J30" s="20" t="n">
        <v>9.37475684</v>
      </c>
      <c r="K30" s="18" t="s">
        <v>182</v>
      </c>
      <c r="L30" s="20" t="s">
        <v>182</v>
      </c>
      <c r="M30" s="18" t="s">
        <v>182</v>
      </c>
      <c r="N30" s="20" t="s">
        <v>182</v>
      </c>
      <c r="O30" s="18" t="s">
        <v>182</v>
      </c>
      <c r="P30" s="20" t="s">
        <v>182</v>
      </c>
      <c r="Q30" s="18" t="s">
        <v>182</v>
      </c>
      <c r="R30" s="20" t="s">
        <v>182</v>
      </c>
      <c r="S30" s="18" t="n">
        <v>412.01174289</v>
      </c>
      <c r="T30" s="20" t="n">
        <v>10.57723268</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(12.0/B32*100)</f>
        <v/>
      </c>
      <c r="D32" s="19" t="n">
        <v>4466</v>
      </c>
      <c r="E32" s="18" t="n">
        <v>508.7964466</v>
      </c>
      <c r="F32" s="20" t="n">
        <v>2.59269755</v>
      </c>
      <c r="G32" s="18" t="n">
        <v>508.94451846</v>
      </c>
      <c r="H32" s="20" t="n">
        <v>5.37859152</v>
      </c>
      <c r="I32" s="18" t="n">
        <v>437.08705739</v>
      </c>
      <c r="J32" s="20" t="n">
        <v>9.324042349999999</v>
      </c>
      <c r="K32" s="18" t="s">
        <v>182</v>
      </c>
      <c r="L32" s="20" t="s">
        <v>182</v>
      </c>
      <c r="M32" s="18" t="s">
        <v>182</v>
      </c>
      <c r="N32" s="20" t="s">
        <v>182</v>
      </c>
      <c r="O32" s="18" t="s">
        <v>182</v>
      </c>
      <c r="P32" s="20" t="s">
        <v>182</v>
      </c>
      <c r="Q32" s="18" t="s">
        <v>182</v>
      </c>
      <c r="R32" s="20" t="s">
        <v>182</v>
      </c>
      <c r="S32" s="18" t="n">
        <v>433.11882365</v>
      </c>
      <c r="T32" s="20" t="n">
        <v>15.71684226</v>
      </c>
    </row>
    <row r="33" spans="1:20">
      <c r="A33" s="15" t="s">
        <v>208</v>
      </c>
      <c r="B33" s="17" t="n">
        <v>7325</v>
      </c>
      <c r="C33" s="18">
        <f>(212.0/B33*100)</f>
        <v/>
      </c>
      <c r="D33" s="19" t="n">
        <v>7113</v>
      </c>
      <c r="E33" s="18" t="n">
        <v>502.1411331</v>
      </c>
      <c r="F33" s="20" t="n">
        <v>2.63154282</v>
      </c>
      <c r="G33" s="18" t="n">
        <v>506.49375902</v>
      </c>
      <c r="H33" s="20" t="n">
        <v>5.85222761</v>
      </c>
      <c r="I33" s="18" t="n">
        <v>430.10810832</v>
      </c>
      <c r="J33" s="20" t="n">
        <v>10.02771904</v>
      </c>
      <c r="K33" s="18" t="s">
        <v>182</v>
      </c>
      <c r="L33" s="20" t="s">
        <v>182</v>
      </c>
      <c r="M33" s="18" t="s">
        <v>182</v>
      </c>
      <c r="N33" s="20" t="s">
        <v>182</v>
      </c>
      <c r="O33" s="18" t="s">
        <v>182</v>
      </c>
      <c r="P33" s="20" t="s">
        <v>182</v>
      </c>
      <c r="Q33" s="18" t="s">
        <v>182</v>
      </c>
      <c r="R33" s="20" t="s">
        <v>182</v>
      </c>
      <c r="S33" s="18" t="n">
        <v>452.6789192</v>
      </c>
      <c r="T33" s="20" t="n">
        <v>9.815365269999999</v>
      </c>
    </row>
    <row r="34" spans="1:20">
      <c r="A34" s="15" t="s">
        <v>209</v>
      </c>
      <c r="B34" s="17" t="n">
        <v>6350</v>
      </c>
      <c r="C34" s="18">
        <f>(76.0/B34*100)</f>
        <v/>
      </c>
      <c r="D34" s="19" t="n">
        <v>6274</v>
      </c>
      <c r="E34" s="18" t="n">
        <v>469.39204366</v>
      </c>
      <c r="F34" s="20" t="n">
        <v>2.51597596</v>
      </c>
      <c r="G34" s="18" t="n">
        <v>422.91660314</v>
      </c>
      <c r="H34" s="20" t="n">
        <v>5.85087311</v>
      </c>
      <c r="I34" s="18" t="n">
        <v>373.69322808</v>
      </c>
      <c r="J34" s="20" t="n">
        <v>11.56914078</v>
      </c>
      <c r="K34" s="18" t="s">
        <v>182</v>
      </c>
      <c r="L34" s="20" t="s">
        <v>182</v>
      </c>
      <c r="M34" s="18" t="s">
        <v>182</v>
      </c>
      <c r="N34" s="20" t="s">
        <v>182</v>
      </c>
      <c r="O34" s="18" t="n">
        <v>263.37193708</v>
      </c>
      <c r="P34" s="20" t="n">
        <v>13.61114927</v>
      </c>
      <c r="Q34" s="18" t="s">
        <v>182</v>
      </c>
      <c r="R34" s="20" t="s">
        <v>182</v>
      </c>
      <c r="S34" s="18" t="n">
        <v>353.0260037</v>
      </c>
      <c r="T34" s="20" t="n">
        <v>9.40818891</v>
      </c>
    </row>
    <row r="35" spans="1:20">
      <c r="A35" s="15" t="s">
        <v>210</v>
      </c>
      <c r="B35" s="17" t="n">
        <v>6406</v>
      </c>
      <c r="C35" s="18">
        <f>(67.0/B35*100)</f>
        <v/>
      </c>
      <c r="D35" s="19" t="n">
        <v>6339</v>
      </c>
      <c r="E35" s="18" t="n">
        <v>513.9369022</v>
      </c>
      <c r="F35" s="20" t="n">
        <v>1.49347083</v>
      </c>
      <c r="G35" s="18" t="n">
        <v>454.69841474</v>
      </c>
      <c r="H35" s="20" t="n">
        <v>7.49441163</v>
      </c>
      <c r="I35" s="18" t="n">
        <v>424.20928221</v>
      </c>
      <c r="J35" s="20" t="n">
        <v>13.64085682</v>
      </c>
      <c r="K35" s="18" t="s">
        <v>182</v>
      </c>
      <c r="L35" s="20" t="s">
        <v>182</v>
      </c>
      <c r="M35" s="18" t="s">
        <v>182</v>
      </c>
      <c r="N35" s="20" t="s">
        <v>182</v>
      </c>
      <c r="O35" s="18" t="n">
        <v>337.32521215</v>
      </c>
      <c r="P35" s="20" t="n">
        <v>11.65794297</v>
      </c>
      <c r="Q35" s="18" t="s">
        <v>182</v>
      </c>
      <c r="R35" s="20" t="s">
        <v>182</v>
      </c>
      <c r="S35" s="18" t="n">
        <v>438.55389136</v>
      </c>
      <c r="T35" s="20" t="n">
        <v>9.51739824</v>
      </c>
    </row>
    <row r="36" spans="1:20">
      <c r="A36" s="15" t="s">
        <v>211</v>
      </c>
      <c r="B36" s="17" t="n">
        <v>6736</v>
      </c>
      <c r="C36" s="18">
        <f>(41.0/B36*100)</f>
        <v/>
      </c>
      <c r="D36" s="19" t="n">
        <v>6695</v>
      </c>
      <c r="E36" s="18" t="n">
        <v>503.26684899</v>
      </c>
      <c r="F36" s="20" t="n">
        <v>2.34287837</v>
      </c>
      <c r="G36" s="18" t="n">
        <v>468.92308085</v>
      </c>
      <c r="H36" s="20" t="n">
        <v>5.03837534</v>
      </c>
      <c r="I36" s="18" t="n">
        <v>414.20301411</v>
      </c>
      <c r="J36" s="20" t="n">
        <v>9.19220361</v>
      </c>
      <c r="K36" s="18" t="s">
        <v>182</v>
      </c>
      <c r="L36" s="20" t="s">
        <v>182</v>
      </c>
      <c r="M36" s="18" t="s">
        <v>182</v>
      </c>
      <c r="N36" s="20" t="s">
        <v>182</v>
      </c>
      <c r="O36" s="18" t="s">
        <v>182</v>
      </c>
      <c r="P36" s="20" t="s">
        <v>182</v>
      </c>
      <c r="Q36" s="18" t="s">
        <v>182</v>
      </c>
      <c r="R36" s="20" t="s">
        <v>182</v>
      </c>
      <c r="S36" s="18" t="n">
        <v>426.29978274</v>
      </c>
      <c r="T36" s="20" t="n">
        <v>10.32741717</v>
      </c>
    </row>
    <row r="37" spans="1:20">
      <c r="A37" s="15" t="s">
        <v>212</v>
      </c>
      <c r="B37" s="17" t="n">
        <v>5458</v>
      </c>
      <c r="C37" s="18">
        <f>(223.0/B37*100)</f>
        <v/>
      </c>
      <c r="D37" s="19" t="n">
        <v>5235</v>
      </c>
      <c r="E37" s="18" t="n">
        <v>505.95364794</v>
      </c>
      <c r="F37" s="20" t="n">
        <v>3.45923532</v>
      </c>
      <c r="G37" s="18" t="n">
        <v>515.56543425</v>
      </c>
      <c r="H37" s="20" t="n">
        <v>3.97623912</v>
      </c>
      <c r="I37" s="18" t="n">
        <v>457.29351134</v>
      </c>
      <c r="J37" s="20" t="n">
        <v>8.021094039999999</v>
      </c>
      <c r="K37" s="18" t="s">
        <v>182</v>
      </c>
      <c r="L37" s="20" t="s">
        <v>182</v>
      </c>
      <c r="M37" s="18" t="s">
        <v>182</v>
      </c>
      <c r="N37" s="20" t="s">
        <v>182</v>
      </c>
      <c r="O37" s="18" t="s">
        <v>182</v>
      </c>
      <c r="P37" s="20" t="s">
        <v>182</v>
      </c>
      <c r="Q37" s="18" t="s">
        <v>182</v>
      </c>
      <c r="R37" s="20" t="s">
        <v>182</v>
      </c>
      <c r="S37" s="18" t="n">
        <v>377.11460966</v>
      </c>
      <c r="T37" s="20" t="n">
        <v>9.96844224</v>
      </c>
    </row>
    <row r="38" spans="1:20">
      <c r="A38" s="15" t="s">
        <v>213</v>
      </c>
      <c r="B38" s="17" t="n">
        <v>5860</v>
      </c>
      <c r="C38" s="18">
        <f>(60.0/B38*100)</f>
        <v/>
      </c>
      <c r="D38" s="19" t="n">
        <v>5800</v>
      </c>
      <c r="E38" s="18" t="n">
        <v>498.5037767</v>
      </c>
      <c r="F38" s="20" t="n">
        <v>2.97024474</v>
      </c>
      <c r="G38" s="18" t="n">
        <v>484.00112006</v>
      </c>
      <c r="H38" s="20" t="n">
        <v>5.24605789</v>
      </c>
      <c r="I38" s="18" t="n">
        <v>419.63487891</v>
      </c>
      <c r="J38" s="20" t="n">
        <v>12.7678808</v>
      </c>
      <c r="K38" s="18" t="s">
        <v>182</v>
      </c>
      <c r="L38" s="20" t="s">
        <v>182</v>
      </c>
      <c r="M38" s="18" t="s">
        <v>182</v>
      </c>
      <c r="N38" s="20" t="s">
        <v>182</v>
      </c>
      <c r="O38" s="18" t="s">
        <v>182</v>
      </c>
      <c r="P38" s="20" t="s">
        <v>182</v>
      </c>
      <c r="Q38" s="18" t="s">
        <v>182</v>
      </c>
      <c r="R38" s="20" t="s">
        <v>182</v>
      </c>
      <c r="S38" s="18" t="n">
        <v>424.9393188</v>
      </c>
      <c r="T38" s="20" t="n">
        <v>8.966900580000001</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(5658.0/B40*100)</f>
        <v/>
      </c>
      <c r="D40" s="19" t="n">
        <v>8499</v>
      </c>
      <c r="E40" s="18" t="n">
        <v>503.5647392</v>
      </c>
      <c r="F40" s="20" t="n">
        <v>3.36002662</v>
      </c>
      <c r="G40" s="18" t="n">
        <v>505.74178187</v>
      </c>
      <c r="H40" s="20" t="n">
        <v>4.70698447</v>
      </c>
      <c r="I40" s="18" t="n">
        <v>481.04818218</v>
      </c>
      <c r="J40" s="20" t="n">
        <v>7.12155637</v>
      </c>
      <c r="K40" s="18" t="s">
        <v>182</v>
      </c>
      <c r="L40" s="20" t="s">
        <v>182</v>
      </c>
      <c r="M40" s="18" t="s">
        <v>182</v>
      </c>
      <c r="N40" s="20" t="s">
        <v>182</v>
      </c>
      <c r="O40" s="18" t="n">
        <v>493.18465857</v>
      </c>
      <c r="P40" s="20" t="n">
        <v>2.25147869</v>
      </c>
      <c r="Q40" s="18" t="s">
        <v>182</v>
      </c>
      <c r="R40" s="20" t="s">
        <v>182</v>
      </c>
      <c r="S40" s="18" t="n">
        <v>410.82437016</v>
      </c>
      <c r="T40" s="20" t="n">
        <v>10.37602727</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(2698.0/B46*100)</f>
        <v/>
      </c>
      <c r="D46" s="19" t="n">
        <v>20443</v>
      </c>
      <c r="E46" s="18" t="n">
        <v>428.67707133</v>
      </c>
      <c r="F46" s="20" t="n">
        <v>3.4348136</v>
      </c>
      <c r="G46" s="18" t="n">
        <v>419.96655883</v>
      </c>
      <c r="H46" s="20" t="n">
        <v>5.8211505</v>
      </c>
      <c r="I46" s="18" t="n">
        <v>372.42133111</v>
      </c>
      <c r="J46" s="20" t="n">
        <v>4.47649817</v>
      </c>
      <c r="K46" s="18" t="s">
        <v>182</v>
      </c>
      <c r="L46" s="20" t="s">
        <v>182</v>
      </c>
      <c r="M46" s="18" t="s">
        <v>182</v>
      </c>
      <c r="N46" s="20" t="s">
        <v>182</v>
      </c>
      <c r="O46" s="18" t="s">
        <v>182</v>
      </c>
      <c r="P46" s="20" t="s">
        <v>182</v>
      </c>
      <c r="Q46" s="18" t="s">
        <v>182</v>
      </c>
      <c r="R46" s="20" t="s">
        <v>182</v>
      </c>
      <c r="S46" s="18" t="n">
        <v>378.80036994</v>
      </c>
      <c r="T46" s="20" t="n">
        <v>3.99528613</v>
      </c>
    </row>
    <row r="47" spans="1:20">
      <c r="A47" s="15" t="s">
        <v>222</v>
      </c>
      <c r="B47" s="17" t="n">
        <v>5928</v>
      </c>
      <c r="C47" s="18">
        <f>(101.0/B47*100)</f>
        <v/>
      </c>
      <c r="D47" s="19" t="n">
        <v>5827</v>
      </c>
      <c r="E47" s="18" t="n">
        <v>450.22799724</v>
      </c>
      <c r="F47" s="20" t="n">
        <v>4.27394772</v>
      </c>
      <c r="G47" s="18" t="n">
        <v>445.82913692</v>
      </c>
      <c r="H47" s="20" t="n">
        <v>8.056757169999999</v>
      </c>
      <c r="I47" s="18" t="n">
        <v>388.67800612</v>
      </c>
      <c r="J47" s="20" t="n">
        <v>8.971848250000001</v>
      </c>
      <c r="K47" s="18" t="s">
        <v>182</v>
      </c>
      <c r="L47" s="20" t="s">
        <v>182</v>
      </c>
      <c r="M47" s="18" t="s">
        <v>182</v>
      </c>
      <c r="N47" s="20" t="s">
        <v>182</v>
      </c>
      <c r="O47" s="18" t="s">
        <v>182</v>
      </c>
      <c r="P47" s="20" t="s">
        <v>182</v>
      </c>
      <c r="Q47" s="18" t="s">
        <v>182</v>
      </c>
      <c r="R47" s="20" t="s">
        <v>182</v>
      </c>
      <c r="S47" s="18" t="n">
        <v>322.42591014</v>
      </c>
      <c r="T47" s="20" t="n">
        <v>6.76806324</v>
      </c>
    </row>
    <row r="48" spans="1:20">
      <c r="A48" s="15" t="s">
        <v>223</v>
      </c>
      <c r="B48" s="17" t="n">
        <v>9841</v>
      </c>
      <c r="C48" s="18">
        <f>(19.0/B48*100)</f>
        <v/>
      </c>
      <c r="D48" s="19" t="n">
        <v>9822</v>
      </c>
      <c r="E48" s="18" t="n">
        <v>507.14410532</v>
      </c>
      <c r="F48" s="20" t="n">
        <v>5.64069732</v>
      </c>
      <c r="G48" s="18" t="n">
        <v>496.84731918</v>
      </c>
      <c r="H48" s="20" t="n">
        <v>5.91669345</v>
      </c>
      <c r="I48" s="18" t="n">
        <v>434.22664139</v>
      </c>
      <c r="J48" s="20" t="n">
        <v>6.97862146</v>
      </c>
      <c r="K48" s="18" t="s">
        <v>182</v>
      </c>
      <c r="L48" s="20" t="s">
        <v>182</v>
      </c>
      <c r="M48" s="18" t="s">
        <v>182</v>
      </c>
      <c r="N48" s="20" t="s">
        <v>182</v>
      </c>
      <c r="O48" s="18" t="s">
        <v>182</v>
      </c>
      <c r="P48" s="20" t="s">
        <v>182</v>
      </c>
      <c r="Q48" s="18" t="s">
        <v>182</v>
      </c>
      <c r="R48" s="20" t="s">
        <v>182</v>
      </c>
      <c r="S48" s="18" t="n">
        <v>429.48040494</v>
      </c>
      <c r="T48" s="20" t="n">
        <v>18.27945167</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(941.0/B50*100)</f>
        <v/>
      </c>
      <c r="D50" s="19" t="n">
        <v>10854</v>
      </c>
      <c r="E50" s="18" t="n">
        <v>439.40758953</v>
      </c>
      <c r="F50" s="20" t="n">
        <v>2.87991945</v>
      </c>
      <c r="G50" s="18" t="n">
        <v>444.18354857</v>
      </c>
      <c r="H50" s="20" t="n">
        <v>3.83560157</v>
      </c>
      <c r="I50" s="18" t="n">
        <v>390.69362159</v>
      </c>
      <c r="J50" s="20" t="n">
        <v>4.87725188</v>
      </c>
      <c r="K50" s="18" t="s">
        <v>182</v>
      </c>
      <c r="L50" s="20" t="s">
        <v>182</v>
      </c>
      <c r="M50" s="18" t="s">
        <v>182</v>
      </c>
      <c r="N50" s="20" t="s">
        <v>182</v>
      </c>
      <c r="O50" s="18" t="s">
        <v>182</v>
      </c>
      <c r="P50" s="20" t="s">
        <v>182</v>
      </c>
      <c r="Q50" s="18" t="s">
        <v>182</v>
      </c>
      <c r="R50" s="20" t="s">
        <v>182</v>
      </c>
      <c r="S50" s="18" t="n">
        <v>379.1411776</v>
      </c>
      <c r="T50" s="20" t="n">
        <v>9.036799970000001</v>
      </c>
    </row>
    <row r="51" spans="1:20">
      <c r="A51" s="15" t="s">
        <v>226</v>
      </c>
      <c r="B51" s="17" t="n">
        <v>6866</v>
      </c>
      <c r="C51" s="18">
        <f>(115.0/B51*100)</f>
        <v/>
      </c>
      <c r="D51" s="19" t="n">
        <v>6751</v>
      </c>
      <c r="E51" s="18" t="n">
        <v>440.69674922</v>
      </c>
      <c r="F51" s="20" t="n">
        <v>2.9721444</v>
      </c>
      <c r="G51" s="18" t="n">
        <v>432.22375858</v>
      </c>
      <c r="H51" s="20" t="n">
        <v>5.69128765</v>
      </c>
      <c r="I51" s="18" t="n">
        <v>380.45866866</v>
      </c>
      <c r="J51" s="20" t="n">
        <v>3.74891539</v>
      </c>
      <c r="K51" s="18" t="s">
        <v>182</v>
      </c>
      <c r="L51" s="20" t="s">
        <v>182</v>
      </c>
      <c r="M51" s="18" t="s">
        <v>182</v>
      </c>
      <c r="N51" s="20" t="s">
        <v>182</v>
      </c>
      <c r="O51" s="18" t="n">
        <v>427.96430568</v>
      </c>
      <c r="P51" s="20" t="n">
        <v>5.20460603</v>
      </c>
      <c r="Q51" s="18" t="s">
        <v>182</v>
      </c>
      <c r="R51" s="20" t="s">
        <v>182</v>
      </c>
      <c r="S51" s="18" t="n">
        <v>396.22816973</v>
      </c>
      <c r="T51" s="20" t="n">
        <v>6.20922892</v>
      </c>
    </row>
    <row r="52" spans="1:20">
      <c r="A52" s="15" t="s">
        <v>227</v>
      </c>
      <c r="B52" s="17" t="n">
        <v>5809</v>
      </c>
      <c r="C52" s="18">
        <f>(115.0/B52*100)</f>
        <v/>
      </c>
      <c r="D52" s="19" t="n">
        <v>5694</v>
      </c>
      <c r="E52" s="18" t="n">
        <v>492.98173709</v>
      </c>
      <c r="F52" s="20" t="n">
        <v>2.7106585</v>
      </c>
      <c r="G52" s="18" t="n">
        <v>478.03167867</v>
      </c>
      <c r="H52" s="20" t="n">
        <v>5.44253939</v>
      </c>
      <c r="I52" s="18" t="n">
        <v>430.51061088</v>
      </c>
      <c r="J52" s="20" t="n">
        <v>8.18824107</v>
      </c>
      <c r="K52" s="18" t="s">
        <v>182</v>
      </c>
      <c r="L52" s="20" t="s">
        <v>182</v>
      </c>
      <c r="M52" s="18" t="s">
        <v>182</v>
      </c>
      <c r="N52" s="20" t="s">
        <v>182</v>
      </c>
      <c r="O52" s="18" t="s">
        <v>182</v>
      </c>
      <c r="P52" s="20" t="s">
        <v>182</v>
      </c>
      <c r="Q52" s="18" t="s">
        <v>182</v>
      </c>
      <c r="R52" s="20" t="s">
        <v>182</v>
      </c>
      <c r="S52" s="18" t="n">
        <v>408.39886051</v>
      </c>
      <c r="T52" s="20" t="n">
        <v>9.515577690000001</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(429.0/B54*100)</f>
        <v/>
      </c>
      <c r="D54" s="19" t="n">
        <v>4311</v>
      </c>
      <c r="E54" s="18" t="n">
        <v>380.17005642</v>
      </c>
      <c r="F54" s="20" t="n">
        <v>4.1312061</v>
      </c>
      <c r="G54" s="18" t="n">
        <v>369.78059802</v>
      </c>
      <c r="H54" s="20" t="n">
        <v>5.38888095</v>
      </c>
      <c r="I54" s="18" t="n">
        <v>353.60625016</v>
      </c>
      <c r="J54" s="20" t="n">
        <v>3.47579854</v>
      </c>
      <c r="K54" s="18" t="s">
        <v>182</v>
      </c>
      <c r="L54" s="20" t="s">
        <v>182</v>
      </c>
      <c r="M54" s="18" t="s">
        <v>182</v>
      </c>
      <c r="N54" s="20" t="s">
        <v>182</v>
      </c>
      <c r="O54" s="18" t="s">
        <v>182</v>
      </c>
      <c r="P54" s="20" t="s">
        <v>182</v>
      </c>
      <c r="Q54" s="18" t="s">
        <v>182</v>
      </c>
      <c r="R54" s="20" t="s">
        <v>182</v>
      </c>
      <c r="S54" s="18" t="n">
        <v>304.73198515</v>
      </c>
      <c r="T54" s="20" t="n">
        <v>4.54725551</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(79.0/B56*100)</f>
        <v/>
      </c>
      <c r="D56" s="19" t="n">
        <v>5280</v>
      </c>
      <c r="E56" s="18" t="n">
        <v>536.00661426</v>
      </c>
      <c r="F56" s="20" t="n">
        <v>2.87586346</v>
      </c>
      <c r="G56" s="18" t="n">
        <v>510.3832343</v>
      </c>
      <c r="H56" s="20" t="n">
        <v>3.74106566</v>
      </c>
      <c r="I56" s="18" t="n">
        <v>475.09534388</v>
      </c>
      <c r="J56" s="20" t="n">
        <v>6.82640948</v>
      </c>
      <c r="K56" s="18" t="s">
        <v>182</v>
      </c>
      <c r="L56" s="20" t="s">
        <v>182</v>
      </c>
      <c r="M56" s="18" t="s">
        <v>182</v>
      </c>
      <c r="N56" s="20" t="s">
        <v>182</v>
      </c>
      <c r="O56" s="18" t="s">
        <v>182</v>
      </c>
      <c r="P56" s="20" t="s">
        <v>182</v>
      </c>
      <c r="Q56" s="18" t="s">
        <v>182</v>
      </c>
      <c r="R56" s="20" t="s">
        <v>182</v>
      </c>
      <c r="S56" s="18" t="n">
        <v>444.79260439</v>
      </c>
      <c r="T56" s="20" t="n">
        <v>23.02037171</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(252.0/B61*100)</f>
        <v/>
      </c>
      <c r="D61" s="19" t="n">
        <v>6273</v>
      </c>
      <c r="E61" s="18" t="n">
        <v>480.86943645</v>
      </c>
      <c r="F61" s="20" t="n">
        <v>2.81156126</v>
      </c>
      <c r="G61" s="18" t="n">
        <v>463.18628871</v>
      </c>
      <c r="H61" s="20" t="n">
        <v>5.43124776</v>
      </c>
      <c r="I61" s="18" t="n">
        <v>422.47768739</v>
      </c>
      <c r="J61" s="20" t="n">
        <v>7.99086239</v>
      </c>
      <c r="K61" s="18" t="s">
        <v>182</v>
      </c>
      <c r="L61" s="20" t="s">
        <v>182</v>
      </c>
      <c r="M61" s="18" t="s">
        <v>182</v>
      </c>
      <c r="N61" s="20" t="s">
        <v>182</v>
      </c>
      <c r="O61" s="18" t="s">
        <v>182</v>
      </c>
      <c r="P61" s="20" t="s">
        <v>182</v>
      </c>
      <c r="Q61" s="18" t="s">
        <v>182</v>
      </c>
      <c r="R61" s="20" t="s">
        <v>182</v>
      </c>
      <c r="S61" s="18" t="n">
        <v>376.76160065</v>
      </c>
      <c r="T61" s="20" t="n">
        <v>11.18240604</v>
      </c>
    </row>
    <row r="62" spans="1:20">
      <c r="A62" s="15" t="s">
        <v>237</v>
      </c>
      <c r="B62" s="17" t="n">
        <v>4476</v>
      </c>
      <c r="C62" s="18">
        <f>(5.0/B62*100)</f>
        <v/>
      </c>
      <c r="D62" s="19" t="n">
        <v>4471</v>
      </c>
      <c r="E62" s="18" t="n">
        <v>513.18805845</v>
      </c>
      <c r="F62" s="20" t="n">
        <v>1.4033497</v>
      </c>
      <c r="G62" s="18" t="n">
        <v>489.36998751</v>
      </c>
      <c r="H62" s="20" t="n">
        <v>3.69901244</v>
      </c>
      <c r="I62" s="18" t="n">
        <v>473.36943243</v>
      </c>
      <c r="J62" s="20" t="n">
        <v>8.82474749</v>
      </c>
      <c r="K62" s="18" t="s">
        <v>182</v>
      </c>
      <c r="L62" s="20" t="s">
        <v>182</v>
      </c>
      <c r="M62" s="18" t="s">
        <v>182</v>
      </c>
      <c r="N62" s="20" t="s">
        <v>182</v>
      </c>
      <c r="O62" s="18" t="s">
        <v>182</v>
      </c>
      <c r="P62" s="20" t="s">
        <v>182</v>
      </c>
      <c r="Q62" s="18" t="s">
        <v>182</v>
      </c>
      <c r="R62" s="20" t="s">
        <v>182</v>
      </c>
      <c r="S62" s="18" t="n">
        <v>479.86983582</v>
      </c>
      <c r="T62" s="20" t="n">
        <v>20.12949458</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406.78007187</v>
      </c>
      <c r="F67" s="20" t="n">
        <v>3.01458123</v>
      </c>
      <c r="G67" s="18" t="n">
        <v>387.86020449</v>
      </c>
      <c r="H67" s="20" t="n">
        <v>5.27838018</v>
      </c>
      <c r="I67" s="18" t="n">
        <v>345.01959505</v>
      </c>
      <c r="J67" s="20" t="n">
        <v>4.44598961</v>
      </c>
      <c r="K67" s="18" t="s">
        <v>182</v>
      </c>
      <c r="L67" s="20" t="s">
        <v>182</v>
      </c>
      <c r="M67" s="18" t="s">
        <v>182</v>
      </c>
      <c r="N67" s="20" t="s">
        <v>182</v>
      </c>
      <c r="O67" s="18" t="s">
        <v>182</v>
      </c>
      <c r="P67" s="20" t="s">
        <v>182</v>
      </c>
      <c r="Q67" s="18" t="s">
        <v>182</v>
      </c>
      <c r="R67" s="20" t="s">
        <v>182</v>
      </c>
      <c r="S67" s="18" t="n">
        <v>355.02955989</v>
      </c>
      <c r="T67" s="20" t="n">
        <v>10.45156361</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501.07198059</v>
      </c>
      <c r="F70" s="20" t="n">
        <v>3.0877847</v>
      </c>
      <c r="G70" s="18" t="n">
        <v>485.40258811</v>
      </c>
      <c r="H70" s="20" t="n">
        <v>6.76959908</v>
      </c>
      <c r="I70" s="18" t="n">
        <v>451.1890647</v>
      </c>
      <c r="J70" s="20" t="n">
        <v>11.27321495</v>
      </c>
      <c r="K70" s="18" t="s">
        <v>182</v>
      </c>
      <c r="L70" s="20" t="s">
        <v>182</v>
      </c>
      <c r="M70" s="18" t="s">
        <v>182</v>
      </c>
      <c r="N70" s="20" t="s">
        <v>182</v>
      </c>
      <c r="O70" s="18" t="s">
        <v>182</v>
      </c>
      <c r="P70" s="20" t="s">
        <v>182</v>
      </c>
      <c r="Q70" s="18" t="s">
        <v>182</v>
      </c>
      <c r="R70" s="20" t="s">
        <v>182</v>
      </c>
      <c r="S70" s="18" t="n">
        <v>430.64140629</v>
      </c>
      <c r="T70" s="20" t="n">
        <v>10.06483845</v>
      </c>
    </row>
    <row r="71" spans="1:20">
      <c r="A71" s="15" t="s">
        <v>246</v>
      </c>
      <c r="B71" s="17" t="n">
        <v>6115</v>
      </c>
      <c r="C71" s="18">
        <f>(105.0/B71*100)</f>
        <v/>
      </c>
      <c r="D71" s="19" t="n">
        <v>6010</v>
      </c>
      <c r="E71" s="18" t="n">
        <v>544.54888734</v>
      </c>
      <c r="F71" s="20" t="n">
        <v>1.83490141</v>
      </c>
      <c r="G71" s="18" t="n">
        <v>531.74336113</v>
      </c>
      <c r="H71" s="20" t="n">
        <v>3.39039939</v>
      </c>
      <c r="I71" s="18" t="n">
        <v>470.30564396</v>
      </c>
      <c r="J71" s="20" t="n">
        <v>6.24089274</v>
      </c>
      <c r="K71" s="18" t="s">
        <v>182</v>
      </c>
      <c r="L71" s="20" t="s">
        <v>182</v>
      </c>
      <c r="M71" s="18" t="s">
        <v>182</v>
      </c>
      <c r="N71" s="20" t="s">
        <v>182</v>
      </c>
      <c r="O71" s="18" t="s">
        <v>182</v>
      </c>
      <c r="P71" s="20" t="s">
        <v>182</v>
      </c>
      <c r="Q71" s="18" t="s">
        <v>182</v>
      </c>
      <c r="R71" s="20" t="s">
        <v>182</v>
      </c>
      <c r="S71" s="18" t="n">
        <v>470.91049033</v>
      </c>
      <c r="T71" s="20" t="n">
        <v>14.49187083</v>
      </c>
    </row>
    <row r="72" spans="1:20">
      <c r="A72" s="15" t="s">
        <v>247</v>
      </c>
      <c r="B72" s="17" t="n">
        <v>7708</v>
      </c>
      <c r="C72" s="18">
        <f>(8.0/B72*100)</f>
        <v/>
      </c>
      <c r="D72" s="19" t="n">
        <v>7700</v>
      </c>
      <c r="E72" s="18" t="n">
        <v>506.23090073</v>
      </c>
      <c r="F72" s="20" t="n">
        <v>2.65456753</v>
      </c>
      <c r="G72" s="18" t="n">
        <v>473.23193445</v>
      </c>
      <c r="H72" s="20" t="n">
        <v>3.60575433</v>
      </c>
      <c r="I72" s="18" t="n">
        <v>432.53626311</v>
      </c>
      <c r="J72" s="20" t="n">
        <v>6.05871689</v>
      </c>
      <c r="K72" s="18" t="s">
        <v>182</v>
      </c>
      <c r="L72" s="20" t="s">
        <v>182</v>
      </c>
      <c r="M72" s="18" t="s">
        <v>182</v>
      </c>
      <c r="N72" s="20" t="s">
        <v>182</v>
      </c>
      <c r="O72" s="18" t="s">
        <v>182</v>
      </c>
      <c r="P72" s="20" t="s">
        <v>182</v>
      </c>
      <c r="Q72" s="18" t="s">
        <v>182</v>
      </c>
      <c r="R72" s="20" t="s">
        <v>182</v>
      </c>
      <c r="S72" s="18" t="n">
        <v>494.15915563</v>
      </c>
      <c r="T72" s="20" t="n">
        <v>13.77518696</v>
      </c>
    </row>
    <row r="73" spans="1:20">
      <c r="A73" s="15" t="s">
        <v>248</v>
      </c>
      <c r="B73" s="17" t="n">
        <v>8249</v>
      </c>
      <c r="C73" s="18">
        <f>(222.0/B73*100)</f>
        <v/>
      </c>
      <c r="D73" s="19" t="n">
        <v>8027</v>
      </c>
      <c r="E73" s="18" t="n">
        <v>431.93804658</v>
      </c>
      <c r="F73" s="20" t="n">
        <v>3.98517859</v>
      </c>
      <c r="G73" s="18" t="n">
        <v>387.39294085</v>
      </c>
      <c r="H73" s="20" t="n">
        <v>6.23246637</v>
      </c>
      <c r="I73" s="18" t="n">
        <v>388.98412907</v>
      </c>
      <c r="J73" s="20" t="n">
        <v>2.82238107</v>
      </c>
      <c r="K73" s="18" t="s">
        <v>182</v>
      </c>
      <c r="L73" s="20" t="s">
        <v>182</v>
      </c>
      <c r="M73" s="18" t="s">
        <v>182</v>
      </c>
      <c r="N73" s="20" t="s">
        <v>182</v>
      </c>
      <c r="O73" s="18" t="s">
        <v>182</v>
      </c>
      <c r="P73" s="20" t="s">
        <v>182</v>
      </c>
      <c r="Q73" s="18" t="s">
        <v>182</v>
      </c>
      <c r="R73" s="20" t="s">
        <v>182</v>
      </c>
      <c r="S73" s="18" t="n">
        <v>358.33670407</v>
      </c>
      <c r="T73" s="20" t="n">
        <v>9.712585949999999</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(266.0/B77*100)</f>
        <v/>
      </c>
      <c r="D77" s="19" t="n">
        <v>5796</v>
      </c>
      <c r="E77" s="18" t="n">
        <v>454.15665514</v>
      </c>
      <c r="F77" s="20" t="n">
        <v>2.65915475</v>
      </c>
      <c r="G77" s="18" t="n">
        <v>449.76816259</v>
      </c>
      <c r="H77" s="20" t="n">
        <v>4.76074504</v>
      </c>
      <c r="I77" s="18" t="n">
        <v>396.12119807</v>
      </c>
      <c r="J77" s="20" t="n">
        <v>4.44519747</v>
      </c>
      <c r="K77" s="18" t="s">
        <v>182</v>
      </c>
      <c r="L77" s="20" t="s">
        <v>182</v>
      </c>
      <c r="M77" s="18" t="s">
        <v>182</v>
      </c>
      <c r="N77" s="20" t="s">
        <v>182</v>
      </c>
      <c r="O77" s="18" t="s">
        <v>182</v>
      </c>
      <c r="P77" s="20" t="s">
        <v>182</v>
      </c>
      <c r="Q77" s="18" t="s">
        <v>182</v>
      </c>
      <c r="R77" s="20" t="s">
        <v>182</v>
      </c>
      <c r="S77" s="18" t="n">
        <v>348.029968</v>
      </c>
      <c r="T77" s="20" t="n">
        <v>5.19920489</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280</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496.6139848</v>
      </c>
      <c r="F7" s="20" t="n">
        <v>4.21377757</v>
      </c>
      <c r="G7" s="18" t="n">
        <v>524.9928304600001</v>
      </c>
      <c r="H7" s="20" t="n">
        <v>3.28343217</v>
      </c>
      <c r="I7" s="18" t="n">
        <v>505.20737994</v>
      </c>
      <c r="J7" s="20" t="n">
        <v>2.0951637</v>
      </c>
      <c r="K7" s="18" t="s">
        <v>182</v>
      </c>
      <c r="L7" s="20" t="s">
        <v>182</v>
      </c>
      <c r="M7" s="18" t="s">
        <v>182</v>
      </c>
      <c r="N7" s="20" t="s">
        <v>182</v>
      </c>
      <c r="O7" s="18" t="s">
        <v>182</v>
      </c>
      <c r="P7" s="20" t="s">
        <v>182</v>
      </c>
      <c r="Q7" s="18" t="s">
        <v>182</v>
      </c>
      <c r="R7" s="20" t="s">
        <v>182</v>
      </c>
      <c r="S7" s="18" t="n">
        <v>431.20423448</v>
      </c>
      <c r="T7" s="20" t="n">
        <v>8.668873700000001</v>
      </c>
    </row>
    <row r="8" spans="1:20">
      <c r="A8" s="15" t="s">
        <v>183</v>
      </c>
      <c r="B8" s="17" t="n">
        <v>7007</v>
      </c>
      <c r="C8" s="18">
        <f>(121.0/B8*100)</f>
        <v/>
      </c>
      <c r="D8" s="19" t="n">
        <v>6886</v>
      </c>
      <c r="E8" s="18" t="n">
        <v>483.99210124</v>
      </c>
      <c r="F8" s="20" t="n">
        <v>4.99890751</v>
      </c>
      <c r="G8" s="18" t="n">
        <v>505.72429359</v>
      </c>
      <c r="H8" s="20" t="n">
        <v>4.66259521</v>
      </c>
      <c r="I8" s="18" t="n">
        <v>487.77696995</v>
      </c>
      <c r="J8" s="20" t="n">
        <v>2.68458528</v>
      </c>
      <c r="K8" s="18" t="s">
        <v>182</v>
      </c>
      <c r="L8" s="20" t="s">
        <v>182</v>
      </c>
      <c r="M8" s="18" t="s">
        <v>182</v>
      </c>
      <c r="N8" s="20" t="s">
        <v>182</v>
      </c>
      <c r="O8" s="18" t="n">
        <v>361.38025951</v>
      </c>
      <c r="P8" s="20" t="n">
        <v>22.72565673</v>
      </c>
      <c r="Q8" s="18" t="s">
        <v>182</v>
      </c>
      <c r="R8" s="20" t="s">
        <v>182</v>
      </c>
      <c r="S8" s="18" t="n">
        <v>382.94117397</v>
      </c>
      <c r="T8" s="20" t="n">
        <v>7.86724493</v>
      </c>
    </row>
    <row r="9" spans="1:20">
      <c r="A9" s="15" t="s">
        <v>184</v>
      </c>
      <c r="B9" s="17" t="n">
        <v>9651</v>
      </c>
      <c r="C9" s="18">
        <f>(461.0/B9*100)</f>
        <v/>
      </c>
      <c r="D9" s="19" t="n">
        <v>9190</v>
      </c>
      <c r="E9" s="18" t="n">
        <v>466.38714996</v>
      </c>
      <c r="F9" s="20" t="n">
        <v>4.41813945</v>
      </c>
      <c r="G9" s="18" t="n">
        <v>501.94608597</v>
      </c>
      <c r="H9" s="20" t="n">
        <v>3.94704421</v>
      </c>
      <c r="I9" s="18" t="n">
        <v>517.91471158</v>
      </c>
      <c r="J9" s="20" t="n">
        <v>2.41759179</v>
      </c>
      <c r="K9" s="18" t="s">
        <v>182</v>
      </c>
      <c r="L9" s="20" t="s">
        <v>182</v>
      </c>
      <c r="M9" s="18" t="s">
        <v>182</v>
      </c>
      <c r="N9" s="20" t="s">
        <v>182</v>
      </c>
      <c r="O9" s="18" t="n">
        <v>347.7815185</v>
      </c>
      <c r="P9" s="20" t="n">
        <v>11.20716786</v>
      </c>
      <c r="Q9" s="18" t="s">
        <v>182</v>
      </c>
      <c r="R9" s="20" t="s">
        <v>182</v>
      </c>
      <c r="S9" s="18" t="n">
        <v>407.04431123</v>
      </c>
      <c r="T9" s="20" t="n">
        <v>7.62301754</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(98.0/B11*100)</f>
        <v/>
      </c>
      <c r="D11" s="19" t="n">
        <v>6955</v>
      </c>
      <c r="E11" s="18" t="n">
        <v>441.06687842</v>
      </c>
      <c r="F11" s="20" t="n">
        <v>4.71612454</v>
      </c>
      <c r="G11" s="18" t="n">
        <v>455.54340437</v>
      </c>
      <c r="H11" s="20" t="n">
        <v>4.78329147</v>
      </c>
      <c r="I11" s="18" t="n">
        <v>464.84261143</v>
      </c>
      <c r="J11" s="20" t="n">
        <v>2.64516539</v>
      </c>
      <c r="K11" s="18" t="s">
        <v>182</v>
      </c>
      <c r="L11" s="20" t="s">
        <v>182</v>
      </c>
      <c r="M11" s="18" t="s">
        <v>182</v>
      </c>
      <c r="N11" s="20" t="s">
        <v>182</v>
      </c>
      <c r="O11" s="18" t="s">
        <v>182</v>
      </c>
      <c r="P11" s="20" t="s">
        <v>182</v>
      </c>
      <c r="Q11" s="18" t="s">
        <v>182</v>
      </c>
      <c r="R11" s="20" t="s">
        <v>182</v>
      </c>
      <c r="S11" s="18" t="n">
        <v>405.53139701</v>
      </c>
      <c r="T11" s="20" t="n">
        <v>10.69788044</v>
      </c>
    </row>
    <row r="12" spans="1:20">
      <c r="A12" s="15" t="s">
        <v>187</v>
      </c>
      <c r="B12" s="17" t="n">
        <v>6894</v>
      </c>
      <c r="C12" s="18">
        <f>(124.0/B12*100)</f>
        <v/>
      </c>
      <c r="D12" s="19" t="n">
        <v>6770</v>
      </c>
      <c r="E12" s="18" t="n">
        <v>476.5806988</v>
      </c>
      <c r="F12" s="20" t="n">
        <v>4.38365157</v>
      </c>
      <c r="G12" s="18" t="n">
        <v>491.48940325</v>
      </c>
      <c r="H12" s="20" t="n">
        <v>5.07818453</v>
      </c>
      <c r="I12" s="18" t="n">
        <v>499.70157464</v>
      </c>
      <c r="J12" s="20" t="n">
        <v>2.29299056</v>
      </c>
      <c r="K12" s="18" t="s">
        <v>182</v>
      </c>
      <c r="L12" s="20" t="s">
        <v>182</v>
      </c>
      <c r="M12" s="18" t="s">
        <v>182</v>
      </c>
      <c r="N12" s="20" t="s">
        <v>182</v>
      </c>
      <c r="O12" s="18" t="n">
        <v>332.31014509</v>
      </c>
      <c r="P12" s="20" t="n">
        <v>18.34291261</v>
      </c>
      <c r="Q12" s="18" t="s">
        <v>182</v>
      </c>
      <c r="R12" s="20" t="s">
        <v>182</v>
      </c>
      <c r="S12" s="18" t="n">
        <v>397.62188034</v>
      </c>
      <c r="T12" s="20" t="n">
        <v>10.24286316</v>
      </c>
    </row>
    <row r="13" spans="1:20">
      <c r="A13" s="15" t="s">
        <v>188</v>
      </c>
      <c r="B13" s="17" t="n">
        <v>7161</v>
      </c>
      <c r="C13" s="18">
        <f>(300.0/B13*100)</f>
        <v/>
      </c>
      <c r="D13" s="19" t="n">
        <v>6861</v>
      </c>
      <c r="E13" s="18" t="n">
        <v>471.75806605</v>
      </c>
      <c r="F13" s="20" t="n">
        <v>6.01311651</v>
      </c>
      <c r="G13" s="18" t="n">
        <v>495.4293322</v>
      </c>
      <c r="H13" s="20" t="n">
        <v>5.01451327</v>
      </c>
      <c r="I13" s="18" t="n">
        <v>515.26397438</v>
      </c>
      <c r="J13" s="20" t="n">
        <v>2.40203996</v>
      </c>
      <c r="K13" s="18" t="s">
        <v>182</v>
      </c>
      <c r="L13" s="20" t="s">
        <v>182</v>
      </c>
      <c r="M13" s="18" t="s">
        <v>182</v>
      </c>
      <c r="N13" s="20" t="s">
        <v>182</v>
      </c>
      <c r="O13" s="18" t="n">
        <v>407.4699787</v>
      </c>
      <c r="P13" s="20" t="n">
        <v>6.79601306</v>
      </c>
      <c r="Q13" s="18" t="s">
        <v>182</v>
      </c>
      <c r="R13" s="20" t="s">
        <v>182</v>
      </c>
      <c r="S13" s="18" t="n">
        <v>427.64028222</v>
      </c>
      <c r="T13" s="20" t="n">
        <v>6.88874402</v>
      </c>
    </row>
    <row r="14" spans="1:20">
      <c r="A14" s="15" t="s">
        <v>189</v>
      </c>
      <c r="B14" s="17" t="n">
        <v>5587</v>
      </c>
      <c r="C14" s="18">
        <f>(183.0/B14*100)</f>
        <v/>
      </c>
      <c r="D14" s="19" t="n">
        <v>5404</v>
      </c>
      <c r="E14" s="18" t="n">
        <v>476.73215166</v>
      </c>
      <c r="F14" s="20" t="n">
        <v>5.52871478</v>
      </c>
      <c r="G14" s="18" t="n">
        <v>503.42338374</v>
      </c>
      <c r="H14" s="20" t="n">
        <v>5.21079157</v>
      </c>
      <c r="I14" s="18" t="n">
        <v>528.14679328</v>
      </c>
      <c r="J14" s="20" t="n">
        <v>2.19696552</v>
      </c>
      <c r="K14" s="18" t="s">
        <v>182</v>
      </c>
      <c r="L14" s="20" t="s">
        <v>182</v>
      </c>
      <c r="M14" s="18" t="s">
        <v>182</v>
      </c>
      <c r="N14" s="20" t="s">
        <v>182</v>
      </c>
      <c r="O14" s="18" t="s">
        <v>182</v>
      </c>
      <c r="P14" s="20" t="s">
        <v>182</v>
      </c>
      <c r="Q14" s="18" t="s">
        <v>182</v>
      </c>
      <c r="R14" s="20" t="s">
        <v>182</v>
      </c>
      <c r="S14" s="18" t="n">
        <v>442.25776336</v>
      </c>
      <c r="T14" s="20" t="n">
        <v>14.69253813</v>
      </c>
    </row>
    <row r="15" spans="1:20">
      <c r="A15" s="15" t="s">
        <v>190</v>
      </c>
      <c r="B15" s="17" t="n">
        <v>5882</v>
      </c>
      <c r="C15" s="18">
        <f>(127.0/B15*100)</f>
        <v/>
      </c>
      <c r="D15" s="19" t="n">
        <v>5755</v>
      </c>
      <c r="E15" s="18" t="n">
        <v>459.73715607</v>
      </c>
      <c r="F15" s="20" t="n">
        <v>6.42529739</v>
      </c>
      <c r="G15" s="18" t="n">
        <v>503.26882652</v>
      </c>
      <c r="H15" s="20" t="n">
        <v>4.68604767</v>
      </c>
      <c r="I15" s="18" t="n">
        <v>542.47338342</v>
      </c>
      <c r="J15" s="20" t="n">
        <v>2.3465564</v>
      </c>
      <c r="K15" s="18" t="s">
        <v>182</v>
      </c>
      <c r="L15" s="20" t="s">
        <v>182</v>
      </c>
      <c r="M15" s="18" t="s">
        <v>182</v>
      </c>
      <c r="N15" s="20" t="s">
        <v>182</v>
      </c>
      <c r="O15" s="18" t="n">
        <v>367.66871077</v>
      </c>
      <c r="P15" s="20" t="n">
        <v>14.82638214</v>
      </c>
      <c r="Q15" s="18" t="s">
        <v>182</v>
      </c>
      <c r="R15" s="20" t="s">
        <v>182</v>
      </c>
      <c r="S15" s="18" t="n">
        <v>425.92113847</v>
      </c>
      <c r="T15" s="20" t="n">
        <v>10.04503753</v>
      </c>
    </row>
    <row r="16" spans="1:20">
      <c r="A16" s="15" t="s">
        <v>191</v>
      </c>
      <c r="B16" s="17" t="n">
        <v>6108</v>
      </c>
      <c r="C16" s="18">
        <f>(235.0/B16*100)</f>
        <v/>
      </c>
      <c r="D16" s="19" t="n">
        <v>5873</v>
      </c>
      <c r="E16" s="18" t="n">
        <v>462.94719147</v>
      </c>
      <c r="F16" s="20" t="n">
        <v>4.99701135</v>
      </c>
      <c r="G16" s="18" t="n">
        <v>501.73195308</v>
      </c>
      <c r="H16" s="20" t="n">
        <v>6.17820865</v>
      </c>
      <c r="I16" s="18" t="n">
        <v>517.6738715400001</v>
      </c>
      <c r="J16" s="20" t="n">
        <v>2.64972122</v>
      </c>
      <c r="K16" s="18" t="s">
        <v>182</v>
      </c>
      <c r="L16" s="20" t="s">
        <v>182</v>
      </c>
      <c r="M16" s="18" t="s">
        <v>182</v>
      </c>
      <c r="N16" s="20" t="s">
        <v>182</v>
      </c>
      <c r="O16" s="18" t="s">
        <v>182</v>
      </c>
      <c r="P16" s="20" t="s">
        <v>182</v>
      </c>
      <c r="Q16" s="18" t="s">
        <v>182</v>
      </c>
      <c r="R16" s="20" t="s">
        <v>182</v>
      </c>
      <c r="S16" s="18" t="n">
        <v>381.50934069</v>
      </c>
      <c r="T16" s="20" t="n">
        <v>9.258731020000001</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433.68531115</v>
      </c>
      <c r="F18" s="20" t="n">
        <v>4.76693723</v>
      </c>
      <c r="G18" s="18" t="n">
        <v>455.04106348</v>
      </c>
      <c r="H18" s="20" t="n">
        <v>6.4474881</v>
      </c>
      <c r="I18" s="18" t="n">
        <v>487.54650795</v>
      </c>
      <c r="J18" s="20" t="n">
        <v>4.14874396</v>
      </c>
      <c r="K18" s="18" t="s">
        <v>182</v>
      </c>
      <c r="L18" s="20" t="s">
        <v>182</v>
      </c>
      <c r="M18" s="18" t="s">
        <v>182</v>
      </c>
      <c r="N18" s="20" t="s">
        <v>182</v>
      </c>
      <c r="O18" s="18" t="s">
        <v>182</v>
      </c>
      <c r="P18" s="20" t="s">
        <v>182</v>
      </c>
      <c r="Q18" s="18" t="s">
        <v>182</v>
      </c>
      <c r="R18" s="20" t="s">
        <v>182</v>
      </c>
      <c r="S18" s="18" t="n">
        <v>368.62552465</v>
      </c>
      <c r="T18" s="20" t="n">
        <v>10.07079376</v>
      </c>
    </row>
    <row r="19" spans="1:20">
      <c r="A19" s="15" t="s">
        <v>194</v>
      </c>
      <c r="B19" s="17" t="n">
        <v>5658</v>
      </c>
      <c r="C19" s="18">
        <f>(120.0/B19*100)</f>
        <v/>
      </c>
      <c r="D19" s="19" t="n">
        <v>5538</v>
      </c>
      <c r="E19" s="18" t="n">
        <v>449.08953677</v>
      </c>
      <c r="F19" s="20" t="n">
        <v>6.04630203</v>
      </c>
      <c r="G19" s="18" t="n">
        <v>449.54431959</v>
      </c>
      <c r="H19" s="20" t="n">
        <v>5.3328427</v>
      </c>
      <c r="I19" s="18" t="n">
        <v>481.68929248</v>
      </c>
      <c r="J19" s="20" t="n">
        <v>2.71848885</v>
      </c>
      <c r="K19" s="18" t="s">
        <v>182</v>
      </c>
      <c r="L19" s="20" t="s">
        <v>182</v>
      </c>
      <c r="M19" s="18" t="s">
        <v>182</v>
      </c>
      <c r="N19" s="20" t="s">
        <v>182</v>
      </c>
      <c r="O19" s="18" t="s">
        <v>182</v>
      </c>
      <c r="P19" s="20" t="s">
        <v>182</v>
      </c>
      <c r="Q19" s="18" t="s">
        <v>182</v>
      </c>
      <c r="R19" s="20" t="s">
        <v>182</v>
      </c>
      <c r="S19" s="18" t="n">
        <v>371.96093786</v>
      </c>
      <c r="T19" s="20" t="n">
        <v>8.357235899999999</v>
      </c>
    </row>
    <row r="20" spans="1:20">
      <c r="A20" s="15" t="s">
        <v>195</v>
      </c>
      <c r="B20" s="17" t="n">
        <v>3371</v>
      </c>
      <c r="C20" s="18">
        <f>(81.0/B20*100)</f>
        <v/>
      </c>
      <c r="D20" s="19" t="n">
        <v>3290</v>
      </c>
      <c r="E20" s="18" t="n">
        <v>455.76340157</v>
      </c>
      <c r="F20" s="20" t="n">
        <v>6.81949976</v>
      </c>
      <c r="G20" s="18" t="n">
        <v>492.68464396</v>
      </c>
      <c r="H20" s="20" t="n">
        <v>4.70610114</v>
      </c>
      <c r="I20" s="18" t="n">
        <v>486.67862242</v>
      </c>
      <c r="J20" s="20" t="n">
        <v>2.10349907</v>
      </c>
      <c r="K20" s="18" t="s">
        <v>182</v>
      </c>
      <c r="L20" s="20" t="s">
        <v>182</v>
      </c>
      <c r="M20" s="18" t="s">
        <v>182</v>
      </c>
      <c r="N20" s="20" t="s">
        <v>182</v>
      </c>
      <c r="O20" s="18" t="s">
        <v>182</v>
      </c>
      <c r="P20" s="20" t="s">
        <v>182</v>
      </c>
      <c r="Q20" s="18" t="s">
        <v>182</v>
      </c>
      <c r="R20" s="20" t="s">
        <v>182</v>
      </c>
      <c r="S20" s="18" t="n">
        <v>389.92141626</v>
      </c>
      <c r="T20" s="20" t="n">
        <v>13.99195722</v>
      </c>
    </row>
    <row r="21" spans="1:20">
      <c r="A21" s="15" t="s">
        <v>196</v>
      </c>
      <c r="B21" s="17" t="n">
        <v>5741</v>
      </c>
      <c r="C21" s="18">
        <f>(72.0/B21*100)</f>
        <v/>
      </c>
      <c r="D21" s="19" t="n">
        <v>5669</v>
      </c>
      <c r="E21" s="18" t="n">
        <v>526.6894472499999</v>
      </c>
      <c r="F21" s="20" t="n">
        <v>4.29015152</v>
      </c>
      <c r="G21" s="18" t="n">
        <v>530.61755254</v>
      </c>
      <c r="H21" s="20" t="n">
        <v>3.84832228</v>
      </c>
      <c r="I21" s="18" t="n">
        <v>518.36016969</v>
      </c>
      <c r="J21" s="20" t="n">
        <v>2.34161016</v>
      </c>
      <c r="K21" s="18" t="s">
        <v>182</v>
      </c>
      <c r="L21" s="20" t="s">
        <v>182</v>
      </c>
      <c r="M21" s="18" t="s">
        <v>182</v>
      </c>
      <c r="N21" s="20" t="s">
        <v>182</v>
      </c>
      <c r="O21" s="18" t="s">
        <v>182</v>
      </c>
      <c r="P21" s="20" t="s">
        <v>182</v>
      </c>
      <c r="Q21" s="18" t="s">
        <v>182</v>
      </c>
      <c r="R21" s="20" t="s">
        <v>182</v>
      </c>
      <c r="S21" s="18" t="n">
        <v>445.71674684</v>
      </c>
      <c r="T21" s="20" t="n">
        <v>9.917607909999999</v>
      </c>
    </row>
    <row r="22" spans="1:20">
      <c r="A22" s="15" t="s">
        <v>197</v>
      </c>
      <c r="B22" s="17" t="n">
        <v>6598</v>
      </c>
      <c r="C22" s="18">
        <f>(93.0/B22*100)</f>
        <v/>
      </c>
      <c r="D22" s="19" t="n">
        <v>6505</v>
      </c>
      <c r="E22" s="18" t="n">
        <v>411.75024352</v>
      </c>
      <c r="F22" s="20" t="n">
        <v>4.89475278</v>
      </c>
      <c r="G22" s="18" t="n">
        <v>461.11440122</v>
      </c>
      <c r="H22" s="20" t="n">
        <v>6.14773035</v>
      </c>
      <c r="I22" s="18" t="n">
        <v>511.74296547</v>
      </c>
      <c r="J22" s="20" t="n">
        <v>3.96641328</v>
      </c>
      <c r="K22" s="18" t="s">
        <v>182</v>
      </c>
      <c r="L22" s="20" t="s">
        <v>182</v>
      </c>
      <c r="M22" s="18" t="s">
        <v>182</v>
      </c>
      <c r="N22" s="20" t="s">
        <v>182</v>
      </c>
      <c r="O22" s="18" t="n">
        <v>481.75555063</v>
      </c>
      <c r="P22" s="20" t="n">
        <v>8.711038220000001</v>
      </c>
      <c r="Q22" s="18" t="s">
        <v>182</v>
      </c>
      <c r="R22" s="20" t="s">
        <v>182</v>
      </c>
      <c r="S22" s="18" t="n">
        <v>357.34872631</v>
      </c>
      <c r="T22" s="20" t="n">
        <v>9.697329849999999</v>
      </c>
    </row>
    <row r="23" spans="1:20">
      <c r="A23" s="15" t="s">
        <v>198</v>
      </c>
      <c r="B23" s="17" t="n">
        <v>11583</v>
      </c>
      <c r="C23" s="18">
        <f>(499.0/B23*100)</f>
        <v/>
      </c>
      <c r="D23" s="19" t="n">
        <v>11084</v>
      </c>
      <c r="E23" s="18" t="n">
        <v>476.34331709</v>
      </c>
      <c r="F23" s="20" t="n">
        <v>4.28485784</v>
      </c>
      <c r="G23" s="18" t="n">
        <v>479.29092169</v>
      </c>
      <c r="H23" s="20" t="n">
        <v>5.12533709</v>
      </c>
      <c r="I23" s="18" t="n">
        <v>497.18568559</v>
      </c>
      <c r="J23" s="20" t="n">
        <v>2.73087842</v>
      </c>
      <c r="K23" s="18" t="s">
        <v>182</v>
      </c>
      <c r="L23" s="20" t="s">
        <v>182</v>
      </c>
      <c r="M23" s="18" t="s">
        <v>182</v>
      </c>
      <c r="N23" s="20" t="s">
        <v>182</v>
      </c>
      <c r="O23" s="18" t="s">
        <v>182</v>
      </c>
      <c r="P23" s="20" t="s">
        <v>182</v>
      </c>
      <c r="Q23" s="18" t="s">
        <v>182</v>
      </c>
      <c r="R23" s="20" t="s">
        <v>182</v>
      </c>
      <c r="S23" s="18" t="n">
        <v>405.19272283</v>
      </c>
      <c r="T23" s="20" t="n">
        <v>9.0207219</v>
      </c>
    </row>
    <row r="24" spans="1:20">
      <c r="A24" s="15" t="s">
        <v>199</v>
      </c>
      <c r="B24" s="17" t="n">
        <v>6647</v>
      </c>
      <c r="C24" s="18">
        <f>(13.0/B24*100)</f>
        <v/>
      </c>
      <c r="D24" s="19" t="n">
        <v>6634</v>
      </c>
      <c r="E24" s="18" t="n">
        <v>477.92799603</v>
      </c>
      <c r="F24" s="20" t="n">
        <v>5.94402486</v>
      </c>
      <c r="G24" s="18" t="n">
        <v>505.33884972</v>
      </c>
      <c r="H24" s="20" t="n">
        <v>4.49907002</v>
      </c>
      <c r="I24" s="18" t="n">
        <v>525.69751889</v>
      </c>
      <c r="J24" s="20" t="n">
        <v>3.08355452</v>
      </c>
      <c r="K24" s="18" t="s">
        <v>182</v>
      </c>
      <c r="L24" s="20" t="s">
        <v>182</v>
      </c>
      <c r="M24" s="18" t="s">
        <v>182</v>
      </c>
      <c r="N24" s="20" t="s">
        <v>182</v>
      </c>
      <c r="O24" s="18" t="s">
        <v>182</v>
      </c>
      <c r="P24" s="20" t="s">
        <v>182</v>
      </c>
      <c r="Q24" s="18" t="s">
        <v>182</v>
      </c>
      <c r="R24" s="20" t="s">
        <v>182</v>
      </c>
      <c r="S24" s="18" t="n">
        <v>447.05108427</v>
      </c>
      <c r="T24" s="20" t="n">
        <v>11.57910623</v>
      </c>
    </row>
    <row r="25" spans="1:20">
      <c r="A25" s="15" t="s">
        <v>200</v>
      </c>
      <c r="B25" s="17" t="n">
        <v>5581</v>
      </c>
      <c r="C25" s="18">
        <f>(28.0/B25*100)</f>
        <v/>
      </c>
      <c r="D25" s="19" t="n">
        <v>5553</v>
      </c>
      <c r="E25" s="18" t="n">
        <v>504.21720453</v>
      </c>
      <c r="F25" s="20" t="n">
        <v>6.51633873</v>
      </c>
      <c r="G25" s="18" t="n">
        <v>495.19711677</v>
      </c>
      <c r="H25" s="20" t="n">
        <v>5.41899396</v>
      </c>
      <c r="I25" s="18" t="n">
        <v>524.70086787</v>
      </c>
      <c r="J25" s="20" t="n">
        <v>3.55650207</v>
      </c>
      <c r="K25" s="18" t="s">
        <v>182</v>
      </c>
      <c r="L25" s="20" t="s">
        <v>182</v>
      </c>
      <c r="M25" s="18" t="s">
        <v>182</v>
      </c>
      <c r="N25" s="20" t="s">
        <v>182</v>
      </c>
      <c r="O25" s="18" t="s">
        <v>182</v>
      </c>
      <c r="P25" s="20" t="s">
        <v>182</v>
      </c>
      <c r="Q25" s="18" t="s">
        <v>182</v>
      </c>
      <c r="R25" s="20" t="s">
        <v>182</v>
      </c>
      <c r="S25" s="18" t="n">
        <v>446.12597479</v>
      </c>
      <c r="T25" s="20" t="n">
        <v>17.37599366</v>
      </c>
    </row>
    <row r="26" spans="1:20">
      <c r="A26" s="15" t="s">
        <v>201</v>
      </c>
      <c r="B26" s="17" t="n">
        <v>4869</v>
      </c>
      <c r="C26" s="18">
        <f>(95.0/B26*100)</f>
        <v/>
      </c>
      <c r="D26" s="19" t="n">
        <v>4774</v>
      </c>
      <c r="E26" s="18" t="n">
        <v>467.03034797</v>
      </c>
      <c r="F26" s="20" t="n">
        <v>4.80303421</v>
      </c>
      <c r="G26" s="18" t="n">
        <v>468.24696421</v>
      </c>
      <c r="H26" s="20" t="n">
        <v>4.52801511</v>
      </c>
      <c r="I26" s="18" t="n">
        <v>495.98659018</v>
      </c>
      <c r="J26" s="20" t="n">
        <v>2.03380436</v>
      </c>
      <c r="K26" s="18" t="s">
        <v>182</v>
      </c>
      <c r="L26" s="20" t="s">
        <v>182</v>
      </c>
      <c r="M26" s="18" t="s">
        <v>182</v>
      </c>
      <c r="N26" s="20" t="s">
        <v>182</v>
      </c>
      <c r="O26" s="18" t="s">
        <v>182</v>
      </c>
      <c r="P26" s="20" t="s">
        <v>182</v>
      </c>
      <c r="Q26" s="18" t="s">
        <v>182</v>
      </c>
      <c r="R26" s="20" t="s">
        <v>182</v>
      </c>
      <c r="S26" s="18" t="n">
        <v>409.23261013</v>
      </c>
      <c r="T26" s="20" t="n">
        <v>9.07270525</v>
      </c>
    </row>
    <row r="27" spans="1:20">
      <c r="A27" s="15" t="s">
        <v>202</v>
      </c>
      <c r="B27" s="17" t="n">
        <v>5299</v>
      </c>
      <c r="C27" s="18">
        <f>(154.0/B27*100)</f>
        <v/>
      </c>
      <c r="D27" s="19" t="n">
        <v>5145</v>
      </c>
      <c r="E27" s="18" t="n">
        <v>474.67800349</v>
      </c>
      <c r="F27" s="20" t="n">
        <v>3.50696221</v>
      </c>
      <c r="G27" s="18" t="n">
        <v>500.38968391</v>
      </c>
      <c r="H27" s="20" t="n">
        <v>4.36833288</v>
      </c>
      <c r="I27" s="18" t="n">
        <v>490.9580969</v>
      </c>
      <c r="J27" s="20" t="n">
        <v>1.90468855</v>
      </c>
      <c r="K27" s="18" t="s">
        <v>182</v>
      </c>
      <c r="L27" s="20" t="s">
        <v>182</v>
      </c>
      <c r="M27" s="18" t="s">
        <v>182</v>
      </c>
      <c r="N27" s="20" t="s">
        <v>182</v>
      </c>
      <c r="O27" s="18" t="s">
        <v>182</v>
      </c>
      <c r="P27" s="20" t="s">
        <v>182</v>
      </c>
      <c r="Q27" s="18" t="s">
        <v>182</v>
      </c>
      <c r="R27" s="20" t="s">
        <v>182</v>
      </c>
      <c r="S27" s="18" t="n">
        <v>389.47737778</v>
      </c>
      <c r="T27" s="20" t="n">
        <v>6.46907592</v>
      </c>
    </row>
    <row r="28" spans="1:20">
      <c r="A28" s="15" t="s">
        <v>203</v>
      </c>
      <c r="B28" s="17" t="n">
        <v>7568</v>
      </c>
      <c r="C28" s="18">
        <f>(120.0/B28*100)</f>
        <v/>
      </c>
      <c r="D28" s="19" t="n">
        <v>7448</v>
      </c>
      <c r="E28" s="18" t="n">
        <v>417.93665689</v>
      </c>
      <c r="F28" s="20" t="n">
        <v>5.54914058</v>
      </c>
      <c r="G28" s="18" t="n">
        <v>414.88918021</v>
      </c>
      <c r="H28" s="20" t="n">
        <v>5.21273374</v>
      </c>
      <c r="I28" s="18" t="n">
        <v>427.01112913</v>
      </c>
      <c r="J28" s="20" t="n">
        <v>2.67836599</v>
      </c>
      <c r="K28" s="18" t="s">
        <v>182</v>
      </c>
      <c r="L28" s="20" t="s">
        <v>182</v>
      </c>
      <c r="M28" s="18" t="s">
        <v>182</v>
      </c>
      <c r="N28" s="20" t="s">
        <v>182</v>
      </c>
      <c r="O28" s="18" t="s">
        <v>182</v>
      </c>
      <c r="P28" s="20" t="s">
        <v>182</v>
      </c>
      <c r="Q28" s="18" t="s">
        <v>182</v>
      </c>
      <c r="R28" s="20" t="s">
        <v>182</v>
      </c>
      <c r="S28" s="18" t="n">
        <v>372.99091032</v>
      </c>
      <c r="T28" s="20" t="n">
        <v>10.15613271</v>
      </c>
    </row>
    <row r="29" spans="1:20">
      <c r="A29" s="15" t="s">
        <v>204</v>
      </c>
      <c r="B29" s="17" t="n">
        <v>5385</v>
      </c>
      <c r="C29" s="18">
        <f>(35.0/B29*100)</f>
        <v/>
      </c>
      <c r="D29" s="19" t="n">
        <v>5350</v>
      </c>
      <c r="E29" s="18" t="n">
        <v>481.05491356</v>
      </c>
      <c r="F29" s="20" t="n">
        <v>5.25310932</v>
      </c>
      <c r="G29" s="18" t="n">
        <v>513.86238715</v>
      </c>
      <c r="H29" s="20" t="n">
        <v>3.93260758</v>
      </c>
      <c r="I29" s="18" t="n">
        <v>515.6787038799999</v>
      </c>
      <c r="J29" s="20" t="n">
        <v>2.53854436</v>
      </c>
      <c r="K29" s="18" t="s">
        <v>182</v>
      </c>
      <c r="L29" s="20" t="s">
        <v>182</v>
      </c>
      <c r="M29" s="18" t="s">
        <v>182</v>
      </c>
      <c r="N29" s="20" t="s">
        <v>182</v>
      </c>
      <c r="O29" s="18" t="n">
        <v>314.02123871</v>
      </c>
      <c r="P29" s="20" t="n">
        <v>13.26138992</v>
      </c>
      <c r="Q29" s="18" t="s">
        <v>182</v>
      </c>
      <c r="R29" s="20" t="s">
        <v>182</v>
      </c>
      <c r="S29" s="18" t="n">
        <v>428.07513308</v>
      </c>
      <c r="T29" s="20" t="n">
        <v>19.0726988</v>
      </c>
    </row>
    <row r="30" spans="1:20">
      <c r="A30" s="15" t="s">
        <v>205</v>
      </c>
      <c r="B30" s="17" t="n">
        <v>4520</v>
      </c>
      <c r="C30" s="18">
        <f>(497.0/B30*100)</f>
        <v/>
      </c>
      <c r="D30" s="19" t="n">
        <v>4023</v>
      </c>
      <c r="E30" s="18" t="n">
        <v>507.12659877</v>
      </c>
      <c r="F30" s="20" t="n">
        <v>6.60145739</v>
      </c>
      <c r="G30" s="18" t="n">
        <v>530.13362292</v>
      </c>
      <c r="H30" s="20" t="n">
        <v>4.95718755</v>
      </c>
      <c r="I30" s="18" t="n">
        <v>515.00503678</v>
      </c>
      <c r="J30" s="20" t="n">
        <v>2.6144771</v>
      </c>
      <c r="K30" s="18" t="s">
        <v>182</v>
      </c>
      <c r="L30" s="20" t="s">
        <v>182</v>
      </c>
      <c r="M30" s="18" t="s">
        <v>182</v>
      </c>
      <c r="N30" s="20" t="s">
        <v>182</v>
      </c>
      <c r="O30" s="18" t="s">
        <v>182</v>
      </c>
      <c r="P30" s="20" t="s">
        <v>182</v>
      </c>
      <c r="Q30" s="18" t="s">
        <v>182</v>
      </c>
      <c r="R30" s="20" t="s">
        <v>182</v>
      </c>
      <c r="S30" s="18" t="n">
        <v>392.88920422</v>
      </c>
      <c r="T30" s="20" t="n">
        <v>10.36500407</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(12.0/B32*100)</f>
        <v/>
      </c>
      <c r="D32" s="19" t="n">
        <v>4466</v>
      </c>
      <c r="E32" s="18" t="n">
        <v>479.68238657</v>
      </c>
      <c r="F32" s="20" t="n">
        <v>4.61223305</v>
      </c>
      <c r="G32" s="18" t="n">
        <v>502.81537557</v>
      </c>
      <c r="H32" s="20" t="n">
        <v>3.59246769</v>
      </c>
      <c r="I32" s="18" t="n">
        <v>516.7122292</v>
      </c>
      <c r="J32" s="20" t="n">
        <v>2.62960646</v>
      </c>
      <c r="K32" s="18" t="s">
        <v>182</v>
      </c>
      <c r="L32" s="20" t="s">
        <v>182</v>
      </c>
      <c r="M32" s="18" t="s">
        <v>182</v>
      </c>
      <c r="N32" s="20" t="s">
        <v>182</v>
      </c>
      <c r="O32" s="18" t="s">
        <v>182</v>
      </c>
      <c r="P32" s="20" t="s">
        <v>182</v>
      </c>
      <c r="Q32" s="18" t="s">
        <v>182</v>
      </c>
      <c r="R32" s="20" t="s">
        <v>182</v>
      </c>
      <c r="S32" s="18" t="n">
        <v>426.34744012</v>
      </c>
      <c r="T32" s="20" t="n">
        <v>15.09939496</v>
      </c>
    </row>
    <row r="33" spans="1:20">
      <c r="A33" s="15" t="s">
        <v>208</v>
      </c>
      <c r="B33" s="17" t="n">
        <v>7325</v>
      </c>
      <c r="C33" s="18">
        <f>(212.0/B33*100)</f>
        <v/>
      </c>
      <c r="D33" s="19" t="n">
        <v>7113</v>
      </c>
      <c r="E33" s="18" t="n">
        <v>440.12624703</v>
      </c>
      <c r="F33" s="20" t="n">
        <v>4.23351289</v>
      </c>
      <c r="G33" s="18" t="n">
        <v>486.98185826</v>
      </c>
      <c r="H33" s="20" t="n">
        <v>4.94589594</v>
      </c>
      <c r="I33" s="18" t="n">
        <v>514.7773132999999</v>
      </c>
      <c r="J33" s="20" t="n">
        <v>2.6405342</v>
      </c>
      <c r="K33" s="18" t="s">
        <v>182</v>
      </c>
      <c r="L33" s="20" t="s">
        <v>182</v>
      </c>
      <c r="M33" s="18" t="s">
        <v>182</v>
      </c>
      <c r="N33" s="20" t="s">
        <v>182</v>
      </c>
      <c r="O33" s="18" t="s">
        <v>182</v>
      </c>
      <c r="P33" s="20" t="s">
        <v>182</v>
      </c>
      <c r="Q33" s="18" t="s">
        <v>182</v>
      </c>
      <c r="R33" s="20" t="s">
        <v>182</v>
      </c>
      <c r="S33" s="18" t="n">
        <v>410.22437706</v>
      </c>
      <c r="T33" s="20" t="n">
        <v>11.09307154</v>
      </c>
    </row>
    <row r="34" spans="1:20">
      <c r="A34" s="15" t="s">
        <v>209</v>
      </c>
      <c r="B34" s="17" t="n">
        <v>6350</v>
      </c>
      <c r="C34" s="18">
        <f>(76.0/B34*100)</f>
        <v/>
      </c>
      <c r="D34" s="19" t="n">
        <v>6274</v>
      </c>
      <c r="E34" s="18" t="n">
        <v>424.42563325</v>
      </c>
      <c r="F34" s="20" t="n">
        <v>5.18105413</v>
      </c>
      <c r="G34" s="18" t="n">
        <v>446.52468235</v>
      </c>
      <c r="H34" s="20" t="n">
        <v>5.50931627</v>
      </c>
      <c r="I34" s="18" t="n">
        <v>474.04981145</v>
      </c>
      <c r="J34" s="20" t="n">
        <v>2.43404479</v>
      </c>
      <c r="K34" s="18" t="s">
        <v>182</v>
      </c>
      <c r="L34" s="20" t="s">
        <v>182</v>
      </c>
      <c r="M34" s="18" t="s">
        <v>182</v>
      </c>
      <c r="N34" s="20" t="s">
        <v>182</v>
      </c>
      <c r="O34" s="18" t="n">
        <v>263.37193708</v>
      </c>
      <c r="P34" s="20" t="n">
        <v>13.61114927</v>
      </c>
      <c r="Q34" s="18" t="s">
        <v>182</v>
      </c>
      <c r="R34" s="20" t="s">
        <v>182</v>
      </c>
      <c r="S34" s="18" t="n">
        <v>341.51268614</v>
      </c>
      <c r="T34" s="20" t="n">
        <v>8.801701230000001</v>
      </c>
    </row>
    <row r="35" spans="1:20">
      <c r="A35" s="15" t="s">
        <v>210</v>
      </c>
      <c r="B35" s="17" t="n">
        <v>6406</v>
      </c>
      <c r="C35" s="18">
        <f>(67.0/B35*100)</f>
        <v/>
      </c>
      <c r="D35" s="19" t="n">
        <v>6339</v>
      </c>
      <c r="E35" s="18" t="n">
        <v>464.46832788</v>
      </c>
      <c r="F35" s="20" t="n">
        <v>5.02111222</v>
      </c>
      <c r="G35" s="18" t="n">
        <v>484.49437011</v>
      </c>
      <c r="H35" s="20" t="n">
        <v>6.17665399</v>
      </c>
      <c r="I35" s="18" t="n">
        <v>519.78735251</v>
      </c>
      <c r="J35" s="20" t="n">
        <v>1.71266838</v>
      </c>
      <c r="K35" s="18" t="s">
        <v>182</v>
      </c>
      <c r="L35" s="20" t="s">
        <v>182</v>
      </c>
      <c r="M35" s="18" t="s">
        <v>182</v>
      </c>
      <c r="N35" s="20" t="s">
        <v>182</v>
      </c>
      <c r="O35" s="18" t="n">
        <v>337.32521215</v>
      </c>
      <c r="P35" s="20" t="n">
        <v>11.65794297</v>
      </c>
      <c r="Q35" s="18" t="s">
        <v>182</v>
      </c>
      <c r="R35" s="20" t="s">
        <v>182</v>
      </c>
      <c r="S35" s="18" t="n">
        <v>396.49239594</v>
      </c>
      <c r="T35" s="20" t="n">
        <v>8.718290870000001</v>
      </c>
    </row>
    <row r="36" spans="1:20">
      <c r="A36" s="15" t="s">
        <v>211</v>
      </c>
      <c r="B36" s="17" t="n">
        <v>6736</v>
      </c>
      <c r="C36" s="18">
        <f>(41.0/B36*100)</f>
        <v/>
      </c>
      <c r="D36" s="19" t="n">
        <v>6695</v>
      </c>
      <c r="E36" s="18" t="n">
        <v>509.06602582</v>
      </c>
      <c r="F36" s="20" t="n">
        <v>3.88924894</v>
      </c>
      <c r="G36" s="18" t="n">
        <v>508.26227603</v>
      </c>
      <c r="H36" s="20" t="n">
        <v>3.06669902</v>
      </c>
      <c r="I36" s="18" t="n">
        <v>490.97512962</v>
      </c>
      <c r="J36" s="20" t="n">
        <v>2.40706315</v>
      </c>
      <c r="K36" s="18" t="s">
        <v>182</v>
      </c>
      <c r="L36" s="20" t="s">
        <v>182</v>
      </c>
      <c r="M36" s="18" t="s">
        <v>182</v>
      </c>
      <c r="N36" s="20" t="s">
        <v>182</v>
      </c>
      <c r="O36" s="18" t="s">
        <v>182</v>
      </c>
      <c r="P36" s="20" t="s">
        <v>182</v>
      </c>
      <c r="Q36" s="18" t="s">
        <v>182</v>
      </c>
      <c r="R36" s="20" t="s">
        <v>182</v>
      </c>
      <c r="S36" s="18" t="n">
        <v>390.11528061</v>
      </c>
      <c r="T36" s="20" t="n">
        <v>11.18519773</v>
      </c>
    </row>
    <row r="37" spans="1:20">
      <c r="A37" s="15" t="s">
        <v>212</v>
      </c>
      <c r="B37" s="17" t="n">
        <v>5458</v>
      </c>
      <c r="C37" s="18">
        <f>(223.0/B37*100)</f>
        <v/>
      </c>
      <c r="D37" s="19" t="n">
        <v>5235</v>
      </c>
      <c r="E37" s="18" t="n">
        <v>464.81600115</v>
      </c>
      <c r="F37" s="20" t="n">
        <v>4.830683</v>
      </c>
      <c r="G37" s="18" t="n">
        <v>497.20939744</v>
      </c>
      <c r="H37" s="20" t="n">
        <v>5.53832899</v>
      </c>
      <c r="I37" s="18" t="n">
        <v>522.18808319</v>
      </c>
      <c r="J37" s="20" t="n">
        <v>3.19719102</v>
      </c>
      <c r="K37" s="18" t="s">
        <v>182</v>
      </c>
      <c r="L37" s="20" t="s">
        <v>182</v>
      </c>
      <c r="M37" s="18" t="s">
        <v>182</v>
      </c>
      <c r="N37" s="20" t="s">
        <v>182</v>
      </c>
      <c r="O37" s="18" t="s">
        <v>182</v>
      </c>
      <c r="P37" s="20" t="s">
        <v>182</v>
      </c>
      <c r="Q37" s="18" t="s">
        <v>182</v>
      </c>
      <c r="R37" s="20" t="s">
        <v>182</v>
      </c>
      <c r="S37" s="18" t="n">
        <v>396.19574654</v>
      </c>
      <c r="T37" s="20" t="n">
        <v>10.06107321</v>
      </c>
    </row>
    <row r="38" spans="1:20">
      <c r="A38" s="15" t="s">
        <v>213</v>
      </c>
      <c r="B38" s="17" t="n">
        <v>5860</v>
      </c>
      <c r="C38" s="18">
        <f>(60.0/B38*100)</f>
        <v/>
      </c>
      <c r="D38" s="19" t="n">
        <v>5800</v>
      </c>
      <c r="E38" s="18" t="n">
        <v>458.70828945</v>
      </c>
      <c r="F38" s="20" t="n">
        <v>6.41017721</v>
      </c>
      <c r="G38" s="18" t="n">
        <v>504.30159649</v>
      </c>
      <c r="H38" s="20" t="n">
        <v>5.28727672</v>
      </c>
      <c r="I38" s="18" t="n">
        <v>502.14940022</v>
      </c>
      <c r="J38" s="20" t="n">
        <v>2.91320199</v>
      </c>
      <c r="K38" s="18" t="s">
        <v>182</v>
      </c>
      <c r="L38" s="20" t="s">
        <v>182</v>
      </c>
      <c r="M38" s="18" t="s">
        <v>182</v>
      </c>
      <c r="N38" s="20" t="s">
        <v>182</v>
      </c>
      <c r="O38" s="18" t="s">
        <v>182</v>
      </c>
      <c r="P38" s="20" t="s">
        <v>182</v>
      </c>
      <c r="Q38" s="18" t="s">
        <v>182</v>
      </c>
      <c r="R38" s="20" t="s">
        <v>182</v>
      </c>
      <c r="S38" s="18" t="n">
        <v>399.95679298</v>
      </c>
      <c r="T38" s="20" t="n">
        <v>7.15069678</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(5658.0/B40*100)</f>
        <v/>
      </c>
      <c r="D40" s="19" t="n">
        <v>8499</v>
      </c>
      <c r="E40" s="18" t="n">
        <v>503.29425074</v>
      </c>
      <c r="F40" s="20" t="n">
        <v>4.95022756</v>
      </c>
      <c r="G40" s="18" t="n">
        <v>514.88322844</v>
      </c>
      <c r="H40" s="20" t="n">
        <v>3.86150136</v>
      </c>
      <c r="I40" s="18" t="n">
        <v>496.13498654</v>
      </c>
      <c r="J40" s="20" t="n">
        <v>3.41095091</v>
      </c>
      <c r="K40" s="18" t="s">
        <v>182</v>
      </c>
      <c r="L40" s="20" t="s">
        <v>182</v>
      </c>
      <c r="M40" s="18" t="s">
        <v>182</v>
      </c>
      <c r="N40" s="20" t="s">
        <v>182</v>
      </c>
      <c r="O40" s="18" t="n">
        <v>493.18465857</v>
      </c>
      <c r="P40" s="20" t="n">
        <v>2.25147869</v>
      </c>
      <c r="Q40" s="18" t="s">
        <v>182</v>
      </c>
      <c r="R40" s="20" t="s">
        <v>182</v>
      </c>
      <c r="S40" s="18" t="n">
        <v>406.80906839</v>
      </c>
      <c r="T40" s="20" t="n">
        <v>9.53823045</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(2698.0/B46*100)</f>
        <v/>
      </c>
      <c r="D46" s="19" t="n">
        <v>20443</v>
      </c>
      <c r="E46" s="18" t="n">
        <v>403.90882932</v>
      </c>
      <c r="F46" s="20" t="n">
        <v>4.46145058</v>
      </c>
      <c r="G46" s="18" t="n">
        <v>418.17840353</v>
      </c>
      <c r="H46" s="20" t="n">
        <v>6.20857675</v>
      </c>
      <c r="I46" s="18" t="n">
        <v>425.31450179</v>
      </c>
      <c r="J46" s="20" t="n">
        <v>3.39864967</v>
      </c>
      <c r="K46" s="18" t="s">
        <v>182</v>
      </c>
      <c r="L46" s="20" t="s">
        <v>182</v>
      </c>
      <c r="M46" s="18" t="s">
        <v>182</v>
      </c>
      <c r="N46" s="20" t="s">
        <v>182</v>
      </c>
      <c r="O46" s="18" t="s">
        <v>182</v>
      </c>
      <c r="P46" s="20" t="s">
        <v>182</v>
      </c>
      <c r="Q46" s="18" t="s">
        <v>182</v>
      </c>
      <c r="R46" s="20" t="s">
        <v>182</v>
      </c>
      <c r="S46" s="18" t="n">
        <v>376.18307273</v>
      </c>
      <c r="T46" s="20" t="n">
        <v>3.73482808</v>
      </c>
    </row>
    <row r="47" spans="1:20">
      <c r="A47" s="15" t="s">
        <v>222</v>
      </c>
      <c r="B47" s="17" t="n">
        <v>5928</v>
      </c>
      <c r="C47" s="18">
        <f>(101.0/B47*100)</f>
        <v/>
      </c>
      <c r="D47" s="19" t="n">
        <v>5827</v>
      </c>
      <c r="E47" s="18" t="n">
        <v>414.30247614</v>
      </c>
      <c r="F47" s="20" t="n">
        <v>5.4838932</v>
      </c>
      <c r="G47" s="18" t="n">
        <v>441.64921468</v>
      </c>
      <c r="H47" s="20" t="n">
        <v>7.27716493</v>
      </c>
      <c r="I47" s="18" t="n">
        <v>458.52412331</v>
      </c>
      <c r="J47" s="20" t="n">
        <v>4.71705413</v>
      </c>
      <c r="K47" s="18" t="s">
        <v>182</v>
      </c>
      <c r="L47" s="20" t="s">
        <v>182</v>
      </c>
      <c r="M47" s="18" t="s">
        <v>182</v>
      </c>
      <c r="N47" s="20" t="s">
        <v>182</v>
      </c>
      <c r="O47" s="18" t="s">
        <v>182</v>
      </c>
      <c r="P47" s="20" t="s">
        <v>182</v>
      </c>
      <c r="Q47" s="18" t="s">
        <v>182</v>
      </c>
      <c r="R47" s="20" t="s">
        <v>182</v>
      </c>
      <c r="S47" s="18" t="n">
        <v>323.51280389</v>
      </c>
      <c r="T47" s="20" t="n">
        <v>6.38720139</v>
      </c>
    </row>
    <row r="48" spans="1:20">
      <c r="A48" s="15" t="s">
        <v>223</v>
      </c>
      <c r="B48" s="17" t="n">
        <v>9841</v>
      </c>
      <c r="C48" s="18">
        <f>(19.0/B48*100)</f>
        <v/>
      </c>
      <c r="D48" s="19" t="n">
        <v>9822</v>
      </c>
      <c r="E48" s="18" t="n">
        <v>481.05755767</v>
      </c>
      <c r="F48" s="20" t="n">
        <v>6.13017129</v>
      </c>
      <c r="G48" s="18" t="n">
        <v>493.77255675</v>
      </c>
      <c r="H48" s="20" t="n">
        <v>8.410347209999999</v>
      </c>
      <c r="I48" s="18" t="n">
        <v>499.2442786</v>
      </c>
      <c r="J48" s="20" t="n">
        <v>5.32790505</v>
      </c>
      <c r="K48" s="18" t="s">
        <v>182</v>
      </c>
      <c r="L48" s="20" t="s">
        <v>182</v>
      </c>
      <c r="M48" s="18" t="s">
        <v>182</v>
      </c>
      <c r="N48" s="20" t="s">
        <v>182</v>
      </c>
      <c r="O48" s="18" t="s">
        <v>182</v>
      </c>
      <c r="P48" s="20" t="s">
        <v>182</v>
      </c>
      <c r="Q48" s="18" t="s">
        <v>182</v>
      </c>
      <c r="R48" s="20" t="s">
        <v>182</v>
      </c>
      <c r="S48" s="18" t="n">
        <v>408.89996875</v>
      </c>
      <c r="T48" s="20" t="n">
        <v>16.68093398</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(941.0/B50*100)</f>
        <v/>
      </c>
      <c r="D50" s="19" t="n">
        <v>10854</v>
      </c>
      <c r="E50" s="18" t="n">
        <v>419.12117418</v>
      </c>
      <c r="F50" s="20" t="n">
        <v>4.70938219</v>
      </c>
      <c r="G50" s="18" t="n">
        <v>432.06312902</v>
      </c>
      <c r="H50" s="20" t="n">
        <v>4.93087811</v>
      </c>
      <c r="I50" s="18" t="n">
        <v>435.06980127</v>
      </c>
      <c r="J50" s="20" t="n">
        <v>2.93981486</v>
      </c>
      <c r="K50" s="18" t="s">
        <v>182</v>
      </c>
      <c r="L50" s="20" t="s">
        <v>182</v>
      </c>
      <c r="M50" s="18" t="s">
        <v>182</v>
      </c>
      <c r="N50" s="20" t="s">
        <v>182</v>
      </c>
      <c r="O50" s="18" t="s">
        <v>182</v>
      </c>
      <c r="P50" s="20" t="s">
        <v>182</v>
      </c>
      <c r="Q50" s="18" t="s">
        <v>182</v>
      </c>
      <c r="R50" s="20" t="s">
        <v>182</v>
      </c>
      <c r="S50" s="18" t="n">
        <v>373.90599974</v>
      </c>
      <c r="T50" s="20" t="n">
        <v>9.566064430000001</v>
      </c>
    </row>
    <row r="51" spans="1:20">
      <c r="A51" s="15" t="s">
        <v>226</v>
      </c>
      <c r="B51" s="17" t="n">
        <v>6866</v>
      </c>
      <c r="C51" s="18">
        <f>(115.0/B51*100)</f>
        <v/>
      </c>
      <c r="D51" s="19" t="n">
        <v>6751</v>
      </c>
      <c r="E51" s="18" t="n">
        <v>430.37108221</v>
      </c>
      <c r="F51" s="20" t="n">
        <v>3.88430253</v>
      </c>
      <c r="G51" s="18" t="n">
        <v>443.30477906</v>
      </c>
      <c r="H51" s="20" t="n">
        <v>5.24221354</v>
      </c>
      <c r="I51" s="18" t="n">
        <v>430.42115616</v>
      </c>
      <c r="J51" s="20" t="n">
        <v>2.89198631</v>
      </c>
      <c r="K51" s="18" t="s">
        <v>182</v>
      </c>
      <c r="L51" s="20" t="s">
        <v>182</v>
      </c>
      <c r="M51" s="18" t="s">
        <v>182</v>
      </c>
      <c r="N51" s="20" t="s">
        <v>182</v>
      </c>
      <c r="O51" s="18" t="n">
        <v>427.96430568</v>
      </c>
      <c r="P51" s="20" t="n">
        <v>5.20460603</v>
      </c>
      <c r="Q51" s="18" t="s">
        <v>182</v>
      </c>
      <c r="R51" s="20" t="s">
        <v>182</v>
      </c>
      <c r="S51" s="18" t="n">
        <v>388.63555089</v>
      </c>
      <c r="T51" s="20" t="n">
        <v>5.91358017</v>
      </c>
    </row>
    <row r="52" spans="1:20">
      <c r="A52" s="15" t="s">
        <v>227</v>
      </c>
      <c r="B52" s="17" t="n">
        <v>5809</v>
      </c>
      <c r="C52" s="18">
        <f>(115.0/B52*100)</f>
        <v/>
      </c>
      <c r="D52" s="19" t="n">
        <v>5694</v>
      </c>
      <c r="E52" s="18" t="n">
        <v>443.82747446</v>
      </c>
      <c r="F52" s="20" t="n">
        <v>5.85795438</v>
      </c>
      <c r="G52" s="18" t="n">
        <v>473.99744662</v>
      </c>
      <c r="H52" s="20" t="n">
        <v>5.45249317</v>
      </c>
      <c r="I52" s="18" t="n">
        <v>500.76890491</v>
      </c>
      <c r="J52" s="20" t="n">
        <v>2.6727002</v>
      </c>
      <c r="K52" s="18" t="s">
        <v>182</v>
      </c>
      <c r="L52" s="20" t="s">
        <v>182</v>
      </c>
      <c r="M52" s="18" t="s">
        <v>182</v>
      </c>
      <c r="N52" s="20" t="s">
        <v>182</v>
      </c>
      <c r="O52" s="18" t="s">
        <v>182</v>
      </c>
      <c r="P52" s="20" t="s">
        <v>182</v>
      </c>
      <c r="Q52" s="18" t="s">
        <v>182</v>
      </c>
      <c r="R52" s="20" t="s">
        <v>182</v>
      </c>
      <c r="S52" s="18" t="n">
        <v>374.02725792</v>
      </c>
      <c r="T52" s="20" t="n">
        <v>8.75155047</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(429.0/B54*100)</f>
        <v/>
      </c>
      <c r="D54" s="19" t="n">
        <v>4311</v>
      </c>
      <c r="E54" s="18" t="n">
        <v>357.0552554</v>
      </c>
      <c r="F54" s="20" t="n">
        <v>4.39069569</v>
      </c>
      <c r="G54" s="18" t="n">
        <v>375.31114352</v>
      </c>
      <c r="H54" s="20" t="n">
        <v>6.14633004</v>
      </c>
      <c r="I54" s="18" t="n">
        <v>374.48201554</v>
      </c>
      <c r="J54" s="20" t="n">
        <v>3.71890022</v>
      </c>
      <c r="K54" s="18" t="s">
        <v>182</v>
      </c>
      <c r="L54" s="20" t="s">
        <v>182</v>
      </c>
      <c r="M54" s="18" t="s">
        <v>182</v>
      </c>
      <c r="N54" s="20" t="s">
        <v>182</v>
      </c>
      <c r="O54" s="18" t="s">
        <v>182</v>
      </c>
      <c r="P54" s="20" t="s">
        <v>182</v>
      </c>
      <c r="Q54" s="18" t="s">
        <v>182</v>
      </c>
      <c r="R54" s="20" t="s">
        <v>182</v>
      </c>
      <c r="S54" s="18" t="n">
        <v>303.44013918</v>
      </c>
      <c r="T54" s="20" t="n">
        <v>4.51247538</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(79.0/B56*100)</f>
        <v/>
      </c>
      <c r="D56" s="19" t="n">
        <v>5280</v>
      </c>
      <c r="E56" s="18" t="n">
        <v>491.77106365</v>
      </c>
      <c r="F56" s="20" t="n">
        <v>4.54669782</v>
      </c>
      <c r="G56" s="18" t="n">
        <v>504.40676145</v>
      </c>
      <c r="H56" s="20" t="n">
        <v>6.09415567</v>
      </c>
      <c r="I56" s="18" t="n">
        <v>536.3239213099999</v>
      </c>
      <c r="J56" s="20" t="n">
        <v>2.65642083</v>
      </c>
      <c r="K56" s="18" t="s">
        <v>182</v>
      </c>
      <c r="L56" s="20" t="s">
        <v>182</v>
      </c>
      <c r="M56" s="18" t="s">
        <v>182</v>
      </c>
      <c r="N56" s="20" t="s">
        <v>182</v>
      </c>
      <c r="O56" s="18" t="s">
        <v>182</v>
      </c>
      <c r="P56" s="20" t="s">
        <v>182</v>
      </c>
      <c r="Q56" s="18" t="s">
        <v>182</v>
      </c>
      <c r="R56" s="20" t="s">
        <v>182</v>
      </c>
      <c r="S56" s="18" t="n">
        <v>426.66877163</v>
      </c>
      <c r="T56" s="20" t="n">
        <v>22.43651562</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(252.0/B61*100)</f>
        <v/>
      </c>
      <c r="D61" s="19" t="n">
        <v>6273</v>
      </c>
      <c r="E61" s="18" t="n">
        <v>429.14832611</v>
      </c>
      <c r="F61" s="20" t="n">
        <v>4.50993387</v>
      </c>
      <c r="G61" s="18" t="n">
        <v>466.57268338</v>
      </c>
      <c r="H61" s="20" t="n">
        <v>5.7089333</v>
      </c>
      <c r="I61" s="18" t="n">
        <v>487.87817998</v>
      </c>
      <c r="J61" s="20" t="n">
        <v>2.67314206</v>
      </c>
      <c r="K61" s="18" t="s">
        <v>182</v>
      </c>
      <c r="L61" s="20" t="s">
        <v>182</v>
      </c>
      <c r="M61" s="18" t="s">
        <v>182</v>
      </c>
      <c r="N61" s="20" t="s">
        <v>182</v>
      </c>
      <c r="O61" s="18" t="s">
        <v>182</v>
      </c>
      <c r="P61" s="20" t="s">
        <v>182</v>
      </c>
      <c r="Q61" s="18" t="s">
        <v>182</v>
      </c>
      <c r="R61" s="20" t="s">
        <v>182</v>
      </c>
      <c r="S61" s="18" t="n">
        <v>357.60756075</v>
      </c>
      <c r="T61" s="20" t="n">
        <v>9.202857849999999</v>
      </c>
    </row>
    <row r="62" spans="1:20">
      <c r="A62" s="15" t="s">
        <v>237</v>
      </c>
      <c r="B62" s="17" t="n">
        <v>4476</v>
      </c>
      <c r="C62" s="18">
        <f>(5.0/B62*100)</f>
        <v/>
      </c>
      <c r="D62" s="19" t="n">
        <v>4471</v>
      </c>
      <c r="E62" s="18" t="n">
        <v>472.20835732</v>
      </c>
      <c r="F62" s="20" t="n">
        <v>5.22524897</v>
      </c>
      <c r="G62" s="18" t="n">
        <v>490.20635178</v>
      </c>
      <c r="H62" s="20" t="n">
        <v>4.56741299</v>
      </c>
      <c r="I62" s="18" t="n">
        <v>515.55883023</v>
      </c>
      <c r="J62" s="20" t="n">
        <v>1.43018082</v>
      </c>
      <c r="K62" s="18" t="s">
        <v>182</v>
      </c>
      <c r="L62" s="20" t="s">
        <v>182</v>
      </c>
      <c r="M62" s="18" t="s">
        <v>182</v>
      </c>
      <c r="N62" s="20" t="s">
        <v>182</v>
      </c>
      <c r="O62" s="18" t="s">
        <v>182</v>
      </c>
      <c r="P62" s="20" t="s">
        <v>182</v>
      </c>
      <c r="Q62" s="18" t="s">
        <v>182</v>
      </c>
      <c r="R62" s="20" t="s">
        <v>182</v>
      </c>
      <c r="S62" s="18" t="n">
        <v>441.33798997</v>
      </c>
      <c r="T62" s="20" t="n">
        <v>26.07020224</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390.32749582</v>
      </c>
      <c r="F67" s="20" t="n">
        <v>4.71068376</v>
      </c>
      <c r="G67" s="18" t="n">
        <v>400.78242062</v>
      </c>
      <c r="H67" s="20" t="n">
        <v>5.89966409</v>
      </c>
      <c r="I67" s="18" t="n">
        <v>400.37226169</v>
      </c>
      <c r="J67" s="20" t="n">
        <v>2.96187771</v>
      </c>
      <c r="K67" s="18" t="s">
        <v>182</v>
      </c>
      <c r="L67" s="20" t="s">
        <v>182</v>
      </c>
      <c r="M67" s="18" t="s">
        <v>182</v>
      </c>
      <c r="N67" s="20" t="s">
        <v>182</v>
      </c>
      <c r="O67" s="18" t="s">
        <v>182</v>
      </c>
      <c r="P67" s="20" t="s">
        <v>182</v>
      </c>
      <c r="Q67" s="18" t="s">
        <v>182</v>
      </c>
      <c r="R67" s="20" t="s">
        <v>182</v>
      </c>
      <c r="S67" s="18" t="n">
        <v>315.83163254</v>
      </c>
      <c r="T67" s="20" t="n">
        <v>9.828784130000001</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494.79686184</v>
      </c>
      <c r="F70" s="20" t="n">
        <v>4.65186457</v>
      </c>
      <c r="G70" s="18" t="n">
        <v>506.38289588</v>
      </c>
      <c r="H70" s="20" t="n">
        <v>5.22111801</v>
      </c>
      <c r="I70" s="18" t="n">
        <v>500.06678225</v>
      </c>
      <c r="J70" s="20" t="n">
        <v>3.34547275</v>
      </c>
      <c r="K70" s="18" t="s">
        <v>182</v>
      </c>
      <c r="L70" s="20" t="s">
        <v>182</v>
      </c>
      <c r="M70" s="18" t="s">
        <v>182</v>
      </c>
      <c r="N70" s="20" t="s">
        <v>182</v>
      </c>
      <c r="O70" s="18" t="s">
        <v>182</v>
      </c>
      <c r="P70" s="20" t="s">
        <v>182</v>
      </c>
      <c r="Q70" s="18" t="s">
        <v>182</v>
      </c>
      <c r="R70" s="20" t="s">
        <v>182</v>
      </c>
      <c r="S70" s="18" t="n">
        <v>426.851746</v>
      </c>
      <c r="T70" s="20" t="n">
        <v>7.803957</v>
      </c>
    </row>
    <row r="71" spans="1:20">
      <c r="A71" s="15" t="s">
        <v>246</v>
      </c>
      <c r="B71" s="17" t="n">
        <v>6115</v>
      </c>
      <c r="C71" s="18">
        <f>(105.0/B71*100)</f>
        <v/>
      </c>
      <c r="D71" s="19" t="n">
        <v>6010</v>
      </c>
      <c r="E71" s="18" t="n">
        <v>532.11104212</v>
      </c>
      <c r="F71" s="20" t="n">
        <v>5.14357202</v>
      </c>
      <c r="G71" s="18" t="n">
        <v>522.6882263700001</v>
      </c>
      <c r="H71" s="20" t="n">
        <v>4.54708874</v>
      </c>
      <c r="I71" s="18" t="n">
        <v>538.76606452</v>
      </c>
      <c r="J71" s="20" t="n">
        <v>1.77762004</v>
      </c>
      <c r="K71" s="18" t="s">
        <v>182</v>
      </c>
      <c r="L71" s="20" t="s">
        <v>182</v>
      </c>
      <c r="M71" s="18" t="s">
        <v>182</v>
      </c>
      <c r="N71" s="20" t="s">
        <v>182</v>
      </c>
      <c r="O71" s="18" t="s">
        <v>182</v>
      </c>
      <c r="P71" s="20" t="s">
        <v>182</v>
      </c>
      <c r="Q71" s="18" t="s">
        <v>182</v>
      </c>
      <c r="R71" s="20" t="s">
        <v>182</v>
      </c>
      <c r="S71" s="18" t="n">
        <v>454.3223057</v>
      </c>
      <c r="T71" s="20" t="n">
        <v>16.2566073</v>
      </c>
    </row>
    <row r="72" spans="1:20">
      <c r="A72" s="15" t="s">
        <v>247</v>
      </c>
      <c r="B72" s="17" t="n">
        <v>7708</v>
      </c>
      <c r="C72" s="18">
        <f>(8.0/B72*100)</f>
        <v/>
      </c>
      <c r="D72" s="19" t="n">
        <v>7700</v>
      </c>
      <c r="E72" s="18" t="n">
        <v>475.52198192</v>
      </c>
      <c r="F72" s="20" t="n">
        <v>4.86799793</v>
      </c>
      <c r="G72" s="18" t="n">
        <v>487.01532145</v>
      </c>
      <c r="H72" s="20" t="n">
        <v>4.61168581</v>
      </c>
      <c r="I72" s="18" t="n">
        <v>500.76087753</v>
      </c>
      <c r="J72" s="20" t="n">
        <v>2.55362461</v>
      </c>
      <c r="K72" s="18" t="s">
        <v>182</v>
      </c>
      <c r="L72" s="20" t="s">
        <v>182</v>
      </c>
      <c r="M72" s="18" t="s">
        <v>182</v>
      </c>
      <c r="N72" s="20" t="s">
        <v>182</v>
      </c>
      <c r="O72" s="18" t="s">
        <v>182</v>
      </c>
      <c r="P72" s="20" t="s">
        <v>182</v>
      </c>
      <c r="Q72" s="18" t="s">
        <v>182</v>
      </c>
      <c r="R72" s="20" t="s">
        <v>182</v>
      </c>
      <c r="S72" s="18" t="n">
        <v>431.20750917</v>
      </c>
      <c r="T72" s="20" t="n">
        <v>22.65485093</v>
      </c>
    </row>
    <row r="73" spans="1:20">
      <c r="A73" s="15" t="s">
        <v>248</v>
      </c>
      <c r="B73" s="17" t="n">
        <v>8249</v>
      </c>
      <c r="C73" s="18">
        <f>(222.0/B73*100)</f>
        <v/>
      </c>
      <c r="D73" s="19" t="n">
        <v>8027</v>
      </c>
      <c r="E73" s="18" t="n">
        <v>379.49451113</v>
      </c>
      <c r="F73" s="20" t="n">
        <v>4.42476776</v>
      </c>
      <c r="G73" s="18" t="n">
        <v>381.14465858</v>
      </c>
      <c r="H73" s="20" t="n">
        <v>5.94126308</v>
      </c>
      <c r="I73" s="18" t="n">
        <v>420.64694805</v>
      </c>
      <c r="J73" s="20" t="n">
        <v>3.35961944</v>
      </c>
      <c r="K73" s="18" t="s">
        <v>182</v>
      </c>
      <c r="L73" s="20" t="s">
        <v>182</v>
      </c>
      <c r="M73" s="18" t="s">
        <v>182</v>
      </c>
      <c r="N73" s="20" t="s">
        <v>182</v>
      </c>
      <c r="O73" s="18" t="s">
        <v>182</v>
      </c>
      <c r="P73" s="20" t="s">
        <v>182</v>
      </c>
      <c r="Q73" s="18" t="s">
        <v>182</v>
      </c>
      <c r="R73" s="20" t="s">
        <v>182</v>
      </c>
      <c r="S73" s="18" t="n">
        <v>352.38508307</v>
      </c>
      <c r="T73" s="20" t="n">
        <v>9.31711739</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(266.0/B77*100)</f>
        <v/>
      </c>
      <c r="D77" s="19" t="n">
        <v>5796</v>
      </c>
      <c r="E77" s="18" t="n">
        <v>427.46352262</v>
      </c>
      <c r="F77" s="20" t="n">
        <v>5.08457473</v>
      </c>
      <c r="G77" s="18" t="n">
        <v>445.28590753</v>
      </c>
      <c r="H77" s="20" t="n">
        <v>6.2830786</v>
      </c>
      <c r="I77" s="18" t="n">
        <v>453.8806492</v>
      </c>
      <c r="J77" s="20" t="n">
        <v>2.54595621</v>
      </c>
      <c r="K77" s="18" t="s">
        <v>182</v>
      </c>
      <c r="L77" s="20" t="s">
        <v>182</v>
      </c>
      <c r="M77" s="18" t="s">
        <v>182</v>
      </c>
      <c r="N77" s="20" t="s">
        <v>182</v>
      </c>
      <c r="O77" s="18" t="s">
        <v>182</v>
      </c>
      <c r="P77" s="20" t="s">
        <v>182</v>
      </c>
      <c r="Q77" s="18" t="s">
        <v>182</v>
      </c>
      <c r="R77" s="20" t="s">
        <v>182</v>
      </c>
      <c r="S77" s="18" t="n">
        <v>356.06879487</v>
      </c>
      <c r="T77" s="20" t="n">
        <v>4.54913139</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281</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499.76584948</v>
      </c>
      <c r="F7" s="20" t="n">
        <v>2.20527546</v>
      </c>
      <c r="G7" s="18" t="n">
        <v>531.41321552</v>
      </c>
      <c r="H7" s="20" t="n">
        <v>3.4587927</v>
      </c>
      <c r="I7" s="18" t="n">
        <v>502.00028053</v>
      </c>
      <c r="J7" s="20" t="n">
        <v>6.14401518</v>
      </c>
      <c r="K7" s="18" t="s">
        <v>182</v>
      </c>
      <c r="L7" s="20" t="s">
        <v>182</v>
      </c>
      <c r="M7" s="18" t="s">
        <v>182</v>
      </c>
      <c r="N7" s="20" t="s">
        <v>182</v>
      </c>
      <c r="O7" s="18" t="s">
        <v>182</v>
      </c>
      <c r="P7" s="20" t="s">
        <v>182</v>
      </c>
      <c r="Q7" s="18" t="s">
        <v>182</v>
      </c>
      <c r="R7" s="20" t="s">
        <v>182</v>
      </c>
      <c r="S7" s="18" t="n">
        <v>427.64732287</v>
      </c>
      <c r="T7" s="20" t="n">
        <v>9.109332159999999</v>
      </c>
    </row>
    <row r="8" spans="1:20">
      <c r="A8" s="15" t="s">
        <v>183</v>
      </c>
      <c r="B8" s="17" t="n">
        <v>7007</v>
      </c>
      <c r="C8" s="18">
        <f>(128.0/B8*100)</f>
        <v/>
      </c>
      <c r="D8" s="19" t="n">
        <v>6879</v>
      </c>
      <c r="E8" s="18" t="n">
        <v>485.91098873</v>
      </c>
      <c r="F8" s="20" t="n">
        <v>2.92995315</v>
      </c>
      <c r="G8" s="18" t="n">
        <v>510.16552733</v>
      </c>
      <c r="H8" s="20" t="n">
        <v>5.72326336</v>
      </c>
      <c r="I8" s="18" t="n">
        <v>489.7198939</v>
      </c>
      <c r="J8" s="20" t="n">
        <v>5.60603774</v>
      </c>
      <c r="K8" s="18" t="s">
        <v>182</v>
      </c>
      <c r="L8" s="20" t="s">
        <v>182</v>
      </c>
      <c r="M8" s="18" t="s">
        <v>182</v>
      </c>
      <c r="N8" s="20" t="s">
        <v>182</v>
      </c>
      <c r="O8" s="18" t="n">
        <v>361.38025951</v>
      </c>
      <c r="P8" s="20" t="n">
        <v>22.72565673</v>
      </c>
      <c r="Q8" s="18" t="s">
        <v>182</v>
      </c>
      <c r="R8" s="20" t="s">
        <v>182</v>
      </c>
      <c r="S8" s="18" t="n">
        <v>365.11652908</v>
      </c>
      <c r="T8" s="20" t="n">
        <v>9.0865651</v>
      </c>
    </row>
    <row r="9" spans="1:20">
      <c r="A9" s="15" t="s">
        <v>184</v>
      </c>
      <c r="B9" s="17" t="n">
        <v>9651</v>
      </c>
      <c r="C9" s="18">
        <f>(475.0/B9*100)</f>
        <v/>
      </c>
      <c r="D9" s="19" t="n">
        <v>9176</v>
      </c>
      <c r="E9" s="18" t="n">
        <v>506.85268225</v>
      </c>
      <c r="F9" s="20" t="n">
        <v>2.75037303</v>
      </c>
      <c r="G9" s="18" t="n">
        <v>515.47016917</v>
      </c>
      <c r="H9" s="20" t="n">
        <v>4.05428616</v>
      </c>
      <c r="I9" s="18" t="n">
        <v>507.84834018</v>
      </c>
      <c r="J9" s="20" t="n">
        <v>3.11302924</v>
      </c>
      <c r="K9" s="18" t="s">
        <v>182</v>
      </c>
      <c r="L9" s="20" t="s">
        <v>182</v>
      </c>
      <c r="M9" s="18" t="s">
        <v>182</v>
      </c>
      <c r="N9" s="20" t="s">
        <v>182</v>
      </c>
      <c r="O9" s="18" t="n">
        <v>347.7815185</v>
      </c>
      <c r="P9" s="20" t="n">
        <v>11.20716786</v>
      </c>
      <c r="Q9" s="18" t="s">
        <v>182</v>
      </c>
      <c r="R9" s="20" t="s">
        <v>182</v>
      </c>
      <c r="S9" s="18" t="n">
        <v>399.22845767</v>
      </c>
      <c r="T9" s="20" t="n">
        <v>8.63046479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(102.0/B11*100)</f>
        <v/>
      </c>
      <c r="D11" s="19" t="n">
        <v>6951</v>
      </c>
      <c r="E11" s="18" t="n">
        <v>466.61259692</v>
      </c>
      <c r="F11" s="20" t="n">
        <v>3.31490191</v>
      </c>
      <c r="G11" s="18" t="n">
        <v>464.87185775</v>
      </c>
      <c r="H11" s="20" t="n">
        <v>3.6496641</v>
      </c>
      <c r="I11" s="18" t="n">
        <v>442.06716844</v>
      </c>
      <c r="J11" s="20" t="n">
        <v>4.60342999</v>
      </c>
      <c r="K11" s="18" t="s">
        <v>182</v>
      </c>
      <c r="L11" s="20" t="s">
        <v>182</v>
      </c>
      <c r="M11" s="18" t="s">
        <v>182</v>
      </c>
      <c r="N11" s="20" t="s">
        <v>182</v>
      </c>
      <c r="O11" s="18" t="s">
        <v>182</v>
      </c>
      <c r="P11" s="20" t="s">
        <v>182</v>
      </c>
      <c r="Q11" s="18" t="s">
        <v>182</v>
      </c>
      <c r="R11" s="20" t="s">
        <v>182</v>
      </c>
      <c r="S11" s="18" t="n">
        <v>395.36791381</v>
      </c>
      <c r="T11" s="20" t="n">
        <v>10.66870411</v>
      </c>
    </row>
    <row r="12" spans="1:20">
      <c r="A12" s="15" t="s">
        <v>187</v>
      </c>
      <c r="B12" s="17" t="n">
        <v>6894</v>
      </c>
      <c r="C12" s="18">
        <f>(125.0/B12*100)</f>
        <v/>
      </c>
      <c r="D12" s="19" t="n">
        <v>6769</v>
      </c>
      <c r="E12" s="18" t="n">
        <v>490.54302427</v>
      </c>
      <c r="F12" s="20" t="n">
        <v>2.62954878</v>
      </c>
      <c r="G12" s="18" t="n">
        <v>506.20992547</v>
      </c>
      <c r="H12" s="20" t="n">
        <v>4.30507157</v>
      </c>
      <c r="I12" s="18" t="n">
        <v>502.26571146</v>
      </c>
      <c r="J12" s="20" t="n">
        <v>4.04402938</v>
      </c>
      <c r="K12" s="18" t="s">
        <v>182</v>
      </c>
      <c r="L12" s="20" t="s">
        <v>182</v>
      </c>
      <c r="M12" s="18" t="s">
        <v>182</v>
      </c>
      <c r="N12" s="20" t="s">
        <v>182</v>
      </c>
      <c r="O12" s="18" t="n">
        <v>332.31014509</v>
      </c>
      <c r="P12" s="20" t="n">
        <v>18.34291261</v>
      </c>
      <c r="Q12" s="18" t="s">
        <v>182</v>
      </c>
      <c r="R12" s="20" t="s">
        <v>182</v>
      </c>
      <c r="S12" s="18" t="n">
        <v>385.20437984</v>
      </c>
      <c r="T12" s="20" t="n">
        <v>11.36622114</v>
      </c>
    </row>
    <row r="13" spans="1:20">
      <c r="A13" s="15" t="s">
        <v>188</v>
      </c>
      <c r="B13" s="17" t="n">
        <v>7161</v>
      </c>
      <c r="C13" s="18">
        <f>(301.0/B13*100)</f>
        <v/>
      </c>
      <c r="D13" s="19" t="n">
        <v>6860</v>
      </c>
      <c r="E13" s="18" t="n">
        <v>495.91337592</v>
      </c>
      <c r="F13" s="20" t="n">
        <v>3.29904725</v>
      </c>
      <c r="G13" s="18" t="n">
        <v>519.53573985</v>
      </c>
      <c r="H13" s="20" t="n">
        <v>3.14019962</v>
      </c>
      <c r="I13" s="18" t="n">
        <v>509.41395597</v>
      </c>
      <c r="J13" s="20" t="n">
        <v>3.38519961</v>
      </c>
      <c r="K13" s="18" t="s">
        <v>182</v>
      </c>
      <c r="L13" s="20" t="s">
        <v>182</v>
      </c>
      <c r="M13" s="18" t="s">
        <v>182</v>
      </c>
      <c r="N13" s="20" t="s">
        <v>182</v>
      </c>
      <c r="O13" s="18" t="n">
        <v>407.4699787</v>
      </c>
      <c r="P13" s="20" t="n">
        <v>6.79601306</v>
      </c>
      <c r="Q13" s="18" t="s">
        <v>182</v>
      </c>
      <c r="R13" s="20" t="s">
        <v>182</v>
      </c>
      <c r="S13" s="18" t="n">
        <v>400.39675723</v>
      </c>
      <c r="T13" s="20" t="n">
        <v>10.15672621</v>
      </c>
    </row>
    <row r="14" spans="1:20">
      <c r="A14" s="15" t="s">
        <v>189</v>
      </c>
      <c r="B14" s="17" t="n">
        <v>5587</v>
      </c>
      <c r="C14" s="18">
        <f>(185.0/B14*100)</f>
        <v/>
      </c>
      <c r="D14" s="19" t="n">
        <v>5402</v>
      </c>
      <c r="E14" s="18" t="n">
        <v>512.59660536</v>
      </c>
      <c r="F14" s="20" t="n">
        <v>3.04454705</v>
      </c>
      <c r="G14" s="18" t="n">
        <v>535.02801071</v>
      </c>
      <c r="H14" s="20" t="n">
        <v>2.8972393</v>
      </c>
      <c r="I14" s="18" t="n">
        <v>515.85020466</v>
      </c>
      <c r="J14" s="20" t="n">
        <v>3.95754464</v>
      </c>
      <c r="K14" s="18" t="s">
        <v>182</v>
      </c>
      <c r="L14" s="20" t="s">
        <v>182</v>
      </c>
      <c r="M14" s="18" t="s">
        <v>182</v>
      </c>
      <c r="N14" s="20" t="s">
        <v>182</v>
      </c>
      <c r="O14" s="18" t="s">
        <v>182</v>
      </c>
      <c r="P14" s="20" t="s">
        <v>182</v>
      </c>
      <c r="Q14" s="18" t="s">
        <v>182</v>
      </c>
      <c r="R14" s="20" t="s">
        <v>182</v>
      </c>
      <c r="S14" s="18" t="n">
        <v>438.03233567</v>
      </c>
      <c r="T14" s="20" t="n">
        <v>13.88634766</v>
      </c>
    </row>
    <row r="15" spans="1:20">
      <c r="A15" s="15" t="s">
        <v>190</v>
      </c>
      <c r="B15" s="17" t="n">
        <v>5882</v>
      </c>
      <c r="C15" s="18">
        <f>(131.0/B15*100)</f>
        <v/>
      </c>
      <c r="D15" s="19" t="n">
        <v>5751</v>
      </c>
      <c r="E15" s="18" t="n">
        <v>534.92420218</v>
      </c>
      <c r="F15" s="20" t="n">
        <v>2.65256278</v>
      </c>
      <c r="G15" s="18" t="n">
        <v>524.43320407</v>
      </c>
      <c r="H15" s="20" t="n">
        <v>4.59942818</v>
      </c>
      <c r="I15" s="18" t="n">
        <v>521.84436368</v>
      </c>
      <c r="J15" s="20" t="n">
        <v>5.06841998</v>
      </c>
      <c r="K15" s="18" t="s">
        <v>182</v>
      </c>
      <c r="L15" s="20" t="s">
        <v>182</v>
      </c>
      <c r="M15" s="18" t="s">
        <v>182</v>
      </c>
      <c r="N15" s="20" t="s">
        <v>182</v>
      </c>
      <c r="O15" s="18" t="n">
        <v>367.66871077</v>
      </c>
      <c r="P15" s="20" t="n">
        <v>14.82638214</v>
      </c>
      <c r="Q15" s="18" t="s">
        <v>182</v>
      </c>
      <c r="R15" s="20" t="s">
        <v>182</v>
      </c>
      <c r="S15" s="18" t="n">
        <v>432.4320973</v>
      </c>
      <c r="T15" s="20" t="n">
        <v>10.9787077</v>
      </c>
    </row>
    <row r="16" spans="1:20">
      <c r="A16" s="15" t="s">
        <v>191</v>
      </c>
      <c r="B16" s="17" t="n">
        <v>6108</v>
      </c>
      <c r="C16" s="18">
        <f>(244.0/B16*100)</f>
        <v/>
      </c>
      <c r="D16" s="19" t="n">
        <v>5864</v>
      </c>
      <c r="E16" s="18" t="n">
        <v>498.70652496</v>
      </c>
      <c r="F16" s="20" t="n">
        <v>2.90371308</v>
      </c>
      <c r="G16" s="18" t="n">
        <v>519.0960496599999</v>
      </c>
      <c r="H16" s="20" t="n">
        <v>4.41342444</v>
      </c>
      <c r="I16" s="18" t="n">
        <v>528.37636824</v>
      </c>
      <c r="J16" s="20" t="n">
        <v>3.75667309</v>
      </c>
      <c r="K16" s="18" t="s">
        <v>182</v>
      </c>
      <c r="L16" s="20" t="s">
        <v>182</v>
      </c>
      <c r="M16" s="18" t="s">
        <v>182</v>
      </c>
      <c r="N16" s="20" t="s">
        <v>182</v>
      </c>
      <c r="O16" s="18" t="s">
        <v>182</v>
      </c>
      <c r="P16" s="20" t="s">
        <v>182</v>
      </c>
      <c r="Q16" s="18" t="s">
        <v>182</v>
      </c>
      <c r="R16" s="20" t="s">
        <v>182</v>
      </c>
      <c r="S16" s="18" t="n">
        <v>368.89610322</v>
      </c>
      <c r="T16" s="20" t="n">
        <v>9.52574641</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476.11658671</v>
      </c>
      <c r="F18" s="20" t="n">
        <v>4.40526054</v>
      </c>
      <c r="G18" s="18" t="n">
        <v>481.02240879</v>
      </c>
      <c r="H18" s="20" t="n">
        <v>4.76694241</v>
      </c>
      <c r="I18" s="18" t="n">
        <v>434.04188299</v>
      </c>
      <c r="J18" s="20" t="n">
        <v>6.64595722</v>
      </c>
      <c r="K18" s="18" t="s">
        <v>182</v>
      </c>
      <c r="L18" s="20" t="s">
        <v>182</v>
      </c>
      <c r="M18" s="18" t="s">
        <v>182</v>
      </c>
      <c r="N18" s="20" t="s">
        <v>182</v>
      </c>
      <c r="O18" s="18" t="s">
        <v>182</v>
      </c>
      <c r="P18" s="20" t="s">
        <v>182</v>
      </c>
      <c r="Q18" s="18" t="s">
        <v>182</v>
      </c>
      <c r="R18" s="20" t="s">
        <v>182</v>
      </c>
      <c r="S18" s="18" t="n">
        <v>363.83898647</v>
      </c>
      <c r="T18" s="20" t="n">
        <v>10.13676404</v>
      </c>
    </row>
    <row r="19" spans="1:20">
      <c r="A19" s="15" t="s">
        <v>194</v>
      </c>
      <c r="B19" s="17" t="n">
        <v>5658</v>
      </c>
      <c r="C19" s="18">
        <f>(123.0/B19*100)</f>
        <v/>
      </c>
      <c r="D19" s="19" t="n">
        <v>5535</v>
      </c>
      <c r="E19" s="18" t="n">
        <v>472.08235987</v>
      </c>
      <c r="F19" s="20" t="n">
        <v>2.94580128</v>
      </c>
      <c r="G19" s="18" t="n">
        <v>487.02166067</v>
      </c>
      <c r="H19" s="20" t="n">
        <v>4.33279282</v>
      </c>
      <c r="I19" s="18" t="n">
        <v>449.74658032</v>
      </c>
      <c r="J19" s="20" t="n">
        <v>6.0225708</v>
      </c>
      <c r="K19" s="18" t="s">
        <v>182</v>
      </c>
      <c r="L19" s="20" t="s">
        <v>182</v>
      </c>
      <c r="M19" s="18" t="s">
        <v>182</v>
      </c>
      <c r="N19" s="20" t="s">
        <v>182</v>
      </c>
      <c r="O19" s="18" t="s">
        <v>182</v>
      </c>
      <c r="P19" s="20" t="s">
        <v>182</v>
      </c>
      <c r="Q19" s="18" t="s">
        <v>182</v>
      </c>
      <c r="R19" s="20" t="s">
        <v>182</v>
      </c>
      <c r="S19" s="18" t="n">
        <v>364.1478093</v>
      </c>
      <c r="T19" s="20" t="n">
        <v>9.832735019999999</v>
      </c>
    </row>
    <row r="20" spans="1:20">
      <c r="A20" s="15" t="s">
        <v>195</v>
      </c>
      <c r="B20" s="17" t="n">
        <v>3371</v>
      </c>
      <c r="C20" s="18">
        <f>(81.0/B20*100)</f>
        <v/>
      </c>
      <c r="D20" s="19" t="n">
        <v>3290</v>
      </c>
      <c r="E20" s="18" t="n">
        <v>490.59347949</v>
      </c>
      <c r="F20" s="20" t="n">
        <v>2.48560617</v>
      </c>
      <c r="G20" s="18" t="n">
        <v>479.9418287</v>
      </c>
      <c r="H20" s="20" t="n">
        <v>4.07610343</v>
      </c>
      <c r="I20" s="18" t="n">
        <v>444.20965299</v>
      </c>
      <c r="J20" s="20" t="n">
        <v>7.09522789</v>
      </c>
      <c r="K20" s="18" t="s">
        <v>182</v>
      </c>
      <c r="L20" s="20" t="s">
        <v>182</v>
      </c>
      <c r="M20" s="18" t="s">
        <v>182</v>
      </c>
      <c r="N20" s="20" t="s">
        <v>182</v>
      </c>
      <c r="O20" s="18" t="s">
        <v>182</v>
      </c>
      <c r="P20" s="20" t="s">
        <v>182</v>
      </c>
      <c r="Q20" s="18" t="s">
        <v>182</v>
      </c>
      <c r="R20" s="20" t="s">
        <v>182</v>
      </c>
      <c r="S20" s="18" t="n">
        <v>375.75717475</v>
      </c>
      <c r="T20" s="20" t="n">
        <v>15.18755669</v>
      </c>
    </row>
    <row r="21" spans="1:20">
      <c r="A21" s="15" t="s">
        <v>196</v>
      </c>
      <c r="B21" s="17" t="n">
        <v>5741</v>
      </c>
      <c r="C21" s="18">
        <f>(73.0/B21*100)</f>
        <v/>
      </c>
      <c r="D21" s="19" t="n">
        <v>5668</v>
      </c>
      <c r="E21" s="18" t="n">
        <v>520.13897349</v>
      </c>
      <c r="F21" s="20" t="n">
        <v>2.70854061</v>
      </c>
      <c r="G21" s="18" t="n">
        <v>528.63889199</v>
      </c>
      <c r="H21" s="20" t="n">
        <v>3.04918408</v>
      </c>
      <c r="I21" s="18" t="n">
        <v>516.45280805</v>
      </c>
      <c r="J21" s="20" t="n">
        <v>6.88360038</v>
      </c>
      <c r="K21" s="18" t="s">
        <v>182</v>
      </c>
      <c r="L21" s="20" t="s">
        <v>182</v>
      </c>
      <c r="M21" s="18" t="s">
        <v>182</v>
      </c>
      <c r="N21" s="20" t="s">
        <v>182</v>
      </c>
      <c r="O21" s="18" t="s">
        <v>182</v>
      </c>
      <c r="P21" s="20" t="s">
        <v>182</v>
      </c>
      <c r="Q21" s="18" t="s">
        <v>182</v>
      </c>
      <c r="R21" s="20" t="s">
        <v>182</v>
      </c>
      <c r="S21" s="18" t="n">
        <v>408.68495803</v>
      </c>
      <c r="T21" s="20" t="n">
        <v>13.64533324</v>
      </c>
    </row>
    <row r="22" spans="1:20">
      <c r="A22" s="15" t="s">
        <v>197</v>
      </c>
      <c r="B22" s="17" t="n">
        <v>6598</v>
      </c>
      <c r="C22" s="18">
        <f>(98.0/B22*100)</f>
        <v/>
      </c>
      <c r="D22" s="19" t="n">
        <v>6500</v>
      </c>
      <c r="E22" s="18" t="n">
        <v>474.38744839</v>
      </c>
      <c r="F22" s="20" t="n">
        <v>4.68850252</v>
      </c>
      <c r="G22" s="18" t="n">
        <v>507.43430424</v>
      </c>
      <c r="H22" s="20" t="n">
        <v>4.40151512</v>
      </c>
      <c r="I22" s="18" t="n">
        <v>496.13331411</v>
      </c>
      <c r="J22" s="20" t="n">
        <v>5.60861854</v>
      </c>
      <c r="K22" s="18" t="s">
        <v>182</v>
      </c>
      <c r="L22" s="20" t="s">
        <v>182</v>
      </c>
      <c r="M22" s="18" t="s">
        <v>182</v>
      </c>
      <c r="N22" s="20" t="s">
        <v>182</v>
      </c>
      <c r="O22" s="18" t="n">
        <v>481.75555063</v>
      </c>
      <c r="P22" s="20" t="n">
        <v>8.711038220000001</v>
      </c>
      <c r="Q22" s="18" t="s">
        <v>182</v>
      </c>
      <c r="R22" s="20" t="s">
        <v>182</v>
      </c>
      <c r="S22" s="18" t="n">
        <v>358.89829429</v>
      </c>
      <c r="T22" s="20" t="n">
        <v>10.58480025</v>
      </c>
    </row>
    <row r="23" spans="1:20">
      <c r="A23" s="15" t="s">
        <v>198</v>
      </c>
      <c r="B23" s="17" t="n">
        <v>11583</v>
      </c>
      <c r="C23" s="18">
        <f>(505.0/B23*100)</f>
        <v/>
      </c>
      <c r="D23" s="19" t="n">
        <v>11078</v>
      </c>
      <c r="E23" s="18" t="n">
        <v>481.21218013</v>
      </c>
      <c r="F23" s="20" t="n">
        <v>3.11158503</v>
      </c>
      <c r="G23" s="18" t="n">
        <v>509.84336538</v>
      </c>
      <c r="H23" s="20" t="n">
        <v>3.97401659</v>
      </c>
      <c r="I23" s="18" t="n">
        <v>492.66437707</v>
      </c>
      <c r="J23" s="20" t="n">
        <v>3.9570946</v>
      </c>
      <c r="K23" s="18" t="s">
        <v>182</v>
      </c>
      <c r="L23" s="20" t="s">
        <v>182</v>
      </c>
      <c r="M23" s="18" t="s">
        <v>182</v>
      </c>
      <c r="N23" s="20" t="s">
        <v>182</v>
      </c>
      <c r="O23" s="18" t="s">
        <v>182</v>
      </c>
      <c r="P23" s="20" t="s">
        <v>182</v>
      </c>
      <c r="Q23" s="18" t="s">
        <v>182</v>
      </c>
      <c r="R23" s="20" t="s">
        <v>182</v>
      </c>
      <c r="S23" s="18" t="n">
        <v>407.89965451</v>
      </c>
      <c r="T23" s="20" t="n">
        <v>9.230055220000001</v>
      </c>
    </row>
    <row r="24" spans="1:20">
      <c r="A24" s="15" t="s">
        <v>199</v>
      </c>
      <c r="B24" s="17" t="n">
        <v>6647</v>
      </c>
      <c r="C24" s="18">
        <f>(13.0/B24*100)</f>
        <v/>
      </c>
      <c r="D24" s="19" t="n">
        <v>6634</v>
      </c>
      <c r="E24" s="18" t="n">
        <v>520.07731959</v>
      </c>
      <c r="F24" s="20" t="n">
        <v>3.99912426</v>
      </c>
      <c r="G24" s="18" t="n">
        <v>524.23166832</v>
      </c>
      <c r="H24" s="20" t="n">
        <v>4.07819377</v>
      </c>
      <c r="I24" s="18" t="n">
        <v>511.13915681</v>
      </c>
      <c r="J24" s="20" t="n">
        <v>3.75388319</v>
      </c>
      <c r="K24" s="18" t="s">
        <v>182</v>
      </c>
      <c r="L24" s="20" t="s">
        <v>182</v>
      </c>
      <c r="M24" s="18" t="s">
        <v>182</v>
      </c>
      <c r="N24" s="20" t="s">
        <v>182</v>
      </c>
      <c r="O24" s="18" t="s">
        <v>182</v>
      </c>
      <c r="P24" s="20" t="s">
        <v>182</v>
      </c>
      <c r="Q24" s="18" t="s">
        <v>182</v>
      </c>
      <c r="R24" s="20" t="s">
        <v>182</v>
      </c>
      <c r="S24" s="18" t="n">
        <v>428.20158054</v>
      </c>
      <c r="T24" s="20" t="n">
        <v>12.3415982</v>
      </c>
    </row>
    <row r="25" spans="1:20">
      <c r="A25" s="15" t="s">
        <v>200</v>
      </c>
      <c r="B25" s="17" t="n">
        <v>5581</v>
      </c>
      <c r="C25" s="18">
        <f>(28.0/B25*100)</f>
        <v/>
      </c>
      <c r="D25" s="19" t="n">
        <v>5553</v>
      </c>
      <c r="E25" s="18" t="n">
        <v>530.47294126</v>
      </c>
      <c r="F25" s="20" t="n">
        <v>4.11595114</v>
      </c>
      <c r="G25" s="18" t="n">
        <v>522.85690026</v>
      </c>
      <c r="H25" s="20" t="n">
        <v>4.07656043</v>
      </c>
      <c r="I25" s="18" t="n">
        <v>488.6845094</v>
      </c>
      <c r="J25" s="20" t="n">
        <v>4.51472947</v>
      </c>
      <c r="K25" s="18" t="s">
        <v>182</v>
      </c>
      <c r="L25" s="20" t="s">
        <v>182</v>
      </c>
      <c r="M25" s="18" t="s">
        <v>182</v>
      </c>
      <c r="N25" s="20" t="s">
        <v>182</v>
      </c>
      <c r="O25" s="18" t="s">
        <v>182</v>
      </c>
      <c r="P25" s="20" t="s">
        <v>182</v>
      </c>
      <c r="Q25" s="18" t="s">
        <v>182</v>
      </c>
      <c r="R25" s="20" t="s">
        <v>182</v>
      </c>
      <c r="S25" s="18" t="n">
        <v>428.52763607</v>
      </c>
      <c r="T25" s="20" t="n">
        <v>17.11611969</v>
      </c>
    </row>
    <row r="26" spans="1:20">
      <c r="A26" s="15" t="s">
        <v>201</v>
      </c>
      <c r="B26" s="17" t="n">
        <v>4869</v>
      </c>
      <c r="C26" s="18">
        <f>(98.0/B26*100)</f>
        <v/>
      </c>
      <c r="D26" s="19" t="n">
        <v>4771</v>
      </c>
      <c r="E26" s="18" t="n">
        <v>474.21240534</v>
      </c>
      <c r="F26" s="20" t="n">
        <v>2.54445194</v>
      </c>
      <c r="G26" s="18" t="n">
        <v>508.83879841</v>
      </c>
      <c r="H26" s="20" t="n">
        <v>2.38843403</v>
      </c>
      <c r="I26" s="18" t="n">
        <v>484.52119679</v>
      </c>
      <c r="J26" s="20" t="n">
        <v>3.64621673</v>
      </c>
      <c r="K26" s="18" t="s">
        <v>182</v>
      </c>
      <c r="L26" s="20" t="s">
        <v>182</v>
      </c>
      <c r="M26" s="18" t="s">
        <v>182</v>
      </c>
      <c r="N26" s="20" t="s">
        <v>182</v>
      </c>
      <c r="O26" s="18" t="s">
        <v>182</v>
      </c>
      <c r="P26" s="20" t="s">
        <v>182</v>
      </c>
      <c r="Q26" s="18" t="s">
        <v>182</v>
      </c>
      <c r="R26" s="20" t="s">
        <v>182</v>
      </c>
      <c r="S26" s="18" t="n">
        <v>410.05513194</v>
      </c>
      <c r="T26" s="20" t="n">
        <v>12.35403331</v>
      </c>
    </row>
    <row r="27" spans="1:20">
      <c r="A27" s="15" t="s">
        <v>202</v>
      </c>
      <c r="B27" s="17" t="n">
        <v>5299</v>
      </c>
      <c r="C27" s="18">
        <f>(159.0/B27*100)</f>
        <v/>
      </c>
      <c r="D27" s="19" t="n">
        <v>5140</v>
      </c>
      <c r="E27" s="18" t="n">
        <v>479.43175582</v>
      </c>
      <c r="F27" s="20" t="n">
        <v>2.03703655</v>
      </c>
      <c r="G27" s="18" t="n">
        <v>509.21588094</v>
      </c>
      <c r="H27" s="20" t="n">
        <v>3.98710089</v>
      </c>
      <c r="I27" s="18" t="n">
        <v>490.56450947</v>
      </c>
      <c r="J27" s="20" t="n">
        <v>3.76674875</v>
      </c>
      <c r="K27" s="18" t="s">
        <v>182</v>
      </c>
      <c r="L27" s="20" t="s">
        <v>182</v>
      </c>
      <c r="M27" s="18" t="s">
        <v>182</v>
      </c>
      <c r="N27" s="20" t="s">
        <v>182</v>
      </c>
      <c r="O27" s="18" t="s">
        <v>182</v>
      </c>
      <c r="P27" s="20" t="s">
        <v>182</v>
      </c>
      <c r="Q27" s="18" t="s">
        <v>182</v>
      </c>
      <c r="R27" s="20" t="s">
        <v>182</v>
      </c>
      <c r="S27" s="18" t="n">
        <v>386.98321639</v>
      </c>
      <c r="T27" s="20" t="n">
        <v>6.79998784</v>
      </c>
    </row>
    <row r="28" spans="1:20">
      <c r="A28" s="15" t="s">
        <v>203</v>
      </c>
      <c r="B28" s="17" t="n">
        <v>7568</v>
      </c>
      <c r="C28" s="18">
        <f>(123.0/B28*100)</f>
        <v/>
      </c>
      <c r="D28" s="19" t="n">
        <v>7445</v>
      </c>
      <c r="E28" s="18" t="n">
        <v>438.94249209</v>
      </c>
      <c r="F28" s="20" t="n">
        <v>3.36123452</v>
      </c>
      <c r="G28" s="18" t="n">
        <v>435.14185605</v>
      </c>
      <c r="H28" s="20" t="n">
        <v>3.0588773</v>
      </c>
      <c r="I28" s="18" t="n">
        <v>393.4460831</v>
      </c>
      <c r="J28" s="20" t="n">
        <v>3.23865797</v>
      </c>
      <c r="K28" s="18" t="s">
        <v>182</v>
      </c>
      <c r="L28" s="20" t="s">
        <v>182</v>
      </c>
      <c r="M28" s="18" t="s">
        <v>182</v>
      </c>
      <c r="N28" s="20" t="s">
        <v>182</v>
      </c>
      <c r="O28" s="18" t="s">
        <v>182</v>
      </c>
      <c r="P28" s="20" t="s">
        <v>182</v>
      </c>
      <c r="Q28" s="18" t="s">
        <v>182</v>
      </c>
      <c r="R28" s="20" t="s">
        <v>182</v>
      </c>
      <c r="S28" s="18" t="n">
        <v>359.1863519</v>
      </c>
      <c r="T28" s="20" t="n">
        <v>10.14593907</v>
      </c>
    </row>
    <row r="29" spans="1:20">
      <c r="A29" s="15" t="s">
        <v>204</v>
      </c>
      <c r="B29" s="17" t="n">
        <v>5385</v>
      </c>
      <c r="C29" s="18">
        <f>(36.0/B29*100)</f>
        <v/>
      </c>
      <c r="D29" s="19" t="n">
        <v>5349</v>
      </c>
      <c r="E29" s="18" t="n">
        <v>506.69057452</v>
      </c>
      <c r="F29" s="20" t="n">
        <v>2.77798256</v>
      </c>
      <c r="G29" s="18" t="n">
        <v>526.1737230799999</v>
      </c>
      <c r="H29" s="20" t="n">
        <v>7.0439658</v>
      </c>
      <c r="I29" s="18" t="n">
        <v>516.99574839</v>
      </c>
      <c r="J29" s="20" t="n">
        <v>6.79213934</v>
      </c>
      <c r="K29" s="18" t="s">
        <v>182</v>
      </c>
      <c r="L29" s="20" t="s">
        <v>182</v>
      </c>
      <c r="M29" s="18" t="s">
        <v>182</v>
      </c>
      <c r="N29" s="20" t="s">
        <v>182</v>
      </c>
      <c r="O29" s="18" t="n">
        <v>314.02123871</v>
      </c>
      <c r="P29" s="20" t="n">
        <v>13.26138992</v>
      </c>
      <c r="Q29" s="18" t="s">
        <v>182</v>
      </c>
      <c r="R29" s="20" t="s">
        <v>182</v>
      </c>
      <c r="S29" s="18" t="n">
        <v>399.34306938</v>
      </c>
      <c r="T29" s="20" t="n">
        <v>17.43520121</v>
      </c>
    </row>
    <row r="30" spans="1:20">
      <c r="A30" s="15" t="s">
        <v>205</v>
      </c>
      <c r="B30" s="17" t="n">
        <v>4520</v>
      </c>
      <c r="C30" s="18">
        <f>(504.0/B30*100)</f>
        <v/>
      </c>
      <c r="D30" s="19" t="n">
        <v>4016</v>
      </c>
      <c r="E30" s="18" t="n">
        <v>515.53818553</v>
      </c>
      <c r="F30" s="20" t="n">
        <v>2.85222727</v>
      </c>
      <c r="G30" s="18" t="n">
        <v>528.40940467</v>
      </c>
      <c r="H30" s="20" t="n">
        <v>4.93710951</v>
      </c>
      <c r="I30" s="18" t="n">
        <v>490.56538516</v>
      </c>
      <c r="J30" s="20" t="n">
        <v>8.90416797</v>
      </c>
      <c r="K30" s="18" t="s">
        <v>182</v>
      </c>
      <c r="L30" s="20" t="s">
        <v>182</v>
      </c>
      <c r="M30" s="18" t="s">
        <v>182</v>
      </c>
      <c r="N30" s="20" t="s">
        <v>182</v>
      </c>
      <c r="O30" s="18" t="s">
        <v>182</v>
      </c>
      <c r="P30" s="20" t="s">
        <v>182</v>
      </c>
      <c r="Q30" s="18" t="s">
        <v>182</v>
      </c>
      <c r="R30" s="20" t="s">
        <v>182</v>
      </c>
      <c r="S30" s="18" t="n">
        <v>397.27786567</v>
      </c>
      <c r="T30" s="20" t="n">
        <v>10.4407171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(16.0/B32*100)</f>
        <v/>
      </c>
      <c r="D32" s="19" t="n">
        <v>4462</v>
      </c>
      <c r="E32" s="18" t="n">
        <v>497.13077979</v>
      </c>
      <c r="F32" s="20" t="n">
        <v>3.1704027</v>
      </c>
      <c r="G32" s="18" t="n">
        <v>523.89830177</v>
      </c>
      <c r="H32" s="20" t="n">
        <v>3.82277585</v>
      </c>
      <c r="I32" s="18" t="n">
        <v>506.11423324</v>
      </c>
      <c r="J32" s="20" t="n">
        <v>3.1889312</v>
      </c>
      <c r="K32" s="18" t="s">
        <v>182</v>
      </c>
      <c r="L32" s="20" t="s">
        <v>182</v>
      </c>
      <c r="M32" s="18" t="s">
        <v>182</v>
      </c>
      <c r="N32" s="20" t="s">
        <v>182</v>
      </c>
      <c r="O32" s="18" t="s">
        <v>182</v>
      </c>
      <c r="P32" s="20" t="s">
        <v>182</v>
      </c>
      <c r="Q32" s="18" t="s">
        <v>182</v>
      </c>
      <c r="R32" s="20" t="s">
        <v>182</v>
      </c>
      <c r="S32" s="18" t="n">
        <v>401.01674742</v>
      </c>
      <c r="T32" s="20" t="n">
        <v>14.63354464</v>
      </c>
    </row>
    <row r="33" spans="1:20">
      <c r="A33" s="15" t="s">
        <v>208</v>
      </c>
      <c r="B33" s="17" t="n">
        <v>7325</v>
      </c>
      <c r="C33" s="18">
        <f>(215.0/B33*100)</f>
        <v/>
      </c>
      <c r="D33" s="19" t="n">
        <v>7110</v>
      </c>
      <c r="E33" s="18" t="n">
        <v>488.76143293</v>
      </c>
      <c r="F33" s="20" t="n">
        <v>2.86670766</v>
      </c>
      <c r="G33" s="18" t="n">
        <v>524.41973685</v>
      </c>
      <c r="H33" s="20" t="n">
        <v>2.97513388</v>
      </c>
      <c r="I33" s="18" t="n">
        <v>491.44635461</v>
      </c>
      <c r="J33" s="20" t="n">
        <v>6.3175392</v>
      </c>
      <c r="K33" s="18" t="s">
        <v>182</v>
      </c>
      <c r="L33" s="20" t="s">
        <v>182</v>
      </c>
      <c r="M33" s="18" t="s">
        <v>182</v>
      </c>
      <c r="N33" s="20" t="s">
        <v>182</v>
      </c>
      <c r="O33" s="18" t="s">
        <v>182</v>
      </c>
      <c r="P33" s="20" t="s">
        <v>182</v>
      </c>
      <c r="Q33" s="18" t="s">
        <v>182</v>
      </c>
      <c r="R33" s="20" t="s">
        <v>182</v>
      </c>
      <c r="S33" s="18" t="n">
        <v>405.89795588</v>
      </c>
      <c r="T33" s="20" t="n">
        <v>10.75061255</v>
      </c>
    </row>
    <row r="34" spans="1:20">
      <c r="A34" s="15" t="s">
        <v>209</v>
      </c>
      <c r="B34" s="17" t="n">
        <v>6350</v>
      </c>
      <c r="C34" s="18">
        <f>(79.0/B34*100)</f>
        <v/>
      </c>
      <c r="D34" s="19" t="n">
        <v>6271</v>
      </c>
      <c r="E34" s="18" t="n">
        <v>463.16377189</v>
      </c>
      <c r="F34" s="20" t="n">
        <v>2.68075208</v>
      </c>
      <c r="G34" s="18" t="n">
        <v>457.01535168</v>
      </c>
      <c r="H34" s="20" t="n">
        <v>5.38488048</v>
      </c>
      <c r="I34" s="18" t="n">
        <v>459.50929552</v>
      </c>
      <c r="J34" s="20" t="n">
        <v>4.22461301</v>
      </c>
      <c r="K34" s="18" t="s">
        <v>182</v>
      </c>
      <c r="L34" s="20" t="s">
        <v>182</v>
      </c>
      <c r="M34" s="18" t="s">
        <v>182</v>
      </c>
      <c r="N34" s="20" t="s">
        <v>182</v>
      </c>
      <c r="O34" s="18" t="n">
        <v>263.37193708</v>
      </c>
      <c r="P34" s="20" t="n">
        <v>13.61114927</v>
      </c>
      <c r="Q34" s="18" t="s">
        <v>182</v>
      </c>
      <c r="R34" s="20" t="s">
        <v>182</v>
      </c>
      <c r="S34" s="18" t="n">
        <v>353.82921444</v>
      </c>
      <c r="T34" s="20" t="n">
        <v>9.176574349999999</v>
      </c>
    </row>
    <row r="35" spans="1:20">
      <c r="A35" s="15" t="s">
        <v>210</v>
      </c>
      <c r="B35" s="17" t="n">
        <v>6406</v>
      </c>
      <c r="C35" s="18">
        <f>(67.0/B35*100)</f>
        <v/>
      </c>
      <c r="D35" s="19" t="n">
        <v>6339</v>
      </c>
      <c r="E35" s="18" t="n">
        <v>510.76530293</v>
      </c>
      <c r="F35" s="20" t="n">
        <v>2.20221271</v>
      </c>
      <c r="G35" s="18" t="n">
        <v>516.79708813</v>
      </c>
      <c r="H35" s="20" t="n">
        <v>3.88427079</v>
      </c>
      <c r="I35" s="18" t="n">
        <v>505.91826348</v>
      </c>
      <c r="J35" s="20" t="n">
        <v>2.77235079</v>
      </c>
      <c r="K35" s="18" t="s">
        <v>182</v>
      </c>
      <c r="L35" s="20" t="s">
        <v>182</v>
      </c>
      <c r="M35" s="18" t="s">
        <v>182</v>
      </c>
      <c r="N35" s="20" t="s">
        <v>182</v>
      </c>
      <c r="O35" s="18" t="n">
        <v>337.32521215</v>
      </c>
      <c r="P35" s="20" t="n">
        <v>11.65794297</v>
      </c>
      <c r="Q35" s="18" t="s">
        <v>182</v>
      </c>
      <c r="R35" s="20" t="s">
        <v>182</v>
      </c>
      <c r="S35" s="18" t="n">
        <v>409.76251215</v>
      </c>
      <c r="T35" s="20" t="n">
        <v>8.83678643</v>
      </c>
    </row>
    <row r="36" spans="1:20">
      <c r="A36" s="15" t="s">
        <v>211</v>
      </c>
      <c r="B36" s="17" t="n">
        <v>6736</v>
      </c>
      <c r="C36" s="18">
        <f>(42.0/B36*100)</f>
        <v/>
      </c>
      <c r="D36" s="19" t="n">
        <v>6694</v>
      </c>
      <c r="E36" s="18" t="n">
        <v>495.90257342</v>
      </c>
      <c r="F36" s="20" t="n">
        <v>2.80614747</v>
      </c>
      <c r="G36" s="18" t="n">
        <v>503.39986009</v>
      </c>
      <c r="H36" s="20" t="n">
        <v>3.34953909</v>
      </c>
      <c r="I36" s="18" t="n">
        <v>499.39793784</v>
      </c>
      <c r="J36" s="20" t="n">
        <v>3.46156435</v>
      </c>
      <c r="K36" s="18" t="s">
        <v>182</v>
      </c>
      <c r="L36" s="20" t="s">
        <v>182</v>
      </c>
      <c r="M36" s="18" t="s">
        <v>182</v>
      </c>
      <c r="N36" s="20" t="s">
        <v>182</v>
      </c>
      <c r="O36" s="18" t="s">
        <v>182</v>
      </c>
      <c r="P36" s="20" t="s">
        <v>182</v>
      </c>
      <c r="Q36" s="18" t="s">
        <v>182</v>
      </c>
      <c r="R36" s="20" t="s">
        <v>182</v>
      </c>
      <c r="S36" s="18" t="n">
        <v>376.10978771</v>
      </c>
      <c r="T36" s="20" t="n">
        <v>10.35248014</v>
      </c>
    </row>
    <row r="37" spans="1:20">
      <c r="A37" s="15" t="s">
        <v>212</v>
      </c>
      <c r="B37" s="17" t="n">
        <v>5458</v>
      </c>
      <c r="C37" s="18">
        <f>(228.0/B37*100)</f>
        <v/>
      </c>
      <c r="D37" s="19" t="n">
        <v>5230</v>
      </c>
      <c r="E37" s="18" t="n">
        <v>496.38855857</v>
      </c>
      <c r="F37" s="20" t="n">
        <v>5.02131458</v>
      </c>
      <c r="G37" s="18" t="n">
        <v>518.39960589</v>
      </c>
      <c r="H37" s="20" t="n">
        <v>3.90509151</v>
      </c>
      <c r="I37" s="18" t="n">
        <v>511.54042147</v>
      </c>
      <c r="J37" s="20" t="n">
        <v>3.76006093</v>
      </c>
      <c r="K37" s="18" t="s">
        <v>182</v>
      </c>
      <c r="L37" s="20" t="s">
        <v>182</v>
      </c>
      <c r="M37" s="18" t="s">
        <v>182</v>
      </c>
      <c r="N37" s="20" t="s">
        <v>182</v>
      </c>
      <c r="O37" s="18" t="s">
        <v>182</v>
      </c>
      <c r="P37" s="20" t="s">
        <v>182</v>
      </c>
      <c r="Q37" s="18" t="s">
        <v>182</v>
      </c>
      <c r="R37" s="20" t="s">
        <v>182</v>
      </c>
      <c r="S37" s="18" t="n">
        <v>395.74219133</v>
      </c>
      <c r="T37" s="20" t="n">
        <v>8.31446689</v>
      </c>
    </row>
    <row r="38" spans="1:20">
      <c r="A38" s="15" t="s">
        <v>213</v>
      </c>
      <c r="B38" s="17" t="n">
        <v>5860</v>
      </c>
      <c r="C38" s="18">
        <f>(62.0/B38*100)</f>
        <v/>
      </c>
      <c r="D38" s="19" t="n">
        <v>5798</v>
      </c>
      <c r="E38" s="18" t="n">
        <v>487.6647572</v>
      </c>
      <c r="F38" s="20" t="n">
        <v>3.26255055</v>
      </c>
      <c r="G38" s="18" t="n">
        <v>515.3204988799999</v>
      </c>
      <c r="H38" s="20" t="n">
        <v>6.50000497</v>
      </c>
      <c r="I38" s="18" t="n">
        <v>503.51884258</v>
      </c>
      <c r="J38" s="20" t="n">
        <v>4.29423722</v>
      </c>
      <c r="K38" s="18" t="s">
        <v>182</v>
      </c>
      <c r="L38" s="20" t="s">
        <v>182</v>
      </c>
      <c r="M38" s="18" t="s">
        <v>182</v>
      </c>
      <c r="N38" s="20" t="s">
        <v>182</v>
      </c>
      <c r="O38" s="18" t="s">
        <v>182</v>
      </c>
      <c r="P38" s="20" t="s">
        <v>182</v>
      </c>
      <c r="Q38" s="18" t="s">
        <v>182</v>
      </c>
      <c r="R38" s="20" t="s">
        <v>182</v>
      </c>
      <c r="S38" s="18" t="n">
        <v>401.40424195</v>
      </c>
      <c r="T38" s="20" t="n">
        <v>8.093853790000001</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(5662.0/B40*100)</f>
        <v/>
      </c>
      <c r="D40" s="19" t="n">
        <v>8495</v>
      </c>
      <c r="E40" s="18" t="n">
        <v>504.42071807</v>
      </c>
      <c r="F40" s="20" t="n">
        <v>3.18885407</v>
      </c>
      <c r="G40" s="18" t="n">
        <v>495.56873786</v>
      </c>
      <c r="H40" s="20" t="n">
        <v>8.8494735</v>
      </c>
      <c r="I40" s="18" t="n">
        <v>474.46319744</v>
      </c>
      <c r="J40" s="20" t="n">
        <v>11.38302654</v>
      </c>
      <c r="K40" s="18" t="s">
        <v>182</v>
      </c>
      <c r="L40" s="20" t="s">
        <v>182</v>
      </c>
      <c r="M40" s="18" t="s">
        <v>182</v>
      </c>
      <c r="N40" s="20" t="s">
        <v>182</v>
      </c>
      <c r="O40" s="18" t="n">
        <v>493.18465857</v>
      </c>
      <c r="P40" s="20" t="n">
        <v>2.25147869</v>
      </c>
      <c r="Q40" s="18" t="s">
        <v>182</v>
      </c>
      <c r="R40" s="20" t="s">
        <v>182</v>
      </c>
      <c r="S40" s="18" t="n">
        <v>392.88273711</v>
      </c>
      <c r="T40" s="20" t="n">
        <v>12.60596562</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(2723.0/B46*100)</f>
        <v/>
      </c>
      <c r="D46" s="19" t="n">
        <v>20418</v>
      </c>
      <c r="E46" s="18" t="n">
        <v>411.83738074</v>
      </c>
      <c r="F46" s="20" t="n">
        <v>4.43718008</v>
      </c>
      <c r="G46" s="18" t="n">
        <v>443.86303251</v>
      </c>
      <c r="H46" s="20" t="n">
        <v>4.18352912</v>
      </c>
      <c r="I46" s="18" t="n">
        <v>405.20050275</v>
      </c>
      <c r="J46" s="20" t="n">
        <v>4.69211668</v>
      </c>
      <c r="K46" s="18" t="s">
        <v>182</v>
      </c>
      <c r="L46" s="20" t="s">
        <v>182</v>
      </c>
      <c r="M46" s="18" t="s">
        <v>182</v>
      </c>
      <c r="N46" s="20" t="s">
        <v>182</v>
      </c>
      <c r="O46" s="18" t="s">
        <v>182</v>
      </c>
      <c r="P46" s="20" t="s">
        <v>182</v>
      </c>
      <c r="Q46" s="18" t="s">
        <v>182</v>
      </c>
      <c r="R46" s="20" t="s">
        <v>182</v>
      </c>
      <c r="S46" s="18" t="n">
        <v>381.66367334</v>
      </c>
      <c r="T46" s="20" t="n">
        <v>4.1229299</v>
      </c>
    </row>
    <row r="47" spans="1:20">
      <c r="A47" s="15" t="s">
        <v>222</v>
      </c>
      <c r="B47" s="17" t="n">
        <v>5928</v>
      </c>
      <c r="C47" s="18">
        <f>(106.0/B47*100)</f>
        <v/>
      </c>
      <c r="D47" s="19" t="n">
        <v>5822</v>
      </c>
      <c r="E47" s="18" t="n">
        <v>428.78179626</v>
      </c>
      <c r="F47" s="20" t="n">
        <v>5.41512565</v>
      </c>
      <c r="G47" s="18" t="n">
        <v>448.59893226</v>
      </c>
      <c r="H47" s="20" t="n">
        <v>9.004292469999999</v>
      </c>
      <c r="I47" s="18" t="n">
        <v>472.01561284</v>
      </c>
      <c r="J47" s="20" t="n">
        <v>4.86229289</v>
      </c>
      <c r="K47" s="18" t="s">
        <v>182</v>
      </c>
      <c r="L47" s="20" t="s">
        <v>182</v>
      </c>
      <c r="M47" s="18" t="s">
        <v>182</v>
      </c>
      <c r="N47" s="20" t="s">
        <v>182</v>
      </c>
      <c r="O47" s="18" t="s">
        <v>182</v>
      </c>
      <c r="P47" s="20" t="s">
        <v>182</v>
      </c>
      <c r="Q47" s="18" t="s">
        <v>182</v>
      </c>
      <c r="R47" s="20" t="s">
        <v>182</v>
      </c>
      <c r="S47" s="18" t="n">
        <v>341.65560696</v>
      </c>
      <c r="T47" s="20" t="n">
        <v>8.072727220000001</v>
      </c>
    </row>
    <row r="48" spans="1:20">
      <c r="A48" s="15" t="s">
        <v>223</v>
      </c>
      <c r="B48" s="17" t="n">
        <v>9841</v>
      </c>
      <c r="C48" s="18">
        <f>(19.0/B48*100)</f>
        <v/>
      </c>
      <c r="D48" s="19" t="n">
        <v>9822</v>
      </c>
      <c r="E48" s="18" t="n">
        <v>507.84702598</v>
      </c>
      <c r="F48" s="20" t="n">
        <v>5.91540904</v>
      </c>
      <c r="G48" s="18" t="n">
        <v>519.11872035</v>
      </c>
      <c r="H48" s="20" t="n">
        <v>5.6961448</v>
      </c>
      <c r="I48" s="18" t="n">
        <v>461.01998739</v>
      </c>
      <c r="J48" s="20" t="n">
        <v>6.55776927</v>
      </c>
      <c r="K48" s="18" t="s">
        <v>182</v>
      </c>
      <c r="L48" s="20" t="s">
        <v>182</v>
      </c>
      <c r="M48" s="18" t="s">
        <v>182</v>
      </c>
      <c r="N48" s="20" t="s">
        <v>182</v>
      </c>
      <c r="O48" s="18" t="s">
        <v>182</v>
      </c>
      <c r="P48" s="20" t="s">
        <v>182</v>
      </c>
      <c r="Q48" s="18" t="s">
        <v>182</v>
      </c>
      <c r="R48" s="20" t="s">
        <v>182</v>
      </c>
      <c r="S48" s="18" t="n">
        <v>406.28206249</v>
      </c>
      <c r="T48" s="20" t="n">
        <v>24.33711281</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(971.0/B50*100)</f>
        <v/>
      </c>
      <c r="D50" s="19" t="n">
        <v>10824</v>
      </c>
      <c r="E50" s="18" t="n">
        <v>440.16889396</v>
      </c>
      <c r="F50" s="20" t="n">
        <v>2.85662832</v>
      </c>
      <c r="G50" s="18" t="n">
        <v>454.24872992</v>
      </c>
      <c r="H50" s="20" t="n">
        <v>3.78965999</v>
      </c>
      <c r="I50" s="18" t="n">
        <v>404.66599001</v>
      </c>
      <c r="J50" s="20" t="n">
        <v>4.6944323</v>
      </c>
      <c r="K50" s="18" t="s">
        <v>182</v>
      </c>
      <c r="L50" s="20" t="s">
        <v>182</v>
      </c>
      <c r="M50" s="18" t="s">
        <v>182</v>
      </c>
      <c r="N50" s="20" t="s">
        <v>182</v>
      </c>
      <c r="O50" s="18" t="s">
        <v>182</v>
      </c>
      <c r="P50" s="20" t="s">
        <v>182</v>
      </c>
      <c r="Q50" s="18" t="s">
        <v>182</v>
      </c>
      <c r="R50" s="20" t="s">
        <v>182</v>
      </c>
      <c r="S50" s="18" t="n">
        <v>383.23345053</v>
      </c>
      <c r="T50" s="20" t="n">
        <v>9.48353288</v>
      </c>
    </row>
    <row r="51" spans="1:20">
      <c r="A51" s="15" t="s">
        <v>226</v>
      </c>
      <c r="B51" s="17" t="n">
        <v>6866</v>
      </c>
      <c r="C51" s="18">
        <f>(114.0/B51*100)</f>
        <v/>
      </c>
      <c r="D51" s="19" t="n">
        <v>6752</v>
      </c>
      <c r="E51" s="18" t="n">
        <v>433.7072701</v>
      </c>
      <c r="F51" s="20" t="n">
        <v>3.58480732</v>
      </c>
      <c r="G51" s="18" t="n">
        <v>449.33909307</v>
      </c>
      <c r="H51" s="20" t="n">
        <v>3.30977905</v>
      </c>
      <c r="I51" s="18" t="n">
        <v>415.94943728</v>
      </c>
      <c r="J51" s="20" t="n">
        <v>3.74851487</v>
      </c>
      <c r="K51" s="18" t="s">
        <v>182</v>
      </c>
      <c r="L51" s="20" t="s">
        <v>182</v>
      </c>
      <c r="M51" s="18" t="s">
        <v>182</v>
      </c>
      <c r="N51" s="20" t="s">
        <v>182</v>
      </c>
      <c r="O51" s="18" t="n">
        <v>427.96430568</v>
      </c>
      <c r="P51" s="20" t="n">
        <v>5.20460603</v>
      </c>
      <c r="Q51" s="18" t="s">
        <v>182</v>
      </c>
      <c r="R51" s="20" t="s">
        <v>182</v>
      </c>
      <c r="S51" s="18" t="n">
        <v>390.81710697</v>
      </c>
      <c r="T51" s="20" t="n">
        <v>6.25071682</v>
      </c>
    </row>
    <row r="52" spans="1:20">
      <c r="A52" s="15" t="s">
        <v>227</v>
      </c>
      <c r="B52" s="17" t="n">
        <v>5809</v>
      </c>
      <c r="C52" s="18">
        <f>(116.0/B52*100)</f>
        <v/>
      </c>
      <c r="D52" s="19" t="n">
        <v>5693</v>
      </c>
      <c r="E52" s="18" t="n">
        <v>482.43058574</v>
      </c>
      <c r="F52" s="20" t="n">
        <v>3.04017361</v>
      </c>
      <c r="G52" s="18" t="n">
        <v>505.23428256</v>
      </c>
      <c r="H52" s="20" t="n">
        <v>3.75173466</v>
      </c>
      <c r="I52" s="18" t="n">
        <v>497.34407177</v>
      </c>
      <c r="J52" s="20" t="n">
        <v>4.39906277</v>
      </c>
      <c r="K52" s="18" t="s">
        <v>182</v>
      </c>
      <c r="L52" s="20" t="s">
        <v>182</v>
      </c>
      <c r="M52" s="18" t="s">
        <v>182</v>
      </c>
      <c r="N52" s="20" t="s">
        <v>182</v>
      </c>
      <c r="O52" s="18" t="s">
        <v>182</v>
      </c>
      <c r="P52" s="20" t="s">
        <v>182</v>
      </c>
      <c r="Q52" s="18" t="s">
        <v>182</v>
      </c>
      <c r="R52" s="20" t="s">
        <v>182</v>
      </c>
      <c r="S52" s="18" t="n">
        <v>367.54883451</v>
      </c>
      <c r="T52" s="20" t="n">
        <v>9.007004759999999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(436.0/B54*100)</f>
        <v/>
      </c>
      <c r="D54" s="19" t="n">
        <v>4304</v>
      </c>
      <c r="E54" s="18" t="n">
        <v>366.02605442</v>
      </c>
      <c r="F54" s="20" t="n">
        <v>4.94046984</v>
      </c>
      <c r="G54" s="18" t="n">
        <v>386.63903172</v>
      </c>
      <c r="H54" s="20" t="n">
        <v>5.51431654</v>
      </c>
      <c r="I54" s="18" t="n">
        <v>362.1626814</v>
      </c>
      <c r="J54" s="20" t="n">
        <v>3.79562542</v>
      </c>
      <c r="K54" s="18" t="s">
        <v>182</v>
      </c>
      <c r="L54" s="20" t="s">
        <v>182</v>
      </c>
      <c r="M54" s="18" t="s">
        <v>182</v>
      </c>
      <c r="N54" s="20" t="s">
        <v>182</v>
      </c>
      <c r="O54" s="18" t="s">
        <v>182</v>
      </c>
      <c r="P54" s="20" t="s">
        <v>182</v>
      </c>
      <c r="Q54" s="18" t="s">
        <v>182</v>
      </c>
      <c r="R54" s="20" t="s">
        <v>182</v>
      </c>
      <c r="S54" s="18" t="n">
        <v>300.94711782</v>
      </c>
      <c r="T54" s="20" t="n">
        <v>5.44002754</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(78.0/B56*100)</f>
        <v/>
      </c>
      <c r="D56" s="19" t="n">
        <v>5281</v>
      </c>
      <c r="E56" s="18" t="n">
        <v>531.68381862</v>
      </c>
      <c r="F56" s="20" t="n">
        <v>2.74301592</v>
      </c>
      <c r="G56" s="18" t="n">
        <v>523.10563158</v>
      </c>
      <c r="H56" s="20" t="n">
        <v>4.90236949</v>
      </c>
      <c r="I56" s="18" t="n">
        <v>496.54265969</v>
      </c>
      <c r="J56" s="20" t="n">
        <v>6.64965949</v>
      </c>
      <c r="K56" s="18" t="s">
        <v>182</v>
      </c>
      <c r="L56" s="20" t="s">
        <v>182</v>
      </c>
      <c r="M56" s="18" t="s">
        <v>182</v>
      </c>
      <c r="N56" s="20" t="s">
        <v>182</v>
      </c>
      <c r="O56" s="18" t="s">
        <v>182</v>
      </c>
      <c r="P56" s="20" t="s">
        <v>182</v>
      </c>
      <c r="Q56" s="18" t="s">
        <v>182</v>
      </c>
      <c r="R56" s="20" t="s">
        <v>182</v>
      </c>
      <c r="S56" s="18" t="n">
        <v>419.15160673</v>
      </c>
      <c r="T56" s="20" t="n">
        <v>21.56567289</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(256.0/B61*100)</f>
        <v/>
      </c>
      <c r="D61" s="19" t="n">
        <v>6269</v>
      </c>
      <c r="E61" s="18" t="n">
        <v>475.70980157</v>
      </c>
      <c r="F61" s="20" t="n">
        <v>2.77151122</v>
      </c>
      <c r="G61" s="18" t="n">
        <v>490.50126144</v>
      </c>
      <c r="H61" s="20" t="n">
        <v>3.67159328</v>
      </c>
      <c r="I61" s="18" t="n">
        <v>448.98674824</v>
      </c>
      <c r="J61" s="20" t="n">
        <v>5.67366676</v>
      </c>
      <c r="K61" s="18" t="s">
        <v>182</v>
      </c>
      <c r="L61" s="20" t="s">
        <v>182</v>
      </c>
      <c r="M61" s="18" t="s">
        <v>182</v>
      </c>
      <c r="N61" s="20" t="s">
        <v>182</v>
      </c>
      <c r="O61" s="18" t="s">
        <v>182</v>
      </c>
      <c r="P61" s="20" t="s">
        <v>182</v>
      </c>
      <c r="Q61" s="18" t="s">
        <v>182</v>
      </c>
      <c r="R61" s="20" t="s">
        <v>182</v>
      </c>
      <c r="S61" s="18" t="n">
        <v>358.66820104</v>
      </c>
      <c r="T61" s="20" t="n">
        <v>9.892660920000001</v>
      </c>
    </row>
    <row r="62" spans="1:20">
      <c r="A62" s="15" t="s">
        <v>237</v>
      </c>
      <c r="B62" s="17" t="n">
        <v>4476</v>
      </c>
      <c r="C62" s="18">
        <f>(5.0/B62*100)</f>
        <v/>
      </c>
      <c r="D62" s="19" t="n">
        <v>4471</v>
      </c>
      <c r="E62" s="18" t="n">
        <v>513.3726791399999</v>
      </c>
      <c r="F62" s="20" t="n">
        <v>1.36729011</v>
      </c>
      <c r="G62" s="18" t="n">
        <v>501.59330336</v>
      </c>
      <c r="H62" s="20" t="n">
        <v>3.85886641</v>
      </c>
      <c r="I62" s="18" t="n">
        <v>470.45892808</v>
      </c>
      <c r="J62" s="20" t="n">
        <v>5.60785704</v>
      </c>
      <c r="K62" s="18" t="s">
        <v>182</v>
      </c>
      <c r="L62" s="20" t="s">
        <v>182</v>
      </c>
      <c r="M62" s="18" t="s">
        <v>182</v>
      </c>
      <c r="N62" s="20" t="s">
        <v>182</v>
      </c>
      <c r="O62" s="18" t="s">
        <v>182</v>
      </c>
      <c r="P62" s="20" t="s">
        <v>182</v>
      </c>
      <c r="Q62" s="18" t="s">
        <v>182</v>
      </c>
      <c r="R62" s="20" t="s">
        <v>182</v>
      </c>
      <c r="S62" s="18" t="n">
        <v>438.90083676</v>
      </c>
      <c r="T62" s="20" t="n">
        <v>18.78083123</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402.39798408</v>
      </c>
      <c r="F67" s="20" t="n">
        <v>3.83145642</v>
      </c>
      <c r="G67" s="18" t="n">
        <v>417.3292613</v>
      </c>
      <c r="H67" s="20" t="n">
        <v>4.50371231</v>
      </c>
      <c r="I67" s="18" t="n">
        <v>365.01996684</v>
      </c>
      <c r="J67" s="20" t="n">
        <v>4.21188849</v>
      </c>
      <c r="K67" s="18" t="s">
        <v>182</v>
      </c>
      <c r="L67" s="20" t="s">
        <v>182</v>
      </c>
      <c r="M67" s="18" t="s">
        <v>182</v>
      </c>
      <c r="N67" s="20" t="s">
        <v>182</v>
      </c>
      <c r="O67" s="18" t="s">
        <v>182</v>
      </c>
      <c r="P67" s="20" t="s">
        <v>182</v>
      </c>
      <c r="Q67" s="18" t="s">
        <v>182</v>
      </c>
      <c r="R67" s="20" t="s">
        <v>182</v>
      </c>
      <c r="S67" s="18" t="n">
        <v>286.51427536</v>
      </c>
      <c r="T67" s="20" t="n">
        <v>12.28911393</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498.45258217</v>
      </c>
      <c r="F70" s="20" t="n">
        <v>3.38992236</v>
      </c>
      <c r="G70" s="18" t="n">
        <v>508.17991313</v>
      </c>
      <c r="H70" s="20" t="n">
        <v>4.71860245</v>
      </c>
      <c r="I70" s="18" t="n">
        <v>472.782456</v>
      </c>
      <c r="J70" s="20" t="n">
        <v>6.16673851</v>
      </c>
      <c r="K70" s="18" t="s">
        <v>182</v>
      </c>
      <c r="L70" s="20" t="s">
        <v>182</v>
      </c>
      <c r="M70" s="18" t="s">
        <v>182</v>
      </c>
      <c r="N70" s="20" t="s">
        <v>182</v>
      </c>
      <c r="O70" s="18" t="s">
        <v>182</v>
      </c>
      <c r="P70" s="20" t="s">
        <v>182</v>
      </c>
      <c r="Q70" s="18" t="s">
        <v>182</v>
      </c>
      <c r="R70" s="20" t="s">
        <v>182</v>
      </c>
      <c r="S70" s="18" t="n">
        <v>425.68879168</v>
      </c>
      <c r="T70" s="20" t="n">
        <v>9.49964559</v>
      </c>
    </row>
    <row r="71" spans="1:20">
      <c r="A71" s="15" t="s">
        <v>246</v>
      </c>
      <c r="B71" s="17" t="n">
        <v>6115</v>
      </c>
      <c r="C71" s="18">
        <f>(109.0/B71*100)</f>
        <v/>
      </c>
      <c r="D71" s="19" t="n">
        <v>6006</v>
      </c>
      <c r="E71" s="18" t="n">
        <v>529.64145206</v>
      </c>
      <c r="F71" s="20" t="n">
        <v>2.59685666</v>
      </c>
      <c r="G71" s="18" t="n">
        <v>555.38362169</v>
      </c>
      <c r="H71" s="20" t="n">
        <v>2.64511283</v>
      </c>
      <c r="I71" s="18" t="n">
        <v>517.31791213</v>
      </c>
      <c r="J71" s="20" t="n">
        <v>4.32309245</v>
      </c>
      <c r="K71" s="18" t="s">
        <v>182</v>
      </c>
      <c r="L71" s="20" t="s">
        <v>182</v>
      </c>
      <c r="M71" s="18" t="s">
        <v>182</v>
      </c>
      <c r="N71" s="20" t="s">
        <v>182</v>
      </c>
      <c r="O71" s="18" t="s">
        <v>182</v>
      </c>
      <c r="P71" s="20" t="s">
        <v>182</v>
      </c>
      <c r="Q71" s="18" t="s">
        <v>182</v>
      </c>
      <c r="R71" s="20" t="s">
        <v>182</v>
      </c>
      <c r="S71" s="18" t="n">
        <v>433.31274853</v>
      </c>
      <c r="T71" s="20" t="n">
        <v>17.68985991</v>
      </c>
    </row>
    <row r="72" spans="1:20">
      <c r="A72" s="15" t="s">
        <v>247</v>
      </c>
      <c r="B72" s="17" t="n">
        <v>7708</v>
      </c>
      <c r="C72" s="18">
        <f>(8.0/B72*100)</f>
        <v/>
      </c>
      <c r="D72" s="19" t="n">
        <v>7700</v>
      </c>
      <c r="E72" s="18" t="n">
        <v>501.76736528</v>
      </c>
      <c r="F72" s="20" t="n">
        <v>2.57796814</v>
      </c>
      <c r="G72" s="18" t="n">
        <v>491.72727532</v>
      </c>
      <c r="H72" s="20" t="n">
        <v>4.56449729</v>
      </c>
      <c r="I72" s="18" t="n">
        <v>467.01234802</v>
      </c>
      <c r="J72" s="20" t="n">
        <v>4.83368865</v>
      </c>
      <c r="K72" s="18" t="s">
        <v>182</v>
      </c>
      <c r="L72" s="20" t="s">
        <v>182</v>
      </c>
      <c r="M72" s="18" t="s">
        <v>182</v>
      </c>
      <c r="N72" s="20" t="s">
        <v>182</v>
      </c>
      <c r="O72" s="18" t="s">
        <v>182</v>
      </c>
      <c r="P72" s="20" t="s">
        <v>182</v>
      </c>
      <c r="Q72" s="18" t="s">
        <v>182</v>
      </c>
      <c r="R72" s="20" t="s">
        <v>182</v>
      </c>
      <c r="S72" s="18" t="n">
        <v>426.62736571</v>
      </c>
      <c r="T72" s="20" t="n">
        <v>18.69852595</v>
      </c>
    </row>
    <row r="73" spans="1:20">
      <c r="A73" s="15" t="s">
        <v>248</v>
      </c>
      <c r="B73" s="17" t="n">
        <v>8249</v>
      </c>
      <c r="C73" s="18">
        <f>(225.0/B73*100)</f>
        <v/>
      </c>
      <c r="D73" s="19" t="n">
        <v>8024</v>
      </c>
      <c r="E73" s="18" t="n">
        <v>422.67155656</v>
      </c>
      <c r="F73" s="20" t="n">
        <v>3.44691297</v>
      </c>
      <c r="G73" s="18" t="n">
        <v>389.32770751</v>
      </c>
      <c r="H73" s="20" t="n">
        <v>5.79142663</v>
      </c>
      <c r="I73" s="18" t="n">
        <v>366.64628761</v>
      </c>
      <c r="J73" s="20" t="n">
        <v>3.81433097</v>
      </c>
      <c r="K73" s="18" t="s">
        <v>182</v>
      </c>
      <c r="L73" s="20" t="s">
        <v>182</v>
      </c>
      <c r="M73" s="18" t="s">
        <v>182</v>
      </c>
      <c r="N73" s="20" t="s">
        <v>182</v>
      </c>
      <c r="O73" s="18" t="s">
        <v>182</v>
      </c>
      <c r="P73" s="20" t="s">
        <v>182</v>
      </c>
      <c r="Q73" s="18" t="s">
        <v>182</v>
      </c>
      <c r="R73" s="20" t="s">
        <v>182</v>
      </c>
      <c r="S73" s="18" t="n">
        <v>341.38016952</v>
      </c>
      <c r="T73" s="20" t="n">
        <v>11.16076021</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(271.0/B77*100)</f>
        <v/>
      </c>
      <c r="D77" s="19" t="n">
        <v>5791</v>
      </c>
      <c r="E77" s="18" t="n">
        <v>430.52121519</v>
      </c>
      <c r="F77" s="20" t="n">
        <v>4.12341429</v>
      </c>
      <c r="G77" s="18" t="n">
        <v>475.69274718</v>
      </c>
      <c r="H77" s="20" t="n">
        <v>3.0647697</v>
      </c>
      <c r="I77" s="18" t="n">
        <v>420.98713356</v>
      </c>
      <c r="J77" s="20" t="n">
        <v>4.85061424</v>
      </c>
      <c r="K77" s="18" t="s">
        <v>182</v>
      </c>
      <c r="L77" s="20" t="s">
        <v>182</v>
      </c>
      <c r="M77" s="18" t="s">
        <v>182</v>
      </c>
      <c r="N77" s="20" t="s">
        <v>182</v>
      </c>
      <c r="O77" s="18" t="s">
        <v>182</v>
      </c>
      <c r="P77" s="20" t="s">
        <v>182</v>
      </c>
      <c r="Q77" s="18" t="s">
        <v>182</v>
      </c>
      <c r="R77" s="20" t="s">
        <v>182</v>
      </c>
      <c r="S77" s="18" t="n">
        <v>357.6582811</v>
      </c>
      <c r="T77" s="20" t="n">
        <v>4.57063204</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282</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510.92001015</v>
      </c>
      <c r="F7" s="20" t="n">
        <v>1.94509454</v>
      </c>
      <c r="G7" s="18" t="n">
        <v>511.26642377</v>
      </c>
      <c r="H7" s="20" t="n">
        <v>4.65537421</v>
      </c>
      <c r="I7" s="18" t="n">
        <v>492.27141727</v>
      </c>
      <c r="J7" s="20" t="n">
        <v>4.22670157</v>
      </c>
      <c r="K7" s="18" t="s">
        <v>182</v>
      </c>
      <c r="L7" s="20" t="s">
        <v>182</v>
      </c>
      <c r="M7" s="18" t="s">
        <v>182</v>
      </c>
      <c r="N7" s="20" t="s">
        <v>182</v>
      </c>
      <c r="O7" s="18" t="s">
        <v>182</v>
      </c>
      <c r="P7" s="20" t="s">
        <v>182</v>
      </c>
      <c r="Q7" s="18" t="s">
        <v>182</v>
      </c>
      <c r="R7" s="20" t="s">
        <v>182</v>
      </c>
      <c r="S7" s="18" t="n">
        <v>430.2218759</v>
      </c>
      <c r="T7" s="20" t="n">
        <v>8.735943349999999</v>
      </c>
    </row>
    <row r="8" spans="1:20">
      <c r="A8" s="15" t="s">
        <v>183</v>
      </c>
      <c r="B8" s="17" t="n">
        <v>7007</v>
      </c>
      <c r="C8" s="18">
        <f>(128.0/B8*100)</f>
        <v/>
      </c>
      <c r="D8" s="19" t="n">
        <v>6879</v>
      </c>
      <c r="E8" s="18" t="n">
        <v>472.37412064</v>
      </c>
      <c r="F8" s="20" t="n">
        <v>5.92746659</v>
      </c>
      <c r="G8" s="18" t="n">
        <v>486.68041704</v>
      </c>
      <c r="H8" s="20" t="n">
        <v>6.89413131</v>
      </c>
      <c r="I8" s="18" t="n">
        <v>499.58399022</v>
      </c>
      <c r="J8" s="20" t="n">
        <v>2.78012068</v>
      </c>
      <c r="K8" s="18" t="s">
        <v>182</v>
      </c>
      <c r="L8" s="20" t="s">
        <v>182</v>
      </c>
      <c r="M8" s="18" t="s">
        <v>182</v>
      </c>
      <c r="N8" s="20" t="s">
        <v>182</v>
      </c>
      <c r="O8" s="18" t="n">
        <v>361.38025951</v>
      </c>
      <c r="P8" s="20" t="n">
        <v>22.72565673</v>
      </c>
      <c r="Q8" s="18" t="s">
        <v>182</v>
      </c>
      <c r="R8" s="20" t="s">
        <v>182</v>
      </c>
      <c r="S8" s="18" t="n">
        <v>379.07903105</v>
      </c>
      <c r="T8" s="20" t="n">
        <v>7.83306014</v>
      </c>
    </row>
    <row r="9" spans="1:20">
      <c r="A9" s="15" t="s">
        <v>184</v>
      </c>
      <c r="B9" s="17" t="n">
        <v>9651</v>
      </c>
      <c r="C9" s="18">
        <f>(475.0/B9*100)</f>
        <v/>
      </c>
      <c r="D9" s="19" t="n">
        <v>9176</v>
      </c>
      <c r="E9" s="18" t="n">
        <v>489.36378957</v>
      </c>
      <c r="F9" s="20" t="n">
        <v>5.45804791</v>
      </c>
      <c r="G9" s="18" t="n">
        <v>509.71507245</v>
      </c>
      <c r="H9" s="20" t="n">
        <v>4.18880876</v>
      </c>
      <c r="I9" s="18" t="n">
        <v>517.71814428</v>
      </c>
      <c r="J9" s="20" t="n">
        <v>2.6183341</v>
      </c>
      <c r="K9" s="18" t="s">
        <v>182</v>
      </c>
      <c r="L9" s="20" t="s">
        <v>182</v>
      </c>
      <c r="M9" s="18" t="s">
        <v>182</v>
      </c>
      <c r="N9" s="20" t="s">
        <v>182</v>
      </c>
      <c r="O9" s="18" t="n">
        <v>347.7815185</v>
      </c>
      <c r="P9" s="20" t="n">
        <v>11.20716786</v>
      </c>
      <c r="Q9" s="18" t="s">
        <v>182</v>
      </c>
      <c r="R9" s="20" t="s">
        <v>182</v>
      </c>
      <c r="S9" s="18" t="n">
        <v>408.31548795</v>
      </c>
      <c r="T9" s="20" t="n">
        <v>7.31741078</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(102.0/B11*100)</f>
        <v/>
      </c>
      <c r="D11" s="19" t="n">
        <v>6951</v>
      </c>
      <c r="E11" s="18" t="n">
        <v>442.40342069</v>
      </c>
      <c r="F11" s="20" t="n">
        <v>4.56664348</v>
      </c>
      <c r="G11" s="18" t="n">
        <v>464.45249631</v>
      </c>
      <c r="H11" s="20" t="n">
        <v>4.25662086</v>
      </c>
      <c r="I11" s="18" t="n">
        <v>470.42159885</v>
      </c>
      <c r="J11" s="20" t="n">
        <v>3.11091332</v>
      </c>
      <c r="K11" s="18" t="s">
        <v>182</v>
      </c>
      <c r="L11" s="20" t="s">
        <v>182</v>
      </c>
      <c r="M11" s="18" t="s">
        <v>182</v>
      </c>
      <c r="N11" s="20" t="s">
        <v>182</v>
      </c>
      <c r="O11" s="18" t="s">
        <v>182</v>
      </c>
      <c r="P11" s="20" t="s">
        <v>182</v>
      </c>
      <c r="Q11" s="18" t="s">
        <v>182</v>
      </c>
      <c r="R11" s="20" t="s">
        <v>182</v>
      </c>
      <c r="S11" s="18" t="n">
        <v>399.06664225</v>
      </c>
      <c r="T11" s="20" t="n">
        <v>9.12463455</v>
      </c>
    </row>
    <row r="12" spans="1:20">
      <c r="A12" s="15" t="s">
        <v>187</v>
      </c>
      <c r="B12" s="17" t="n">
        <v>6894</v>
      </c>
      <c r="C12" s="18">
        <f>(125.0/B12*100)</f>
        <v/>
      </c>
      <c r="D12" s="19" t="n">
        <v>6769</v>
      </c>
      <c r="E12" s="18" t="n">
        <v>458.06854528</v>
      </c>
      <c r="F12" s="20" t="n">
        <v>5.69039884</v>
      </c>
      <c r="G12" s="18" t="n">
        <v>510.28211553</v>
      </c>
      <c r="H12" s="20" t="n">
        <v>5.53441339</v>
      </c>
      <c r="I12" s="18" t="n">
        <v>503.99732915</v>
      </c>
      <c r="J12" s="20" t="n">
        <v>2.31686631</v>
      </c>
      <c r="K12" s="18" t="s">
        <v>182</v>
      </c>
      <c r="L12" s="20" t="s">
        <v>182</v>
      </c>
      <c r="M12" s="18" t="s">
        <v>182</v>
      </c>
      <c r="N12" s="20" t="s">
        <v>182</v>
      </c>
      <c r="O12" s="18" t="n">
        <v>332.31014509</v>
      </c>
      <c r="P12" s="20" t="n">
        <v>18.34291261</v>
      </c>
      <c r="Q12" s="18" t="s">
        <v>182</v>
      </c>
      <c r="R12" s="20" t="s">
        <v>182</v>
      </c>
      <c r="S12" s="18" t="n">
        <v>400.23743157</v>
      </c>
      <c r="T12" s="20" t="n">
        <v>8.55956791</v>
      </c>
    </row>
    <row r="13" spans="1:20">
      <c r="A13" s="15" t="s">
        <v>188</v>
      </c>
      <c r="B13" s="17" t="n">
        <v>7161</v>
      </c>
      <c r="C13" s="18">
        <f>(301.0/B13*100)</f>
        <v/>
      </c>
      <c r="D13" s="19" t="n">
        <v>6860</v>
      </c>
      <c r="E13" s="18" t="n">
        <v>500.46829868</v>
      </c>
      <c r="F13" s="20" t="n">
        <v>2.67917772</v>
      </c>
      <c r="G13" s="18" t="n">
        <v>527.20060993</v>
      </c>
      <c r="H13" s="20" t="n">
        <v>3.52047113</v>
      </c>
      <c r="I13" s="18" t="n">
        <v>507.28325973</v>
      </c>
      <c r="J13" s="20" t="n">
        <v>6.49962467</v>
      </c>
      <c r="K13" s="18" t="s">
        <v>182</v>
      </c>
      <c r="L13" s="20" t="s">
        <v>182</v>
      </c>
      <c r="M13" s="18" t="s">
        <v>182</v>
      </c>
      <c r="N13" s="20" t="s">
        <v>182</v>
      </c>
      <c r="O13" s="18" t="n">
        <v>407.4699787</v>
      </c>
      <c r="P13" s="20" t="n">
        <v>6.79601306</v>
      </c>
      <c r="Q13" s="18" t="s">
        <v>182</v>
      </c>
      <c r="R13" s="20" t="s">
        <v>182</v>
      </c>
      <c r="S13" s="18" t="n">
        <v>398.69610163</v>
      </c>
      <c r="T13" s="20" t="n">
        <v>9.82238877</v>
      </c>
    </row>
    <row r="14" spans="1:20">
      <c r="A14" s="15" t="s">
        <v>189</v>
      </c>
      <c r="B14" s="17" t="n">
        <v>5587</v>
      </c>
      <c r="C14" s="18">
        <f>(185.0/B14*100)</f>
        <v/>
      </c>
      <c r="D14" s="19" t="n">
        <v>5402</v>
      </c>
      <c r="E14" s="18" t="n">
        <v>482.2144035</v>
      </c>
      <c r="F14" s="20" t="n">
        <v>4.40101938</v>
      </c>
      <c r="G14" s="18" t="n">
        <v>525.22488028</v>
      </c>
      <c r="H14" s="20" t="n">
        <v>3.52263654</v>
      </c>
      <c r="I14" s="18" t="n">
        <v>529.51282698</v>
      </c>
      <c r="J14" s="20" t="n">
        <v>2.38590738</v>
      </c>
      <c r="K14" s="18" t="s">
        <v>182</v>
      </c>
      <c r="L14" s="20" t="s">
        <v>182</v>
      </c>
      <c r="M14" s="18" t="s">
        <v>182</v>
      </c>
      <c r="N14" s="20" t="s">
        <v>182</v>
      </c>
      <c r="O14" s="18" t="s">
        <v>182</v>
      </c>
      <c r="P14" s="20" t="s">
        <v>182</v>
      </c>
      <c r="Q14" s="18" t="s">
        <v>182</v>
      </c>
      <c r="R14" s="20" t="s">
        <v>182</v>
      </c>
      <c r="S14" s="18" t="n">
        <v>458.1414268</v>
      </c>
      <c r="T14" s="20" t="n">
        <v>9.36564645</v>
      </c>
    </row>
    <row r="15" spans="1:20">
      <c r="A15" s="15" t="s">
        <v>190</v>
      </c>
      <c r="B15" s="17" t="n">
        <v>5882</v>
      </c>
      <c r="C15" s="18">
        <f>(131.0/B15*100)</f>
        <v/>
      </c>
      <c r="D15" s="19" t="n">
        <v>5751</v>
      </c>
      <c r="E15" s="18" t="n">
        <v>529.06674518</v>
      </c>
      <c r="F15" s="20" t="n">
        <v>3.19050817</v>
      </c>
      <c r="G15" s="18" t="n">
        <v>520.61540684</v>
      </c>
      <c r="H15" s="20" t="n">
        <v>4.40717975</v>
      </c>
      <c r="I15" s="18" t="n">
        <v>539.99309403</v>
      </c>
      <c r="J15" s="20" t="n">
        <v>3.83481293</v>
      </c>
      <c r="K15" s="18" t="s">
        <v>182</v>
      </c>
      <c r="L15" s="20" t="s">
        <v>182</v>
      </c>
      <c r="M15" s="18" t="s">
        <v>182</v>
      </c>
      <c r="N15" s="20" t="s">
        <v>182</v>
      </c>
      <c r="O15" s="18" t="n">
        <v>367.66871077</v>
      </c>
      <c r="P15" s="20" t="n">
        <v>14.82638214</v>
      </c>
      <c r="Q15" s="18" t="s">
        <v>182</v>
      </c>
      <c r="R15" s="20" t="s">
        <v>182</v>
      </c>
      <c r="S15" s="18" t="n">
        <v>452.19214991</v>
      </c>
      <c r="T15" s="20" t="n">
        <v>9.127132169999999</v>
      </c>
    </row>
    <row r="16" spans="1:20">
      <c r="A16" s="15" t="s">
        <v>191</v>
      </c>
      <c r="B16" s="17" t="n">
        <v>6108</v>
      </c>
      <c r="C16" s="18">
        <f>(244.0/B16*100)</f>
        <v/>
      </c>
      <c r="D16" s="19" t="n">
        <v>5864</v>
      </c>
      <c r="E16" s="18" t="n">
        <v>463.03449709</v>
      </c>
      <c r="F16" s="20" t="n">
        <v>4.89151912</v>
      </c>
      <c r="G16" s="18" t="n">
        <v>498.98846316</v>
      </c>
      <c r="H16" s="20" t="n">
        <v>6.14028671</v>
      </c>
      <c r="I16" s="18" t="n">
        <v>530.61975176</v>
      </c>
      <c r="J16" s="20" t="n">
        <v>2.59271138</v>
      </c>
      <c r="K16" s="18" t="s">
        <v>182</v>
      </c>
      <c r="L16" s="20" t="s">
        <v>182</v>
      </c>
      <c r="M16" s="18" t="s">
        <v>182</v>
      </c>
      <c r="N16" s="20" t="s">
        <v>182</v>
      </c>
      <c r="O16" s="18" t="s">
        <v>182</v>
      </c>
      <c r="P16" s="20" t="s">
        <v>182</v>
      </c>
      <c r="Q16" s="18" t="s">
        <v>182</v>
      </c>
      <c r="R16" s="20" t="s">
        <v>182</v>
      </c>
      <c r="S16" s="18" t="n">
        <v>379.94943539</v>
      </c>
      <c r="T16" s="20" t="n">
        <v>9.168889719999999</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443.52386339</v>
      </c>
      <c r="F18" s="20" t="n">
        <v>5.11873876</v>
      </c>
      <c r="G18" s="18" t="n">
        <v>484.05144916</v>
      </c>
      <c r="H18" s="20" t="n">
        <v>4.54970846</v>
      </c>
      <c r="I18" s="18" t="n">
        <v>486.08258072</v>
      </c>
      <c r="J18" s="20" t="n">
        <v>4.61233176</v>
      </c>
      <c r="K18" s="18" t="s">
        <v>182</v>
      </c>
      <c r="L18" s="20" t="s">
        <v>182</v>
      </c>
      <c r="M18" s="18" t="s">
        <v>182</v>
      </c>
      <c r="N18" s="20" t="s">
        <v>182</v>
      </c>
      <c r="O18" s="18" t="s">
        <v>182</v>
      </c>
      <c r="P18" s="20" t="s">
        <v>182</v>
      </c>
      <c r="Q18" s="18" t="s">
        <v>182</v>
      </c>
      <c r="R18" s="20" t="s">
        <v>182</v>
      </c>
      <c r="S18" s="18" t="n">
        <v>373.26281638</v>
      </c>
      <c r="T18" s="20" t="n">
        <v>10.48512929</v>
      </c>
    </row>
    <row r="19" spans="1:20">
      <c r="A19" s="15" t="s">
        <v>194</v>
      </c>
      <c r="B19" s="17" t="n">
        <v>5658</v>
      </c>
      <c r="C19" s="18">
        <f>(123.0/B19*100)</f>
        <v/>
      </c>
      <c r="D19" s="19" t="n">
        <v>5535</v>
      </c>
      <c r="E19" s="18" t="n">
        <v>417.73495226</v>
      </c>
      <c r="F19" s="20" t="n">
        <v>4.49737851</v>
      </c>
      <c r="G19" s="18" t="n">
        <v>477.40804027</v>
      </c>
      <c r="H19" s="20" t="n">
        <v>4.42579896</v>
      </c>
      <c r="I19" s="18" t="n">
        <v>484.59093213</v>
      </c>
      <c r="J19" s="20" t="n">
        <v>2.79559102</v>
      </c>
      <c r="K19" s="18" t="s">
        <v>182</v>
      </c>
      <c r="L19" s="20" t="s">
        <v>182</v>
      </c>
      <c r="M19" s="18" t="s">
        <v>182</v>
      </c>
      <c r="N19" s="20" t="s">
        <v>182</v>
      </c>
      <c r="O19" s="18" t="s">
        <v>182</v>
      </c>
      <c r="P19" s="20" t="s">
        <v>182</v>
      </c>
      <c r="Q19" s="18" t="s">
        <v>182</v>
      </c>
      <c r="R19" s="20" t="s">
        <v>182</v>
      </c>
      <c r="S19" s="18" t="n">
        <v>369.30968993</v>
      </c>
      <c r="T19" s="20" t="n">
        <v>9.123531789999999</v>
      </c>
    </row>
    <row r="20" spans="1:20">
      <c r="A20" s="15" t="s">
        <v>195</v>
      </c>
      <c r="B20" s="17" t="n">
        <v>3371</v>
      </c>
      <c r="C20" s="18">
        <f>(81.0/B20*100)</f>
        <v/>
      </c>
      <c r="D20" s="19" t="n">
        <v>3290</v>
      </c>
      <c r="E20" s="18" t="n">
        <v>467.66738563</v>
      </c>
      <c r="F20" s="20" t="n">
        <v>3.69314762</v>
      </c>
      <c r="G20" s="18" t="n">
        <v>479.7030262</v>
      </c>
      <c r="H20" s="20" t="n">
        <v>4.28736576</v>
      </c>
      <c r="I20" s="18" t="n">
        <v>498.99322779</v>
      </c>
      <c r="J20" s="20" t="n">
        <v>2.78696684</v>
      </c>
      <c r="K20" s="18" t="s">
        <v>182</v>
      </c>
      <c r="L20" s="20" t="s">
        <v>182</v>
      </c>
      <c r="M20" s="18" t="s">
        <v>182</v>
      </c>
      <c r="N20" s="20" t="s">
        <v>182</v>
      </c>
      <c r="O20" s="18" t="s">
        <v>182</v>
      </c>
      <c r="P20" s="20" t="s">
        <v>182</v>
      </c>
      <c r="Q20" s="18" t="s">
        <v>182</v>
      </c>
      <c r="R20" s="20" t="s">
        <v>182</v>
      </c>
      <c r="S20" s="18" t="n">
        <v>379.8812004</v>
      </c>
      <c r="T20" s="20" t="n">
        <v>12.09558159</v>
      </c>
    </row>
    <row r="21" spans="1:20">
      <c r="A21" s="15" t="s">
        <v>196</v>
      </c>
      <c r="B21" s="17" t="n">
        <v>5741</v>
      </c>
      <c r="C21" s="18">
        <f>(73.0/B21*100)</f>
        <v/>
      </c>
      <c r="D21" s="19" t="n">
        <v>5668</v>
      </c>
      <c r="E21" s="18" t="n">
        <v>493.36879914</v>
      </c>
      <c r="F21" s="20" t="n">
        <v>5.46849919</v>
      </c>
      <c r="G21" s="18" t="n">
        <v>516.57607262</v>
      </c>
      <c r="H21" s="20" t="n">
        <v>3.56239085</v>
      </c>
      <c r="I21" s="18" t="n">
        <v>534.28601881</v>
      </c>
      <c r="J21" s="20" t="n">
        <v>2.5060368</v>
      </c>
      <c r="K21" s="18" t="s">
        <v>182</v>
      </c>
      <c r="L21" s="20" t="s">
        <v>182</v>
      </c>
      <c r="M21" s="18" t="s">
        <v>182</v>
      </c>
      <c r="N21" s="20" t="s">
        <v>182</v>
      </c>
      <c r="O21" s="18" t="s">
        <v>182</v>
      </c>
      <c r="P21" s="20" t="s">
        <v>182</v>
      </c>
      <c r="Q21" s="18" t="s">
        <v>182</v>
      </c>
      <c r="R21" s="20" t="s">
        <v>182</v>
      </c>
      <c r="S21" s="18" t="n">
        <v>433.89641159</v>
      </c>
      <c r="T21" s="20" t="n">
        <v>11.2054454</v>
      </c>
    </row>
    <row r="22" spans="1:20">
      <c r="A22" s="15" t="s">
        <v>197</v>
      </c>
      <c r="B22" s="17" t="n">
        <v>6598</v>
      </c>
      <c r="C22" s="18">
        <f>(98.0/B22*100)</f>
        <v/>
      </c>
      <c r="D22" s="19" t="n">
        <v>6500</v>
      </c>
      <c r="E22" s="18" t="n">
        <v>436.93731525</v>
      </c>
      <c r="F22" s="20" t="n">
        <v>5.35493016</v>
      </c>
      <c r="G22" s="18" t="n">
        <v>475.65941652</v>
      </c>
      <c r="H22" s="20" t="n">
        <v>6.38418205</v>
      </c>
      <c r="I22" s="18" t="n">
        <v>514.98122474</v>
      </c>
      <c r="J22" s="20" t="n">
        <v>4.61357844</v>
      </c>
      <c r="K22" s="18" t="s">
        <v>182</v>
      </c>
      <c r="L22" s="20" t="s">
        <v>182</v>
      </c>
      <c r="M22" s="18" t="s">
        <v>182</v>
      </c>
      <c r="N22" s="20" t="s">
        <v>182</v>
      </c>
      <c r="O22" s="18" t="n">
        <v>481.75555063</v>
      </c>
      <c r="P22" s="20" t="n">
        <v>8.711038220000001</v>
      </c>
      <c r="Q22" s="18" t="s">
        <v>182</v>
      </c>
      <c r="R22" s="20" t="s">
        <v>182</v>
      </c>
      <c r="S22" s="18" t="n">
        <v>367.65136395</v>
      </c>
      <c r="T22" s="20" t="n">
        <v>10.50827843</v>
      </c>
    </row>
    <row r="23" spans="1:20">
      <c r="A23" s="15" t="s">
        <v>198</v>
      </c>
      <c r="B23" s="17" t="n">
        <v>11583</v>
      </c>
      <c r="C23" s="18">
        <f>(505.0/B23*100)</f>
        <v/>
      </c>
      <c r="D23" s="19" t="n">
        <v>11078</v>
      </c>
      <c r="E23" s="18" t="n">
        <v>449.69078651</v>
      </c>
      <c r="F23" s="20" t="n">
        <v>4.23326284</v>
      </c>
      <c r="G23" s="18" t="n">
        <v>482.86135117</v>
      </c>
      <c r="H23" s="20" t="n">
        <v>5.0964658</v>
      </c>
      <c r="I23" s="18" t="n">
        <v>503.72314795</v>
      </c>
      <c r="J23" s="20" t="n">
        <v>2.76474268</v>
      </c>
      <c r="K23" s="18" t="s">
        <v>182</v>
      </c>
      <c r="L23" s="20" t="s">
        <v>182</v>
      </c>
      <c r="M23" s="18" t="s">
        <v>182</v>
      </c>
      <c r="N23" s="20" t="s">
        <v>182</v>
      </c>
      <c r="O23" s="18" t="s">
        <v>182</v>
      </c>
      <c r="P23" s="20" t="s">
        <v>182</v>
      </c>
      <c r="Q23" s="18" t="s">
        <v>182</v>
      </c>
      <c r="R23" s="20" t="s">
        <v>182</v>
      </c>
      <c r="S23" s="18" t="n">
        <v>405.7678712</v>
      </c>
      <c r="T23" s="20" t="n">
        <v>9.64636095</v>
      </c>
    </row>
    <row r="24" spans="1:20">
      <c r="A24" s="15" t="s">
        <v>199</v>
      </c>
      <c r="B24" s="17" t="n">
        <v>6647</v>
      </c>
      <c r="C24" s="18">
        <f>(13.0/B24*100)</f>
        <v/>
      </c>
      <c r="D24" s="19" t="n">
        <v>6634</v>
      </c>
      <c r="E24" s="18" t="n">
        <v>493.97217943</v>
      </c>
      <c r="F24" s="20" t="n">
        <v>8.42516719</v>
      </c>
      <c r="G24" s="18" t="n">
        <v>504.82426612</v>
      </c>
      <c r="H24" s="20" t="n">
        <v>4.7437502</v>
      </c>
      <c r="I24" s="18" t="n">
        <v>524.11605413</v>
      </c>
      <c r="J24" s="20" t="n">
        <v>2.9945786</v>
      </c>
      <c r="K24" s="18" t="s">
        <v>182</v>
      </c>
      <c r="L24" s="20" t="s">
        <v>182</v>
      </c>
      <c r="M24" s="18" t="s">
        <v>182</v>
      </c>
      <c r="N24" s="20" t="s">
        <v>182</v>
      </c>
      <c r="O24" s="18" t="s">
        <v>182</v>
      </c>
      <c r="P24" s="20" t="s">
        <v>182</v>
      </c>
      <c r="Q24" s="18" t="s">
        <v>182</v>
      </c>
      <c r="R24" s="20" t="s">
        <v>182</v>
      </c>
      <c r="S24" s="18" t="n">
        <v>435.99272495</v>
      </c>
      <c r="T24" s="20" t="n">
        <v>12.38027815</v>
      </c>
    </row>
    <row r="25" spans="1:20">
      <c r="A25" s="15" t="s">
        <v>200</v>
      </c>
      <c r="B25" s="17" t="n">
        <v>5581</v>
      </c>
      <c r="C25" s="18">
        <f>(28.0/B25*100)</f>
        <v/>
      </c>
      <c r="D25" s="19" t="n">
        <v>5553</v>
      </c>
      <c r="E25" s="18" t="n">
        <v>498.6545166</v>
      </c>
      <c r="F25" s="20" t="n">
        <v>9.388517670000001</v>
      </c>
      <c r="G25" s="18" t="n">
        <v>529.31582596</v>
      </c>
      <c r="H25" s="20" t="n">
        <v>4.00012128</v>
      </c>
      <c r="I25" s="18" t="n">
        <v>516.92683326</v>
      </c>
      <c r="J25" s="20" t="n">
        <v>4.07226071</v>
      </c>
      <c r="K25" s="18" t="s">
        <v>182</v>
      </c>
      <c r="L25" s="20" t="s">
        <v>182</v>
      </c>
      <c r="M25" s="18" t="s">
        <v>182</v>
      </c>
      <c r="N25" s="20" t="s">
        <v>182</v>
      </c>
      <c r="O25" s="18" t="s">
        <v>182</v>
      </c>
      <c r="P25" s="20" t="s">
        <v>182</v>
      </c>
      <c r="Q25" s="18" t="s">
        <v>182</v>
      </c>
      <c r="R25" s="20" t="s">
        <v>182</v>
      </c>
      <c r="S25" s="18" t="n">
        <v>437.26364259</v>
      </c>
      <c r="T25" s="20" t="n">
        <v>16.74456992</v>
      </c>
    </row>
    <row r="26" spans="1:20">
      <c r="A26" s="15" t="s">
        <v>201</v>
      </c>
      <c r="B26" s="17" t="n">
        <v>4869</v>
      </c>
      <c r="C26" s="18">
        <f>(98.0/B26*100)</f>
        <v/>
      </c>
      <c r="D26" s="19" t="n">
        <v>4771</v>
      </c>
      <c r="E26" s="18" t="n">
        <v>459.27154721</v>
      </c>
      <c r="F26" s="20" t="n">
        <v>3.86963741</v>
      </c>
      <c r="G26" s="18" t="n">
        <v>491.99999331</v>
      </c>
      <c r="H26" s="20" t="n">
        <v>3.67533128</v>
      </c>
      <c r="I26" s="18" t="n">
        <v>498.25974208</v>
      </c>
      <c r="J26" s="20" t="n">
        <v>2.3503987</v>
      </c>
      <c r="K26" s="18" t="s">
        <v>182</v>
      </c>
      <c r="L26" s="20" t="s">
        <v>182</v>
      </c>
      <c r="M26" s="18" t="s">
        <v>182</v>
      </c>
      <c r="N26" s="20" t="s">
        <v>182</v>
      </c>
      <c r="O26" s="18" t="s">
        <v>182</v>
      </c>
      <c r="P26" s="20" t="s">
        <v>182</v>
      </c>
      <c r="Q26" s="18" t="s">
        <v>182</v>
      </c>
      <c r="R26" s="20" t="s">
        <v>182</v>
      </c>
      <c r="S26" s="18" t="n">
        <v>428.58584745</v>
      </c>
      <c r="T26" s="20" t="n">
        <v>10.28612929</v>
      </c>
    </row>
    <row r="27" spans="1:20">
      <c r="A27" s="15" t="s">
        <v>202</v>
      </c>
      <c r="B27" s="17" t="n">
        <v>5299</v>
      </c>
      <c r="C27" s="18">
        <f>(159.0/B27*100)</f>
        <v/>
      </c>
      <c r="D27" s="19" t="n">
        <v>5140</v>
      </c>
      <c r="E27" s="18" t="n">
        <v>459.73452372</v>
      </c>
      <c r="F27" s="20" t="n">
        <v>3.18862325</v>
      </c>
      <c r="G27" s="18" t="n">
        <v>477.33627064</v>
      </c>
      <c r="H27" s="20" t="n">
        <v>4.54643884</v>
      </c>
      <c r="I27" s="18" t="n">
        <v>506.95296298</v>
      </c>
      <c r="J27" s="20" t="n">
        <v>1.75241444</v>
      </c>
      <c r="K27" s="18" t="s">
        <v>182</v>
      </c>
      <c r="L27" s="20" t="s">
        <v>182</v>
      </c>
      <c r="M27" s="18" t="s">
        <v>182</v>
      </c>
      <c r="N27" s="20" t="s">
        <v>182</v>
      </c>
      <c r="O27" s="18" t="s">
        <v>182</v>
      </c>
      <c r="P27" s="20" t="s">
        <v>182</v>
      </c>
      <c r="Q27" s="18" t="s">
        <v>182</v>
      </c>
      <c r="R27" s="20" t="s">
        <v>182</v>
      </c>
      <c r="S27" s="18" t="n">
        <v>396.58927049</v>
      </c>
      <c r="T27" s="20" t="n">
        <v>6.54469571</v>
      </c>
    </row>
    <row r="28" spans="1:20">
      <c r="A28" s="15" t="s">
        <v>203</v>
      </c>
      <c r="B28" s="17" t="n">
        <v>7568</v>
      </c>
      <c r="C28" s="18">
        <f>(123.0/B28*100)</f>
        <v/>
      </c>
      <c r="D28" s="19" t="n">
        <v>7445</v>
      </c>
      <c r="E28" s="18" t="n">
        <v>417.79628519</v>
      </c>
      <c r="F28" s="20" t="n">
        <v>3.78571517</v>
      </c>
      <c r="G28" s="18" t="n">
        <v>439.39071591</v>
      </c>
      <c r="H28" s="20" t="n">
        <v>3.89709596</v>
      </c>
      <c r="I28" s="18" t="n">
        <v>423.9269698</v>
      </c>
      <c r="J28" s="20" t="n">
        <v>2.81292826</v>
      </c>
      <c r="K28" s="18" t="s">
        <v>182</v>
      </c>
      <c r="L28" s="20" t="s">
        <v>182</v>
      </c>
      <c r="M28" s="18" t="s">
        <v>182</v>
      </c>
      <c r="N28" s="20" t="s">
        <v>182</v>
      </c>
      <c r="O28" s="18" t="s">
        <v>182</v>
      </c>
      <c r="P28" s="20" t="s">
        <v>182</v>
      </c>
      <c r="Q28" s="18" t="s">
        <v>182</v>
      </c>
      <c r="R28" s="20" t="s">
        <v>182</v>
      </c>
      <c r="S28" s="18" t="n">
        <v>378.51256882</v>
      </c>
      <c r="T28" s="20" t="n">
        <v>10.04460692</v>
      </c>
    </row>
    <row r="29" spans="1:20">
      <c r="A29" s="15" t="s">
        <v>204</v>
      </c>
      <c r="B29" s="17" t="n">
        <v>5385</v>
      </c>
      <c r="C29" s="18">
        <f>(36.0/B29*100)</f>
        <v/>
      </c>
      <c r="D29" s="19" t="n">
        <v>5349</v>
      </c>
      <c r="E29" s="18" t="n">
        <v>497.71648289</v>
      </c>
      <c r="F29" s="20" t="n">
        <v>4.5392027</v>
      </c>
      <c r="G29" s="18" t="n">
        <v>529.33555833</v>
      </c>
      <c r="H29" s="20" t="n">
        <v>4.64871532</v>
      </c>
      <c r="I29" s="18" t="n">
        <v>516.94828532</v>
      </c>
      <c r="J29" s="20" t="n">
        <v>4.99979033</v>
      </c>
      <c r="K29" s="18" t="s">
        <v>182</v>
      </c>
      <c r="L29" s="20" t="s">
        <v>182</v>
      </c>
      <c r="M29" s="18" t="s">
        <v>182</v>
      </c>
      <c r="N29" s="20" t="s">
        <v>182</v>
      </c>
      <c r="O29" s="18" t="n">
        <v>314.02123871</v>
      </c>
      <c r="P29" s="20" t="n">
        <v>13.26138992</v>
      </c>
      <c r="Q29" s="18" t="s">
        <v>182</v>
      </c>
      <c r="R29" s="20" t="s">
        <v>182</v>
      </c>
      <c r="S29" s="18" t="n">
        <v>418.6918892</v>
      </c>
      <c r="T29" s="20" t="n">
        <v>14.18196963</v>
      </c>
    </row>
    <row r="30" spans="1:20">
      <c r="A30" s="15" t="s">
        <v>205</v>
      </c>
      <c r="B30" s="17" t="n">
        <v>4520</v>
      </c>
      <c r="C30" s="18">
        <f>(504.0/B30*100)</f>
        <v/>
      </c>
      <c r="D30" s="19" t="n">
        <v>4016</v>
      </c>
      <c r="E30" s="18" t="n">
        <v>513.62780776</v>
      </c>
      <c r="F30" s="20" t="n">
        <v>3.34353199</v>
      </c>
      <c r="G30" s="18" t="n">
        <v>519.64648066</v>
      </c>
      <c r="H30" s="20" t="n">
        <v>4.59824708</v>
      </c>
      <c r="I30" s="18" t="n">
        <v>521.47337854</v>
      </c>
      <c r="J30" s="20" t="n">
        <v>4.86911295</v>
      </c>
      <c r="K30" s="18" t="s">
        <v>182</v>
      </c>
      <c r="L30" s="20" t="s">
        <v>182</v>
      </c>
      <c r="M30" s="18" t="s">
        <v>182</v>
      </c>
      <c r="N30" s="20" t="s">
        <v>182</v>
      </c>
      <c r="O30" s="18" t="s">
        <v>182</v>
      </c>
      <c r="P30" s="20" t="s">
        <v>182</v>
      </c>
      <c r="Q30" s="18" t="s">
        <v>182</v>
      </c>
      <c r="R30" s="20" t="s">
        <v>182</v>
      </c>
      <c r="S30" s="18" t="n">
        <v>411.77981742</v>
      </c>
      <c r="T30" s="20" t="n">
        <v>8.81775552</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(16.0/B32*100)</f>
        <v/>
      </c>
      <c r="D32" s="19" t="n">
        <v>4462</v>
      </c>
      <c r="E32" s="18" t="n">
        <v>473.70457932</v>
      </c>
      <c r="F32" s="20" t="n">
        <v>4.83782545</v>
      </c>
      <c r="G32" s="18" t="n">
        <v>512.05296369</v>
      </c>
      <c r="H32" s="20" t="n">
        <v>4.57686622</v>
      </c>
      <c r="I32" s="18" t="n">
        <v>515.17598628</v>
      </c>
      <c r="J32" s="20" t="n">
        <v>2.66705406</v>
      </c>
      <c r="K32" s="18" t="s">
        <v>182</v>
      </c>
      <c r="L32" s="20" t="s">
        <v>182</v>
      </c>
      <c r="M32" s="18" t="s">
        <v>182</v>
      </c>
      <c r="N32" s="20" t="s">
        <v>182</v>
      </c>
      <c r="O32" s="18" t="s">
        <v>182</v>
      </c>
      <c r="P32" s="20" t="s">
        <v>182</v>
      </c>
      <c r="Q32" s="18" t="s">
        <v>182</v>
      </c>
      <c r="R32" s="20" t="s">
        <v>182</v>
      </c>
      <c r="S32" s="18" t="n">
        <v>424.84793619</v>
      </c>
      <c r="T32" s="20" t="n">
        <v>12.33807565</v>
      </c>
    </row>
    <row r="33" spans="1:20">
      <c r="A33" s="15" t="s">
        <v>208</v>
      </c>
      <c r="B33" s="17" t="n">
        <v>7325</v>
      </c>
      <c r="C33" s="18">
        <f>(215.0/B33*100)</f>
        <v/>
      </c>
      <c r="D33" s="19" t="n">
        <v>7110</v>
      </c>
      <c r="E33" s="18" t="n">
        <v>452.71718989</v>
      </c>
      <c r="F33" s="20" t="n">
        <v>4.56185177</v>
      </c>
      <c r="G33" s="18" t="n">
        <v>520.31897416</v>
      </c>
      <c r="H33" s="20" t="n">
        <v>4.05518851</v>
      </c>
      <c r="I33" s="18" t="n">
        <v>514.05350311</v>
      </c>
      <c r="J33" s="20" t="n">
        <v>2.96340531</v>
      </c>
      <c r="K33" s="18" t="s">
        <v>182</v>
      </c>
      <c r="L33" s="20" t="s">
        <v>182</v>
      </c>
      <c r="M33" s="18" t="s">
        <v>182</v>
      </c>
      <c r="N33" s="20" t="s">
        <v>182</v>
      </c>
      <c r="O33" s="18" t="s">
        <v>182</v>
      </c>
      <c r="P33" s="20" t="s">
        <v>182</v>
      </c>
      <c r="Q33" s="18" t="s">
        <v>182</v>
      </c>
      <c r="R33" s="20" t="s">
        <v>182</v>
      </c>
      <c r="S33" s="18" t="n">
        <v>405.14498669</v>
      </c>
      <c r="T33" s="20" t="n">
        <v>10.43393812</v>
      </c>
    </row>
    <row r="34" spans="1:20">
      <c r="A34" s="15" t="s">
        <v>209</v>
      </c>
      <c r="B34" s="17" t="n">
        <v>6350</v>
      </c>
      <c r="C34" s="18">
        <f>(79.0/B34*100)</f>
        <v/>
      </c>
      <c r="D34" s="19" t="n">
        <v>6271</v>
      </c>
      <c r="E34" s="18" t="n">
        <v>443.37441444</v>
      </c>
      <c r="F34" s="20" t="n">
        <v>4.42103699</v>
      </c>
      <c r="G34" s="18" t="n">
        <v>473.17090557</v>
      </c>
      <c r="H34" s="20" t="n">
        <v>4.85606885</v>
      </c>
      <c r="I34" s="18" t="n">
        <v>472.66518324</v>
      </c>
      <c r="J34" s="20" t="n">
        <v>3.32515394</v>
      </c>
      <c r="K34" s="18" t="s">
        <v>182</v>
      </c>
      <c r="L34" s="20" t="s">
        <v>182</v>
      </c>
      <c r="M34" s="18" t="s">
        <v>182</v>
      </c>
      <c r="N34" s="20" t="s">
        <v>182</v>
      </c>
      <c r="O34" s="18" t="n">
        <v>263.37193708</v>
      </c>
      <c r="P34" s="20" t="n">
        <v>13.61114927</v>
      </c>
      <c r="Q34" s="18" t="s">
        <v>182</v>
      </c>
      <c r="R34" s="20" t="s">
        <v>182</v>
      </c>
      <c r="S34" s="18" t="n">
        <v>351.02523394</v>
      </c>
      <c r="T34" s="20" t="n">
        <v>8.93538334</v>
      </c>
    </row>
    <row r="35" spans="1:20">
      <c r="A35" s="15" t="s">
        <v>210</v>
      </c>
      <c r="B35" s="17" t="n">
        <v>6406</v>
      </c>
      <c r="C35" s="18">
        <f>(67.0/B35*100)</f>
        <v/>
      </c>
      <c r="D35" s="19" t="n">
        <v>6339</v>
      </c>
      <c r="E35" s="18" t="n">
        <v>478.73452053</v>
      </c>
      <c r="F35" s="20" t="n">
        <v>3.69236781</v>
      </c>
      <c r="G35" s="18" t="n">
        <v>506.34671137</v>
      </c>
      <c r="H35" s="20" t="n">
        <v>4.53336909</v>
      </c>
      <c r="I35" s="18" t="n">
        <v>519.97468714</v>
      </c>
      <c r="J35" s="20" t="n">
        <v>1.95730587</v>
      </c>
      <c r="K35" s="18" t="s">
        <v>182</v>
      </c>
      <c r="L35" s="20" t="s">
        <v>182</v>
      </c>
      <c r="M35" s="18" t="s">
        <v>182</v>
      </c>
      <c r="N35" s="20" t="s">
        <v>182</v>
      </c>
      <c r="O35" s="18" t="n">
        <v>337.32521215</v>
      </c>
      <c r="P35" s="20" t="n">
        <v>11.65794297</v>
      </c>
      <c r="Q35" s="18" t="s">
        <v>182</v>
      </c>
      <c r="R35" s="20" t="s">
        <v>182</v>
      </c>
      <c r="S35" s="18" t="n">
        <v>419.04986668</v>
      </c>
      <c r="T35" s="20" t="n">
        <v>8.312568799999999</v>
      </c>
    </row>
    <row r="36" spans="1:20">
      <c r="A36" s="15" t="s">
        <v>211</v>
      </c>
      <c r="B36" s="17" t="n">
        <v>6736</v>
      </c>
      <c r="C36" s="18">
        <f>(42.0/B36*100)</f>
        <v/>
      </c>
      <c r="D36" s="19" t="n">
        <v>6694</v>
      </c>
      <c r="E36" s="18" t="n">
        <v>481.16453252</v>
      </c>
      <c r="F36" s="20" t="n">
        <v>3.94517451</v>
      </c>
      <c r="G36" s="18" t="n">
        <v>493.76222227</v>
      </c>
      <c r="H36" s="20" t="n">
        <v>3.71725745</v>
      </c>
      <c r="I36" s="18" t="n">
        <v>510.21572221</v>
      </c>
      <c r="J36" s="20" t="n">
        <v>2.4273834</v>
      </c>
      <c r="K36" s="18" t="s">
        <v>182</v>
      </c>
      <c r="L36" s="20" t="s">
        <v>182</v>
      </c>
      <c r="M36" s="18" t="s">
        <v>182</v>
      </c>
      <c r="N36" s="20" t="s">
        <v>182</v>
      </c>
      <c r="O36" s="18" t="s">
        <v>182</v>
      </c>
      <c r="P36" s="20" t="s">
        <v>182</v>
      </c>
      <c r="Q36" s="18" t="s">
        <v>182</v>
      </c>
      <c r="R36" s="20" t="s">
        <v>182</v>
      </c>
      <c r="S36" s="18" t="n">
        <v>388.99948218</v>
      </c>
      <c r="T36" s="20" t="n">
        <v>10.51915294</v>
      </c>
    </row>
    <row r="37" spans="1:20">
      <c r="A37" s="15" t="s">
        <v>212</v>
      </c>
      <c r="B37" s="17" t="n">
        <v>5458</v>
      </c>
      <c r="C37" s="18">
        <f>(228.0/B37*100)</f>
        <v/>
      </c>
      <c r="D37" s="19" t="n">
        <v>5230</v>
      </c>
      <c r="E37" s="18" t="n">
        <v>509.30114956</v>
      </c>
      <c r="F37" s="20" t="n">
        <v>3.5032774</v>
      </c>
      <c r="G37" s="18" t="n">
        <v>504.1096105</v>
      </c>
      <c r="H37" s="20" t="n">
        <v>5.698901</v>
      </c>
      <c r="I37" s="18" t="n">
        <v>510.237931</v>
      </c>
      <c r="J37" s="20" t="n">
        <v>5.76226308</v>
      </c>
      <c r="K37" s="18" t="s">
        <v>182</v>
      </c>
      <c r="L37" s="20" t="s">
        <v>182</v>
      </c>
      <c r="M37" s="18" t="s">
        <v>182</v>
      </c>
      <c r="N37" s="20" t="s">
        <v>182</v>
      </c>
      <c r="O37" s="18" t="s">
        <v>182</v>
      </c>
      <c r="P37" s="20" t="s">
        <v>182</v>
      </c>
      <c r="Q37" s="18" t="s">
        <v>182</v>
      </c>
      <c r="R37" s="20" t="s">
        <v>182</v>
      </c>
      <c r="S37" s="18" t="n">
        <v>380.83394631</v>
      </c>
      <c r="T37" s="20" t="n">
        <v>7.69252487</v>
      </c>
    </row>
    <row r="38" spans="1:20">
      <c r="A38" s="15" t="s">
        <v>213</v>
      </c>
      <c r="B38" s="17" t="n">
        <v>5860</v>
      </c>
      <c r="C38" s="18">
        <f>(62.0/B38*100)</f>
        <v/>
      </c>
      <c r="D38" s="19" t="n">
        <v>5798</v>
      </c>
      <c r="E38" s="18" t="n">
        <v>478.28379094</v>
      </c>
      <c r="F38" s="20" t="n">
        <v>4.06550111</v>
      </c>
      <c r="G38" s="18" t="n">
        <v>504.01538214</v>
      </c>
      <c r="H38" s="20" t="n">
        <v>5.96827722</v>
      </c>
      <c r="I38" s="18" t="n">
        <v>510.92858622</v>
      </c>
      <c r="J38" s="20" t="n">
        <v>3.87995059</v>
      </c>
      <c r="K38" s="18" t="s">
        <v>182</v>
      </c>
      <c r="L38" s="20" t="s">
        <v>182</v>
      </c>
      <c r="M38" s="18" t="s">
        <v>182</v>
      </c>
      <c r="N38" s="20" t="s">
        <v>182</v>
      </c>
      <c r="O38" s="18" t="s">
        <v>182</v>
      </c>
      <c r="P38" s="20" t="s">
        <v>182</v>
      </c>
      <c r="Q38" s="18" t="s">
        <v>182</v>
      </c>
      <c r="R38" s="20" t="s">
        <v>182</v>
      </c>
      <c r="S38" s="18" t="n">
        <v>396.81184589</v>
      </c>
      <c r="T38" s="20" t="n">
        <v>7.53262344</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(5662.0/B40*100)</f>
        <v/>
      </c>
      <c r="D40" s="19" t="n">
        <v>8495</v>
      </c>
      <c r="E40" s="18" t="n">
        <v>489.58594977</v>
      </c>
      <c r="F40" s="20" t="n">
        <v>3.58402755</v>
      </c>
      <c r="G40" s="18" t="n">
        <v>511.07557472</v>
      </c>
      <c r="H40" s="20" t="n">
        <v>4.56755211</v>
      </c>
      <c r="I40" s="18" t="n">
        <v>514.74511853</v>
      </c>
      <c r="J40" s="20" t="n">
        <v>4.56274981</v>
      </c>
      <c r="K40" s="18" t="s">
        <v>182</v>
      </c>
      <c r="L40" s="20" t="s">
        <v>182</v>
      </c>
      <c r="M40" s="18" t="s">
        <v>182</v>
      </c>
      <c r="N40" s="20" t="s">
        <v>182</v>
      </c>
      <c r="O40" s="18" t="n">
        <v>493.18465857</v>
      </c>
      <c r="P40" s="20" t="n">
        <v>2.25147869</v>
      </c>
      <c r="Q40" s="18" t="s">
        <v>182</v>
      </c>
      <c r="R40" s="20" t="s">
        <v>182</v>
      </c>
      <c r="S40" s="18" t="n">
        <v>413.13618772</v>
      </c>
      <c r="T40" s="20" t="n">
        <v>10.21577354</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(2723.0/B46*100)</f>
        <v/>
      </c>
      <c r="D46" s="19" t="n">
        <v>20418</v>
      </c>
      <c r="E46" s="18" t="n">
        <v>389.06181494</v>
      </c>
      <c r="F46" s="20" t="n">
        <v>5.63721965</v>
      </c>
      <c r="G46" s="18" t="n">
        <v>420.36801586</v>
      </c>
      <c r="H46" s="20" t="n">
        <v>4.41493787</v>
      </c>
      <c r="I46" s="18" t="n">
        <v>428.76109373</v>
      </c>
      <c r="J46" s="20" t="n">
        <v>3.51464451</v>
      </c>
      <c r="K46" s="18" t="s">
        <v>182</v>
      </c>
      <c r="L46" s="20" t="s">
        <v>182</v>
      </c>
      <c r="M46" s="18" t="s">
        <v>182</v>
      </c>
      <c r="N46" s="20" t="s">
        <v>182</v>
      </c>
      <c r="O46" s="18" t="s">
        <v>182</v>
      </c>
      <c r="P46" s="20" t="s">
        <v>182</v>
      </c>
      <c r="Q46" s="18" t="s">
        <v>182</v>
      </c>
      <c r="R46" s="20" t="s">
        <v>182</v>
      </c>
      <c r="S46" s="18" t="n">
        <v>379.94347081</v>
      </c>
      <c r="T46" s="20" t="n">
        <v>3.91735034</v>
      </c>
    </row>
    <row r="47" spans="1:20">
      <c r="A47" s="15" t="s">
        <v>222</v>
      </c>
      <c r="B47" s="17" t="n">
        <v>5928</v>
      </c>
      <c r="C47" s="18">
        <f>(106.0/B47*100)</f>
        <v/>
      </c>
      <c r="D47" s="19" t="n">
        <v>5822</v>
      </c>
      <c r="E47" s="18" t="n">
        <v>401.81691667</v>
      </c>
      <c r="F47" s="20" t="n">
        <v>6.51581712</v>
      </c>
      <c r="G47" s="18" t="n">
        <v>435.4673406</v>
      </c>
      <c r="H47" s="20" t="n">
        <v>7.77046791</v>
      </c>
      <c r="I47" s="18" t="n">
        <v>470.81271803</v>
      </c>
      <c r="J47" s="20" t="n">
        <v>4.49630492</v>
      </c>
      <c r="K47" s="18" t="s">
        <v>182</v>
      </c>
      <c r="L47" s="20" t="s">
        <v>182</v>
      </c>
      <c r="M47" s="18" t="s">
        <v>182</v>
      </c>
      <c r="N47" s="20" t="s">
        <v>182</v>
      </c>
      <c r="O47" s="18" t="s">
        <v>182</v>
      </c>
      <c r="P47" s="20" t="s">
        <v>182</v>
      </c>
      <c r="Q47" s="18" t="s">
        <v>182</v>
      </c>
      <c r="R47" s="20" t="s">
        <v>182</v>
      </c>
      <c r="S47" s="18" t="n">
        <v>348.51215625</v>
      </c>
      <c r="T47" s="20" t="n">
        <v>6.9905963</v>
      </c>
    </row>
    <row r="48" spans="1:20">
      <c r="A48" s="15" t="s">
        <v>223</v>
      </c>
      <c r="B48" s="17" t="n">
        <v>9841</v>
      </c>
      <c r="C48" s="18">
        <f>(19.0/B48*100)</f>
        <v/>
      </c>
      <c r="D48" s="19" t="n">
        <v>9822</v>
      </c>
      <c r="E48" s="18" t="n">
        <v>449.96307085</v>
      </c>
      <c r="F48" s="20" t="n">
        <v>7.50040584</v>
      </c>
      <c r="G48" s="18" t="n">
        <v>508.33910506</v>
      </c>
      <c r="H48" s="20" t="n">
        <v>5.94494404</v>
      </c>
      <c r="I48" s="18" t="n">
        <v>496.37727981</v>
      </c>
      <c r="J48" s="20" t="n">
        <v>5.54317344</v>
      </c>
      <c r="K48" s="18" t="s">
        <v>182</v>
      </c>
      <c r="L48" s="20" t="s">
        <v>182</v>
      </c>
      <c r="M48" s="18" t="s">
        <v>182</v>
      </c>
      <c r="N48" s="20" t="s">
        <v>182</v>
      </c>
      <c r="O48" s="18" t="s">
        <v>182</v>
      </c>
      <c r="P48" s="20" t="s">
        <v>182</v>
      </c>
      <c r="Q48" s="18" t="s">
        <v>182</v>
      </c>
      <c r="R48" s="20" t="s">
        <v>182</v>
      </c>
      <c r="S48" s="18" t="n">
        <v>429.12190763</v>
      </c>
      <c r="T48" s="20" t="n">
        <v>13.54837759</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(971.0/B50*100)</f>
        <v/>
      </c>
      <c r="D50" s="19" t="n">
        <v>10824</v>
      </c>
      <c r="E50" s="18" t="n">
        <v>430.30121561</v>
      </c>
      <c r="F50" s="20" t="n">
        <v>3.10721196</v>
      </c>
      <c r="G50" s="18" t="n">
        <v>444.37592809</v>
      </c>
      <c r="H50" s="20" t="n">
        <v>3.81853769</v>
      </c>
      <c r="I50" s="18" t="n">
        <v>430.94569067</v>
      </c>
      <c r="J50" s="20" t="n">
        <v>4.72978119</v>
      </c>
      <c r="K50" s="18" t="s">
        <v>182</v>
      </c>
      <c r="L50" s="20" t="s">
        <v>182</v>
      </c>
      <c r="M50" s="18" t="s">
        <v>182</v>
      </c>
      <c r="N50" s="20" t="s">
        <v>182</v>
      </c>
      <c r="O50" s="18" t="s">
        <v>182</v>
      </c>
      <c r="P50" s="20" t="s">
        <v>182</v>
      </c>
      <c r="Q50" s="18" t="s">
        <v>182</v>
      </c>
      <c r="R50" s="20" t="s">
        <v>182</v>
      </c>
      <c r="S50" s="18" t="n">
        <v>375.27804854</v>
      </c>
      <c r="T50" s="20" t="n">
        <v>10.26460969</v>
      </c>
    </row>
    <row r="51" spans="1:20">
      <c r="A51" s="15" t="s">
        <v>226</v>
      </c>
      <c r="B51" s="17" t="n">
        <v>6866</v>
      </c>
      <c r="C51" s="18">
        <f>(114.0/B51*100)</f>
        <v/>
      </c>
      <c r="D51" s="19" t="n">
        <v>6752</v>
      </c>
      <c r="E51" s="18" t="n">
        <v>425.45263477</v>
      </c>
      <c r="F51" s="20" t="n">
        <v>3.7681009</v>
      </c>
      <c r="G51" s="18" t="n">
        <v>442.87292465</v>
      </c>
      <c r="H51" s="20" t="n">
        <v>3.43351196</v>
      </c>
      <c r="I51" s="18" t="n">
        <v>431.28713871</v>
      </c>
      <c r="J51" s="20" t="n">
        <v>4.1247687</v>
      </c>
      <c r="K51" s="18" t="s">
        <v>182</v>
      </c>
      <c r="L51" s="20" t="s">
        <v>182</v>
      </c>
      <c r="M51" s="18" t="s">
        <v>182</v>
      </c>
      <c r="N51" s="20" t="s">
        <v>182</v>
      </c>
      <c r="O51" s="18" t="n">
        <v>427.96430568</v>
      </c>
      <c r="P51" s="20" t="n">
        <v>5.20460603</v>
      </c>
      <c r="Q51" s="18" t="s">
        <v>182</v>
      </c>
      <c r="R51" s="20" t="s">
        <v>182</v>
      </c>
      <c r="S51" s="18" t="n">
        <v>388.10874958</v>
      </c>
      <c r="T51" s="20" t="n">
        <v>5.69257656</v>
      </c>
    </row>
    <row r="52" spans="1:20">
      <c r="A52" s="15" t="s">
        <v>227</v>
      </c>
      <c r="B52" s="17" t="n">
        <v>5809</v>
      </c>
      <c r="C52" s="18">
        <f>(116.0/B52*100)</f>
        <v/>
      </c>
      <c r="D52" s="19" t="n">
        <v>5693</v>
      </c>
      <c r="E52" s="18" t="n">
        <v>447.22788252</v>
      </c>
      <c r="F52" s="20" t="n">
        <v>4.39488946</v>
      </c>
      <c r="G52" s="18" t="n">
        <v>502.74699535</v>
      </c>
      <c r="H52" s="20" t="n">
        <v>3.72014314</v>
      </c>
      <c r="I52" s="18" t="n">
        <v>505.27290271</v>
      </c>
      <c r="J52" s="20" t="n">
        <v>2.70104778</v>
      </c>
      <c r="K52" s="18" t="s">
        <v>182</v>
      </c>
      <c r="L52" s="20" t="s">
        <v>182</v>
      </c>
      <c r="M52" s="18" t="s">
        <v>182</v>
      </c>
      <c r="N52" s="20" t="s">
        <v>182</v>
      </c>
      <c r="O52" s="18" t="s">
        <v>182</v>
      </c>
      <c r="P52" s="20" t="s">
        <v>182</v>
      </c>
      <c r="Q52" s="18" t="s">
        <v>182</v>
      </c>
      <c r="R52" s="20" t="s">
        <v>182</v>
      </c>
      <c r="S52" s="18" t="n">
        <v>381.43149573</v>
      </c>
      <c r="T52" s="20" t="n">
        <v>7.58477858</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(436.0/B54*100)</f>
        <v/>
      </c>
      <c r="D54" s="19" t="n">
        <v>4304</v>
      </c>
      <c r="E54" s="18" t="n">
        <v>346.34806116</v>
      </c>
      <c r="F54" s="20" t="n">
        <v>4.69079827</v>
      </c>
      <c r="G54" s="18" t="n">
        <v>368.67825444</v>
      </c>
      <c r="H54" s="20" t="n">
        <v>5.54430872</v>
      </c>
      <c r="I54" s="18" t="n">
        <v>377.54624267</v>
      </c>
      <c r="J54" s="20" t="n">
        <v>3.79929661</v>
      </c>
      <c r="K54" s="18" t="s">
        <v>182</v>
      </c>
      <c r="L54" s="20" t="s">
        <v>182</v>
      </c>
      <c r="M54" s="18" t="s">
        <v>182</v>
      </c>
      <c r="N54" s="20" t="s">
        <v>182</v>
      </c>
      <c r="O54" s="18" t="s">
        <v>182</v>
      </c>
      <c r="P54" s="20" t="s">
        <v>182</v>
      </c>
      <c r="Q54" s="18" t="s">
        <v>182</v>
      </c>
      <c r="R54" s="20" t="s">
        <v>182</v>
      </c>
      <c r="S54" s="18" t="n">
        <v>304.36501537</v>
      </c>
      <c r="T54" s="20" t="n">
        <v>4.52838549</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(78.0/B56*100)</f>
        <v/>
      </c>
      <c r="D56" s="19" t="n">
        <v>5281</v>
      </c>
      <c r="E56" s="18" t="n">
        <v>494.47533436</v>
      </c>
      <c r="F56" s="20" t="n">
        <v>5.67869124</v>
      </c>
      <c r="G56" s="18" t="n">
        <v>529.75020957</v>
      </c>
      <c r="H56" s="20" t="n">
        <v>4.1025936</v>
      </c>
      <c r="I56" s="18" t="n">
        <v>536.80072048</v>
      </c>
      <c r="J56" s="20" t="n">
        <v>2.95748298</v>
      </c>
      <c r="K56" s="18" t="s">
        <v>182</v>
      </c>
      <c r="L56" s="20" t="s">
        <v>182</v>
      </c>
      <c r="M56" s="18" t="s">
        <v>182</v>
      </c>
      <c r="N56" s="20" t="s">
        <v>182</v>
      </c>
      <c r="O56" s="18" t="s">
        <v>182</v>
      </c>
      <c r="P56" s="20" t="s">
        <v>182</v>
      </c>
      <c r="Q56" s="18" t="s">
        <v>182</v>
      </c>
      <c r="R56" s="20" t="s">
        <v>182</v>
      </c>
      <c r="S56" s="18" t="n">
        <v>425.47128294</v>
      </c>
      <c r="T56" s="20" t="n">
        <v>19.22773552</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(256.0/B61*100)</f>
        <v/>
      </c>
      <c r="D61" s="19" t="n">
        <v>6269</v>
      </c>
      <c r="E61" s="18" t="n">
        <v>426.80145965</v>
      </c>
      <c r="F61" s="20" t="n">
        <v>4.3175861</v>
      </c>
      <c r="G61" s="18" t="n">
        <v>489.94952</v>
      </c>
      <c r="H61" s="20" t="n">
        <v>3.44405879</v>
      </c>
      <c r="I61" s="18" t="n">
        <v>490.91576844</v>
      </c>
      <c r="J61" s="20" t="n">
        <v>3.17804769</v>
      </c>
      <c r="K61" s="18" t="s">
        <v>182</v>
      </c>
      <c r="L61" s="20" t="s">
        <v>182</v>
      </c>
      <c r="M61" s="18" t="s">
        <v>182</v>
      </c>
      <c r="N61" s="20" t="s">
        <v>182</v>
      </c>
      <c r="O61" s="18" t="s">
        <v>182</v>
      </c>
      <c r="P61" s="20" t="s">
        <v>182</v>
      </c>
      <c r="Q61" s="18" t="s">
        <v>182</v>
      </c>
      <c r="R61" s="20" t="s">
        <v>182</v>
      </c>
      <c r="S61" s="18" t="n">
        <v>364.22139472</v>
      </c>
      <c r="T61" s="20" t="n">
        <v>9.57338502</v>
      </c>
    </row>
    <row r="62" spans="1:20">
      <c r="A62" s="15" t="s">
        <v>237</v>
      </c>
      <c r="B62" s="17" t="n">
        <v>4476</v>
      </c>
      <c r="C62" s="18">
        <f>(5.0/B62*100)</f>
        <v/>
      </c>
      <c r="D62" s="19" t="n">
        <v>4471</v>
      </c>
      <c r="E62" s="18" t="n">
        <v>486.87979119</v>
      </c>
      <c r="F62" s="20" t="n">
        <v>3.18748114</v>
      </c>
      <c r="G62" s="18" t="n">
        <v>518.37662495</v>
      </c>
      <c r="H62" s="20" t="n">
        <v>3.40972029</v>
      </c>
      <c r="I62" s="18" t="n">
        <v>513.59431911</v>
      </c>
      <c r="J62" s="20" t="n">
        <v>1.50589267</v>
      </c>
      <c r="K62" s="18" t="s">
        <v>182</v>
      </c>
      <c r="L62" s="20" t="s">
        <v>182</v>
      </c>
      <c r="M62" s="18" t="s">
        <v>182</v>
      </c>
      <c r="N62" s="20" t="s">
        <v>182</v>
      </c>
      <c r="O62" s="18" t="s">
        <v>182</v>
      </c>
      <c r="P62" s="20" t="s">
        <v>182</v>
      </c>
      <c r="Q62" s="18" t="s">
        <v>182</v>
      </c>
      <c r="R62" s="20" t="s">
        <v>182</v>
      </c>
      <c r="S62" s="18" t="n">
        <v>423.80384326</v>
      </c>
      <c r="T62" s="20" t="n">
        <v>20.5793524</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383.60327113</v>
      </c>
      <c r="F67" s="20" t="n">
        <v>4.34948598</v>
      </c>
      <c r="G67" s="18" t="n">
        <v>416.5569559</v>
      </c>
      <c r="H67" s="20" t="n">
        <v>4.42790281</v>
      </c>
      <c r="I67" s="18" t="n">
        <v>401.33961163</v>
      </c>
      <c r="J67" s="20" t="n">
        <v>3.52942029</v>
      </c>
      <c r="K67" s="18" t="s">
        <v>182</v>
      </c>
      <c r="L67" s="20" t="s">
        <v>182</v>
      </c>
      <c r="M67" s="18" t="s">
        <v>182</v>
      </c>
      <c r="N67" s="20" t="s">
        <v>182</v>
      </c>
      <c r="O67" s="18" t="s">
        <v>182</v>
      </c>
      <c r="P67" s="20" t="s">
        <v>182</v>
      </c>
      <c r="Q67" s="18" t="s">
        <v>182</v>
      </c>
      <c r="R67" s="20" t="s">
        <v>182</v>
      </c>
      <c r="S67" s="18" t="n">
        <v>302.90420069</v>
      </c>
      <c r="T67" s="20" t="n">
        <v>10.82349204</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482.23695241</v>
      </c>
      <c r="F70" s="20" t="n">
        <v>3.81432534</v>
      </c>
      <c r="G70" s="18" t="n">
        <v>523.46404611</v>
      </c>
      <c r="H70" s="20" t="n">
        <v>3.45914633</v>
      </c>
      <c r="I70" s="18" t="n">
        <v>507.06914004</v>
      </c>
      <c r="J70" s="20" t="n">
        <v>4.54539885</v>
      </c>
      <c r="K70" s="18" t="s">
        <v>182</v>
      </c>
      <c r="L70" s="20" t="s">
        <v>182</v>
      </c>
      <c r="M70" s="18" t="s">
        <v>182</v>
      </c>
      <c r="N70" s="20" t="s">
        <v>182</v>
      </c>
      <c r="O70" s="18" t="s">
        <v>182</v>
      </c>
      <c r="P70" s="20" t="s">
        <v>182</v>
      </c>
      <c r="Q70" s="18" t="s">
        <v>182</v>
      </c>
      <c r="R70" s="20" t="s">
        <v>182</v>
      </c>
      <c r="S70" s="18" t="n">
        <v>431.22841224</v>
      </c>
      <c r="T70" s="20" t="n">
        <v>8.2242555</v>
      </c>
    </row>
    <row r="71" spans="1:20">
      <c r="A71" s="15" t="s">
        <v>246</v>
      </c>
      <c r="B71" s="17" t="n">
        <v>6115</v>
      </c>
      <c r="C71" s="18">
        <f>(109.0/B71*100)</f>
        <v/>
      </c>
      <c r="D71" s="19" t="n">
        <v>6006</v>
      </c>
      <c r="E71" s="18" t="n">
        <v>529.24284426</v>
      </c>
      <c r="F71" s="20" t="n">
        <v>2.4825826</v>
      </c>
      <c r="G71" s="18" t="n">
        <v>551.97571036</v>
      </c>
      <c r="H71" s="20" t="n">
        <v>2.82407456</v>
      </c>
      <c r="I71" s="18" t="n">
        <v>533.4020852899999</v>
      </c>
      <c r="J71" s="20" t="n">
        <v>3.64622711</v>
      </c>
      <c r="K71" s="18" t="s">
        <v>182</v>
      </c>
      <c r="L71" s="20" t="s">
        <v>182</v>
      </c>
      <c r="M71" s="18" t="s">
        <v>182</v>
      </c>
      <c r="N71" s="20" t="s">
        <v>182</v>
      </c>
      <c r="O71" s="18" t="s">
        <v>182</v>
      </c>
      <c r="P71" s="20" t="s">
        <v>182</v>
      </c>
      <c r="Q71" s="18" t="s">
        <v>182</v>
      </c>
      <c r="R71" s="20" t="s">
        <v>182</v>
      </c>
      <c r="S71" s="18" t="n">
        <v>434.70918234</v>
      </c>
      <c r="T71" s="20" t="n">
        <v>14.66375663</v>
      </c>
    </row>
    <row r="72" spans="1:20">
      <c r="A72" s="15" t="s">
        <v>247</v>
      </c>
      <c r="B72" s="17" t="n">
        <v>7708</v>
      </c>
      <c r="C72" s="18">
        <f>(8.0/B72*100)</f>
        <v/>
      </c>
      <c r="D72" s="19" t="n">
        <v>7700</v>
      </c>
      <c r="E72" s="18" t="n">
        <v>479.00163263</v>
      </c>
      <c r="F72" s="20" t="n">
        <v>7.82086393</v>
      </c>
      <c r="G72" s="18" t="n">
        <v>506.29467622</v>
      </c>
      <c r="H72" s="20" t="n">
        <v>3.30518449</v>
      </c>
      <c r="I72" s="18" t="n">
        <v>497.65978315</v>
      </c>
      <c r="J72" s="20" t="n">
        <v>2.90750061</v>
      </c>
      <c r="K72" s="18" t="s">
        <v>182</v>
      </c>
      <c r="L72" s="20" t="s">
        <v>182</v>
      </c>
      <c r="M72" s="18" t="s">
        <v>182</v>
      </c>
      <c r="N72" s="20" t="s">
        <v>182</v>
      </c>
      <c r="O72" s="18" t="s">
        <v>182</v>
      </c>
      <c r="P72" s="20" t="s">
        <v>182</v>
      </c>
      <c r="Q72" s="18" t="s">
        <v>182</v>
      </c>
      <c r="R72" s="20" t="s">
        <v>182</v>
      </c>
      <c r="S72" s="18" t="n">
        <v>440.5533548</v>
      </c>
      <c r="T72" s="20" t="n">
        <v>17.80125451</v>
      </c>
    </row>
    <row r="73" spans="1:20">
      <c r="A73" s="15" t="s">
        <v>248</v>
      </c>
      <c r="B73" s="17" t="n">
        <v>8249</v>
      </c>
      <c r="C73" s="18">
        <f>(225.0/B73*100)</f>
        <v/>
      </c>
      <c r="D73" s="19" t="n">
        <v>8024</v>
      </c>
      <c r="E73" s="18" t="n">
        <v>399.29908715</v>
      </c>
      <c r="F73" s="20" t="n">
        <v>3.12690175</v>
      </c>
      <c r="G73" s="18" t="n">
        <v>424.05499004</v>
      </c>
      <c r="H73" s="20" t="n">
        <v>4.65657461</v>
      </c>
      <c r="I73" s="18" t="n">
        <v>415.87636039</v>
      </c>
      <c r="J73" s="20" t="n">
        <v>4.14724018</v>
      </c>
      <c r="K73" s="18" t="s">
        <v>182</v>
      </c>
      <c r="L73" s="20" t="s">
        <v>182</v>
      </c>
      <c r="M73" s="18" t="s">
        <v>182</v>
      </c>
      <c r="N73" s="20" t="s">
        <v>182</v>
      </c>
      <c r="O73" s="18" t="s">
        <v>182</v>
      </c>
      <c r="P73" s="20" t="s">
        <v>182</v>
      </c>
      <c r="Q73" s="18" t="s">
        <v>182</v>
      </c>
      <c r="R73" s="20" t="s">
        <v>182</v>
      </c>
      <c r="S73" s="18" t="n">
        <v>338.53128796</v>
      </c>
      <c r="T73" s="20" t="n">
        <v>9.345351109999999</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(271.0/B77*100)</f>
        <v/>
      </c>
      <c r="D77" s="19" t="n">
        <v>5791</v>
      </c>
      <c r="E77" s="18" t="n">
        <v>415.52196299</v>
      </c>
      <c r="F77" s="20" t="n">
        <v>3.44117965</v>
      </c>
      <c r="G77" s="18" t="n">
        <v>470.82568021</v>
      </c>
      <c r="H77" s="20" t="n">
        <v>2.98714594</v>
      </c>
      <c r="I77" s="18" t="n">
        <v>469.76496387</v>
      </c>
      <c r="J77" s="20" t="n">
        <v>5.57281125</v>
      </c>
      <c r="K77" s="18" t="s">
        <v>182</v>
      </c>
      <c r="L77" s="20" t="s">
        <v>182</v>
      </c>
      <c r="M77" s="18" t="s">
        <v>182</v>
      </c>
      <c r="N77" s="20" t="s">
        <v>182</v>
      </c>
      <c r="O77" s="18" t="s">
        <v>182</v>
      </c>
      <c r="P77" s="20" t="s">
        <v>182</v>
      </c>
      <c r="Q77" s="18" t="s">
        <v>182</v>
      </c>
      <c r="R77" s="20" t="s">
        <v>182</v>
      </c>
      <c r="S77" s="18" t="n">
        <v>357.86498199</v>
      </c>
      <c r="T77" s="20" t="n">
        <v>4.70657972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283</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483.86400648</v>
      </c>
      <c r="F7" s="20" t="n">
        <v>3.30705118</v>
      </c>
      <c r="G7" s="18" t="n">
        <v>521.76127896</v>
      </c>
      <c r="H7" s="20" t="n">
        <v>3.60656975</v>
      </c>
      <c r="I7" s="18" t="n">
        <v>516.06708313</v>
      </c>
      <c r="J7" s="20" t="n">
        <v>1.93627621</v>
      </c>
      <c r="K7" s="18" t="s">
        <v>182</v>
      </c>
      <c r="L7" s="20" t="s">
        <v>182</v>
      </c>
      <c r="M7" s="18" t="s">
        <v>182</v>
      </c>
      <c r="N7" s="20" t="s">
        <v>182</v>
      </c>
      <c r="O7" s="18" t="s">
        <v>182</v>
      </c>
      <c r="P7" s="20" t="s">
        <v>182</v>
      </c>
      <c r="Q7" s="18" t="s">
        <v>182</v>
      </c>
      <c r="R7" s="20" t="s">
        <v>182</v>
      </c>
      <c r="S7" s="18" t="n">
        <v>437.58233912</v>
      </c>
      <c r="T7" s="20" t="n">
        <v>7.54456658</v>
      </c>
    </row>
    <row r="8" spans="1:20">
      <c r="A8" s="15" t="s">
        <v>183</v>
      </c>
      <c r="B8" s="17" t="n">
        <v>7007</v>
      </c>
      <c r="C8" s="18">
        <f>(128.0/B8*100)</f>
        <v/>
      </c>
      <c r="D8" s="19" t="n">
        <v>6879</v>
      </c>
      <c r="E8" s="18" t="n">
        <v>410.15671566</v>
      </c>
      <c r="F8" s="20" t="n">
        <v>7.54936353</v>
      </c>
      <c r="G8" s="18" t="n">
        <v>464.95630454</v>
      </c>
      <c r="H8" s="20" t="n">
        <v>7.97422509</v>
      </c>
      <c r="I8" s="18" t="n">
        <v>503.45668869</v>
      </c>
      <c r="J8" s="20" t="n">
        <v>2.36881849</v>
      </c>
      <c r="K8" s="18" t="s">
        <v>182</v>
      </c>
      <c r="L8" s="20" t="s">
        <v>182</v>
      </c>
      <c r="M8" s="18" t="s">
        <v>182</v>
      </c>
      <c r="N8" s="20" t="s">
        <v>182</v>
      </c>
      <c r="O8" s="18" t="n">
        <v>361.38025951</v>
      </c>
      <c r="P8" s="20" t="n">
        <v>22.72565673</v>
      </c>
      <c r="Q8" s="18" t="s">
        <v>182</v>
      </c>
      <c r="R8" s="20" t="s">
        <v>182</v>
      </c>
      <c r="S8" s="18" t="n">
        <v>407.56794824</v>
      </c>
      <c r="T8" s="20" t="n">
        <v>7.3446208</v>
      </c>
    </row>
    <row r="9" spans="1:20">
      <c r="A9" s="15" t="s">
        <v>184</v>
      </c>
      <c r="B9" s="17" t="n">
        <v>9651</v>
      </c>
      <c r="C9" s="18">
        <f>(475.0/B9*100)</f>
        <v/>
      </c>
      <c r="D9" s="19" t="n">
        <v>9176</v>
      </c>
      <c r="E9" s="18" t="n">
        <v>468.43489244</v>
      </c>
      <c r="F9" s="20" t="n">
        <v>7.47108121</v>
      </c>
      <c r="G9" s="18" t="n">
        <v>509.41716547</v>
      </c>
      <c r="H9" s="20" t="n">
        <v>5.1400374</v>
      </c>
      <c r="I9" s="18" t="n">
        <v>520.2950819599999</v>
      </c>
      <c r="J9" s="20" t="n">
        <v>2.57044548</v>
      </c>
      <c r="K9" s="18" t="s">
        <v>182</v>
      </c>
      <c r="L9" s="20" t="s">
        <v>182</v>
      </c>
      <c r="M9" s="18" t="s">
        <v>182</v>
      </c>
      <c r="N9" s="20" t="s">
        <v>182</v>
      </c>
      <c r="O9" s="18" t="n">
        <v>347.7815185</v>
      </c>
      <c r="P9" s="20" t="n">
        <v>11.20716786</v>
      </c>
      <c r="Q9" s="18" t="s">
        <v>182</v>
      </c>
      <c r="R9" s="20" t="s">
        <v>182</v>
      </c>
      <c r="S9" s="18" t="n">
        <v>418.873889</v>
      </c>
      <c r="T9" s="20" t="n">
        <v>7.13254445</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(102.0/B11*100)</f>
        <v/>
      </c>
      <c r="D11" s="19" t="n">
        <v>6951</v>
      </c>
      <c r="E11" s="18" t="n">
        <v>412.08188336</v>
      </c>
      <c r="F11" s="20" t="n">
        <v>4.87999417</v>
      </c>
      <c r="G11" s="18" t="n">
        <v>440.51269813</v>
      </c>
      <c r="H11" s="20" t="n">
        <v>5.57858863</v>
      </c>
      <c r="I11" s="18" t="n">
        <v>472.84182864</v>
      </c>
      <c r="J11" s="20" t="n">
        <v>2.62710867</v>
      </c>
      <c r="K11" s="18" t="s">
        <v>182</v>
      </c>
      <c r="L11" s="20" t="s">
        <v>182</v>
      </c>
      <c r="M11" s="18" t="s">
        <v>182</v>
      </c>
      <c r="N11" s="20" t="s">
        <v>182</v>
      </c>
      <c r="O11" s="18" t="s">
        <v>182</v>
      </c>
      <c r="P11" s="20" t="s">
        <v>182</v>
      </c>
      <c r="Q11" s="18" t="s">
        <v>182</v>
      </c>
      <c r="R11" s="20" t="s">
        <v>182</v>
      </c>
      <c r="S11" s="18" t="n">
        <v>406.58563196</v>
      </c>
      <c r="T11" s="20" t="n">
        <v>8.33016947</v>
      </c>
    </row>
    <row r="12" spans="1:20">
      <c r="A12" s="15" t="s">
        <v>187</v>
      </c>
      <c r="B12" s="17" t="n">
        <v>6894</v>
      </c>
      <c r="C12" s="18">
        <f>(125.0/B12*100)</f>
        <v/>
      </c>
      <c r="D12" s="19" t="n">
        <v>6769</v>
      </c>
      <c r="E12" s="18" t="n">
        <v>444.28912958</v>
      </c>
      <c r="F12" s="20" t="n">
        <v>6.09913055</v>
      </c>
      <c r="G12" s="18" t="n">
        <v>490.67325656</v>
      </c>
      <c r="H12" s="20" t="n">
        <v>6.79559896</v>
      </c>
      <c r="I12" s="18" t="n">
        <v>506.55522644</v>
      </c>
      <c r="J12" s="20" t="n">
        <v>2.19557918</v>
      </c>
      <c r="K12" s="18" t="s">
        <v>182</v>
      </c>
      <c r="L12" s="20" t="s">
        <v>182</v>
      </c>
      <c r="M12" s="18" t="s">
        <v>182</v>
      </c>
      <c r="N12" s="20" t="s">
        <v>182</v>
      </c>
      <c r="O12" s="18" t="n">
        <v>332.31014509</v>
      </c>
      <c r="P12" s="20" t="n">
        <v>18.34291261</v>
      </c>
      <c r="Q12" s="18" t="s">
        <v>182</v>
      </c>
      <c r="R12" s="20" t="s">
        <v>182</v>
      </c>
      <c r="S12" s="18" t="n">
        <v>416.19283914</v>
      </c>
      <c r="T12" s="20" t="n">
        <v>7.89075967</v>
      </c>
    </row>
    <row r="13" spans="1:20">
      <c r="A13" s="15" t="s">
        <v>188</v>
      </c>
      <c r="B13" s="17" t="n">
        <v>7161</v>
      </c>
      <c r="C13" s="18">
        <f>(301.0/B13*100)</f>
        <v/>
      </c>
      <c r="D13" s="19" t="n">
        <v>6860</v>
      </c>
      <c r="E13" s="18" t="n">
        <v>487.6863338</v>
      </c>
      <c r="F13" s="20" t="n">
        <v>4.02470726</v>
      </c>
      <c r="G13" s="18" t="n">
        <v>515.49838857</v>
      </c>
      <c r="H13" s="20" t="n">
        <v>4.00700536</v>
      </c>
      <c r="I13" s="18" t="n">
        <v>517.86661052</v>
      </c>
      <c r="J13" s="20" t="n">
        <v>3.25546324</v>
      </c>
      <c r="K13" s="18" t="s">
        <v>182</v>
      </c>
      <c r="L13" s="20" t="s">
        <v>182</v>
      </c>
      <c r="M13" s="18" t="s">
        <v>182</v>
      </c>
      <c r="N13" s="20" t="s">
        <v>182</v>
      </c>
      <c r="O13" s="18" t="n">
        <v>407.4699787</v>
      </c>
      <c r="P13" s="20" t="n">
        <v>6.79601306</v>
      </c>
      <c r="Q13" s="18" t="s">
        <v>182</v>
      </c>
      <c r="R13" s="20" t="s">
        <v>182</v>
      </c>
      <c r="S13" s="18" t="n">
        <v>418.52912065</v>
      </c>
      <c r="T13" s="20" t="n">
        <v>9.09119703</v>
      </c>
    </row>
    <row r="14" spans="1:20">
      <c r="A14" s="15" t="s">
        <v>189</v>
      </c>
      <c r="B14" s="17" t="n">
        <v>5587</v>
      </c>
      <c r="C14" s="18">
        <f>(185.0/B14*100)</f>
        <v/>
      </c>
      <c r="D14" s="19" t="n">
        <v>5402</v>
      </c>
      <c r="E14" s="18" t="n">
        <v>491.21628762</v>
      </c>
      <c r="F14" s="20" t="n">
        <v>4.44882037</v>
      </c>
      <c r="G14" s="18" t="n">
        <v>520.86676998</v>
      </c>
      <c r="H14" s="20" t="n">
        <v>5.55907504</v>
      </c>
      <c r="I14" s="18" t="n">
        <v>528.77124139</v>
      </c>
      <c r="J14" s="20" t="n">
        <v>2.38803179</v>
      </c>
      <c r="K14" s="18" t="s">
        <v>182</v>
      </c>
      <c r="L14" s="20" t="s">
        <v>182</v>
      </c>
      <c r="M14" s="18" t="s">
        <v>182</v>
      </c>
      <c r="N14" s="20" t="s">
        <v>182</v>
      </c>
      <c r="O14" s="18" t="s">
        <v>182</v>
      </c>
      <c r="P14" s="20" t="s">
        <v>182</v>
      </c>
      <c r="Q14" s="18" t="s">
        <v>182</v>
      </c>
      <c r="R14" s="20" t="s">
        <v>182</v>
      </c>
      <c r="S14" s="18" t="n">
        <v>470.75297776</v>
      </c>
      <c r="T14" s="20" t="n">
        <v>9.827662910000001</v>
      </c>
    </row>
    <row r="15" spans="1:20">
      <c r="A15" s="15" t="s">
        <v>190</v>
      </c>
      <c r="B15" s="17" t="n">
        <v>5882</v>
      </c>
      <c r="C15" s="18">
        <f>(131.0/B15*100)</f>
        <v/>
      </c>
      <c r="D15" s="19" t="n">
        <v>5751</v>
      </c>
      <c r="E15" s="18" t="n">
        <v>532.36881828</v>
      </c>
      <c r="F15" s="20" t="n">
        <v>3.53111869</v>
      </c>
      <c r="G15" s="18" t="n">
        <v>524.11265588</v>
      </c>
      <c r="H15" s="20" t="n">
        <v>4.35528975</v>
      </c>
      <c r="I15" s="18" t="n">
        <v>533.89873631</v>
      </c>
      <c r="J15" s="20" t="n">
        <v>3.14845459</v>
      </c>
      <c r="K15" s="18" t="s">
        <v>182</v>
      </c>
      <c r="L15" s="20" t="s">
        <v>182</v>
      </c>
      <c r="M15" s="18" t="s">
        <v>182</v>
      </c>
      <c r="N15" s="20" t="s">
        <v>182</v>
      </c>
      <c r="O15" s="18" t="n">
        <v>367.66871077</v>
      </c>
      <c r="P15" s="20" t="n">
        <v>14.82638214</v>
      </c>
      <c r="Q15" s="18" t="s">
        <v>182</v>
      </c>
      <c r="R15" s="20" t="s">
        <v>182</v>
      </c>
      <c r="S15" s="18" t="n">
        <v>440.87457495</v>
      </c>
      <c r="T15" s="20" t="n">
        <v>9.238866639999999</v>
      </c>
    </row>
    <row r="16" spans="1:20">
      <c r="A16" s="15" t="s">
        <v>191</v>
      </c>
      <c r="B16" s="17" t="n">
        <v>6108</v>
      </c>
      <c r="C16" s="18">
        <f>(244.0/B16*100)</f>
        <v/>
      </c>
      <c r="D16" s="19" t="n">
        <v>5864</v>
      </c>
      <c r="E16" s="18" t="n">
        <v>438.06778474</v>
      </c>
      <c r="F16" s="20" t="n">
        <v>5.02596028</v>
      </c>
      <c r="G16" s="18" t="n">
        <v>489.00905389</v>
      </c>
      <c r="H16" s="20" t="n">
        <v>5.73829344</v>
      </c>
      <c r="I16" s="18" t="n">
        <v>530.71882711</v>
      </c>
      <c r="J16" s="20" t="n">
        <v>2.55377573</v>
      </c>
      <c r="K16" s="18" t="s">
        <v>182</v>
      </c>
      <c r="L16" s="20" t="s">
        <v>182</v>
      </c>
      <c r="M16" s="18" t="s">
        <v>182</v>
      </c>
      <c r="N16" s="20" t="s">
        <v>182</v>
      </c>
      <c r="O16" s="18" t="s">
        <v>182</v>
      </c>
      <c r="P16" s="20" t="s">
        <v>182</v>
      </c>
      <c r="Q16" s="18" t="s">
        <v>182</v>
      </c>
      <c r="R16" s="20" t="s">
        <v>182</v>
      </c>
      <c r="S16" s="18" t="n">
        <v>388.07773932</v>
      </c>
      <c r="T16" s="20" t="n">
        <v>9.003249930000001</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405.69968353</v>
      </c>
      <c r="F18" s="20" t="n">
        <v>5.83361246</v>
      </c>
      <c r="G18" s="18" t="n">
        <v>444.75063702</v>
      </c>
      <c r="H18" s="20" t="n">
        <v>7.7673342</v>
      </c>
      <c r="I18" s="18" t="n">
        <v>493.06609144</v>
      </c>
      <c r="J18" s="20" t="n">
        <v>3.45900349</v>
      </c>
      <c r="K18" s="18" t="s">
        <v>182</v>
      </c>
      <c r="L18" s="20" t="s">
        <v>182</v>
      </c>
      <c r="M18" s="18" t="s">
        <v>182</v>
      </c>
      <c r="N18" s="20" t="s">
        <v>182</v>
      </c>
      <c r="O18" s="18" t="s">
        <v>182</v>
      </c>
      <c r="P18" s="20" t="s">
        <v>182</v>
      </c>
      <c r="Q18" s="18" t="s">
        <v>182</v>
      </c>
      <c r="R18" s="20" t="s">
        <v>182</v>
      </c>
      <c r="S18" s="18" t="n">
        <v>390.21543476</v>
      </c>
      <c r="T18" s="20" t="n">
        <v>10.06656612</v>
      </c>
    </row>
    <row r="19" spans="1:20">
      <c r="A19" s="15" t="s">
        <v>194</v>
      </c>
      <c r="B19" s="17" t="n">
        <v>5658</v>
      </c>
      <c r="C19" s="18">
        <f>(123.0/B19*100)</f>
        <v/>
      </c>
      <c r="D19" s="19" t="n">
        <v>5535</v>
      </c>
      <c r="E19" s="18" t="n">
        <v>400.5560698</v>
      </c>
      <c r="F19" s="20" t="n">
        <v>4.5740109</v>
      </c>
      <c r="G19" s="18" t="n">
        <v>450.46888596</v>
      </c>
      <c r="H19" s="20" t="n">
        <v>5.03914263</v>
      </c>
      <c r="I19" s="18" t="n">
        <v>488.5752573</v>
      </c>
      <c r="J19" s="20" t="n">
        <v>2.7628711</v>
      </c>
      <c r="K19" s="18" t="s">
        <v>182</v>
      </c>
      <c r="L19" s="20" t="s">
        <v>182</v>
      </c>
      <c r="M19" s="18" t="s">
        <v>182</v>
      </c>
      <c r="N19" s="20" t="s">
        <v>182</v>
      </c>
      <c r="O19" s="18" t="s">
        <v>182</v>
      </c>
      <c r="P19" s="20" t="s">
        <v>182</v>
      </c>
      <c r="Q19" s="18" t="s">
        <v>182</v>
      </c>
      <c r="R19" s="20" t="s">
        <v>182</v>
      </c>
      <c r="S19" s="18" t="n">
        <v>392.29734137</v>
      </c>
      <c r="T19" s="20" t="n">
        <v>7.74102236</v>
      </c>
    </row>
    <row r="20" spans="1:20">
      <c r="A20" s="15" t="s">
        <v>195</v>
      </c>
      <c r="B20" s="17" t="n">
        <v>3371</v>
      </c>
      <c r="C20" s="18">
        <f>(81.0/B20*100)</f>
        <v/>
      </c>
      <c r="D20" s="19" t="n">
        <v>3290</v>
      </c>
      <c r="E20" s="18" t="n">
        <v>479.46767562</v>
      </c>
      <c r="F20" s="20" t="n">
        <v>3.30693918</v>
      </c>
      <c r="G20" s="18" t="n">
        <v>489.87054553</v>
      </c>
      <c r="H20" s="20" t="n">
        <v>4.55023944</v>
      </c>
      <c r="I20" s="18" t="n">
        <v>487.92765539</v>
      </c>
      <c r="J20" s="20" t="n">
        <v>3.15059782</v>
      </c>
      <c r="K20" s="18" t="s">
        <v>182</v>
      </c>
      <c r="L20" s="20" t="s">
        <v>182</v>
      </c>
      <c r="M20" s="18" t="s">
        <v>182</v>
      </c>
      <c r="N20" s="20" t="s">
        <v>182</v>
      </c>
      <c r="O20" s="18" t="s">
        <v>182</v>
      </c>
      <c r="P20" s="20" t="s">
        <v>182</v>
      </c>
      <c r="Q20" s="18" t="s">
        <v>182</v>
      </c>
      <c r="R20" s="20" t="s">
        <v>182</v>
      </c>
      <c r="S20" s="18" t="n">
        <v>399.5568889</v>
      </c>
      <c r="T20" s="20" t="n">
        <v>11.95996058</v>
      </c>
    </row>
    <row r="21" spans="1:20">
      <c r="A21" s="15" t="s">
        <v>196</v>
      </c>
      <c r="B21" s="17" t="n">
        <v>5741</v>
      </c>
      <c r="C21" s="18">
        <f>(73.0/B21*100)</f>
        <v/>
      </c>
      <c r="D21" s="19" t="n">
        <v>5668</v>
      </c>
      <c r="E21" s="18" t="n">
        <v>483.1635881</v>
      </c>
      <c r="F21" s="20" t="n">
        <v>7.9615201</v>
      </c>
      <c r="G21" s="18" t="n">
        <v>514.53947252</v>
      </c>
      <c r="H21" s="20" t="n">
        <v>4.17875418</v>
      </c>
      <c r="I21" s="18" t="n">
        <v>531.99629196</v>
      </c>
      <c r="J21" s="20" t="n">
        <v>2.39436518</v>
      </c>
      <c r="K21" s="18" t="s">
        <v>182</v>
      </c>
      <c r="L21" s="20" t="s">
        <v>182</v>
      </c>
      <c r="M21" s="18" t="s">
        <v>182</v>
      </c>
      <c r="N21" s="20" t="s">
        <v>182</v>
      </c>
      <c r="O21" s="18" t="s">
        <v>182</v>
      </c>
      <c r="P21" s="20" t="s">
        <v>182</v>
      </c>
      <c r="Q21" s="18" t="s">
        <v>182</v>
      </c>
      <c r="R21" s="20" t="s">
        <v>182</v>
      </c>
      <c r="S21" s="18" t="n">
        <v>456.74635756</v>
      </c>
      <c r="T21" s="20" t="n">
        <v>8.8859133</v>
      </c>
    </row>
    <row r="22" spans="1:20">
      <c r="A22" s="15" t="s">
        <v>197</v>
      </c>
      <c r="B22" s="17" t="n">
        <v>6598</v>
      </c>
      <c r="C22" s="18">
        <f>(98.0/B22*100)</f>
        <v/>
      </c>
      <c r="D22" s="19" t="n">
        <v>6500</v>
      </c>
      <c r="E22" s="18" t="n">
        <v>408.33483037</v>
      </c>
      <c r="F22" s="20" t="n">
        <v>5.97701525</v>
      </c>
      <c r="G22" s="18" t="n">
        <v>429.92048245</v>
      </c>
      <c r="H22" s="20" t="n">
        <v>6.75419207</v>
      </c>
      <c r="I22" s="18" t="n">
        <v>517.6352368300001</v>
      </c>
      <c r="J22" s="20" t="n">
        <v>4.02418583</v>
      </c>
      <c r="K22" s="18" t="s">
        <v>182</v>
      </c>
      <c r="L22" s="20" t="s">
        <v>182</v>
      </c>
      <c r="M22" s="18" t="s">
        <v>182</v>
      </c>
      <c r="N22" s="20" t="s">
        <v>182</v>
      </c>
      <c r="O22" s="18" t="n">
        <v>481.75555063</v>
      </c>
      <c r="P22" s="20" t="n">
        <v>8.711038220000001</v>
      </c>
      <c r="Q22" s="18" t="s">
        <v>182</v>
      </c>
      <c r="R22" s="20" t="s">
        <v>182</v>
      </c>
      <c r="S22" s="18" t="n">
        <v>380.96717111</v>
      </c>
      <c r="T22" s="20" t="n">
        <v>10.03882295</v>
      </c>
    </row>
    <row r="23" spans="1:20">
      <c r="A23" s="15" t="s">
        <v>198</v>
      </c>
      <c r="B23" s="17" t="n">
        <v>11583</v>
      </c>
      <c r="C23" s="18">
        <f>(505.0/B23*100)</f>
        <v/>
      </c>
      <c r="D23" s="19" t="n">
        <v>11078</v>
      </c>
      <c r="E23" s="18" t="n">
        <v>435.79907692</v>
      </c>
      <c r="F23" s="20" t="n">
        <v>4.81201669</v>
      </c>
      <c r="G23" s="18" t="n">
        <v>466.96177264</v>
      </c>
      <c r="H23" s="20" t="n">
        <v>5.32617186</v>
      </c>
      <c r="I23" s="18" t="n">
        <v>503.77126556</v>
      </c>
      <c r="J23" s="20" t="n">
        <v>2.78048744</v>
      </c>
      <c r="K23" s="18" t="s">
        <v>182</v>
      </c>
      <c r="L23" s="20" t="s">
        <v>182</v>
      </c>
      <c r="M23" s="18" t="s">
        <v>182</v>
      </c>
      <c r="N23" s="20" t="s">
        <v>182</v>
      </c>
      <c r="O23" s="18" t="s">
        <v>182</v>
      </c>
      <c r="P23" s="20" t="s">
        <v>182</v>
      </c>
      <c r="Q23" s="18" t="s">
        <v>182</v>
      </c>
      <c r="R23" s="20" t="s">
        <v>182</v>
      </c>
      <c r="S23" s="18" t="n">
        <v>421.50370478</v>
      </c>
      <c r="T23" s="20" t="n">
        <v>8.727775299999999</v>
      </c>
    </row>
    <row r="24" spans="1:20">
      <c r="A24" s="15" t="s">
        <v>199</v>
      </c>
      <c r="B24" s="17" t="n">
        <v>6647</v>
      </c>
      <c r="C24" s="18">
        <f>(13.0/B24*100)</f>
        <v/>
      </c>
      <c r="D24" s="19" t="n">
        <v>6634</v>
      </c>
      <c r="E24" s="18" t="n">
        <v>465.2058062</v>
      </c>
      <c r="F24" s="20" t="n">
        <v>7.87012121</v>
      </c>
      <c r="G24" s="18" t="n">
        <v>497.73989643</v>
      </c>
      <c r="H24" s="20" t="n">
        <v>5.83374913</v>
      </c>
      <c r="I24" s="18" t="n">
        <v>525.17148652</v>
      </c>
      <c r="J24" s="20" t="n">
        <v>3.05233958</v>
      </c>
      <c r="K24" s="18" t="s">
        <v>182</v>
      </c>
      <c r="L24" s="20" t="s">
        <v>182</v>
      </c>
      <c r="M24" s="18" t="s">
        <v>182</v>
      </c>
      <c r="N24" s="20" t="s">
        <v>182</v>
      </c>
      <c r="O24" s="18" t="s">
        <v>182</v>
      </c>
      <c r="P24" s="20" t="s">
        <v>182</v>
      </c>
      <c r="Q24" s="18" t="s">
        <v>182</v>
      </c>
      <c r="R24" s="20" t="s">
        <v>182</v>
      </c>
      <c r="S24" s="18" t="n">
        <v>458.62287732</v>
      </c>
      <c r="T24" s="20" t="n">
        <v>11.47152604</v>
      </c>
    </row>
    <row r="25" spans="1:20">
      <c r="A25" s="15" t="s">
        <v>200</v>
      </c>
      <c r="B25" s="17" t="n">
        <v>5581</v>
      </c>
      <c r="C25" s="18">
        <f>(28.0/B25*100)</f>
        <v/>
      </c>
      <c r="D25" s="19" t="n">
        <v>5553</v>
      </c>
      <c r="E25" s="18" t="n">
        <v>484.02037262</v>
      </c>
      <c r="F25" s="20" t="n">
        <v>10.89302972</v>
      </c>
      <c r="G25" s="18" t="n">
        <v>506.53326417</v>
      </c>
      <c r="H25" s="20" t="n">
        <v>5.68412609</v>
      </c>
      <c r="I25" s="18" t="n">
        <v>525.1446499</v>
      </c>
      <c r="J25" s="20" t="n">
        <v>3.48414494</v>
      </c>
      <c r="K25" s="18" t="s">
        <v>182</v>
      </c>
      <c r="L25" s="20" t="s">
        <v>182</v>
      </c>
      <c r="M25" s="18" t="s">
        <v>182</v>
      </c>
      <c r="N25" s="20" t="s">
        <v>182</v>
      </c>
      <c r="O25" s="18" t="s">
        <v>182</v>
      </c>
      <c r="P25" s="20" t="s">
        <v>182</v>
      </c>
      <c r="Q25" s="18" t="s">
        <v>182</v>
      </c>
      <c r="R25" s="20" t="s">
        <v>182</v>
      </c>
      <c r="S25" s="18" t="n">
        <v>467.09636731</v>
      </c>
      <c r="T25" s="20" t="n">
        <v>12.02169349</v>
      </c>
    </row>
    <row r="26" spans="1:20">
      <c r="A26" s="15" t="s">
        <v>201</v>
      </c>
      <c r="B26" s="17" t="n">
        <v>4869</v>
      </c>
      <c r="C26" s="18">
        <f>(98.0/B26*100)</f>
        <v/>
      </c>
      <c r="D26" s="19" t="n">
        <v>4771</v>
      </c>
      <c r="E26" s="18" t="n">
        <v>441.53241309</v>
      </c>
      <c r="F26" s="20" t="n">
        <v>5.27593422</v>
      </c>
      <c r="G26" s="18" t="n">
        <v>474.78988504</v>
      </c>
      <c r="H26" s="20" t="n">
        <v>4.55269709</v>
      </c>
      <c r="I26" s="18" t="n">
        <v>500.03565749</v>
      </c>
      <c r="J26" s="20" t="n">
        <v>2.10541552</v>
      </c>
      <c r="K26" s="18" t="s">
        <v>182</v>
      </c>
      <c r="L26" s="20" t="s">
        <v>182</v>
      </c>
      <c r="M26" s="18" t="s">
        <v>182</v>
      </c>
      <c r="N26" s="20" t="s">
        <v>182</v>
      </c>
      <c r="O26" s="18" t="s">
        <v>182</v>
      </c>
      <c r="P26" s="20" t="s">
        <v>182</v>
      </c>
      <c r="Q26" s="18" t="s">
        <v>182</v>
      </c>
      <c r="R26" s="20" t="s">
        <v>182</v>
      </c>
      <c r="S26" s="18" t="n">
        <v>445.68622738</v>
      </c>
      <c r="T26" s="20" t="n">
        <v>6.94910363</v>
      </c>
    </row>
    <row r="27" spans="1:20">
      <c r="A27" s="15" t="s">
        <v>202</v>
      </c>
      <c r="B27" s="17" t="n">
        <v>5299</v>
      </c>
      <c r="C27" s="18">
        <f>(159.0/B27*100)</f>
        <v/>
      </c>
      <c r="D27" s="19" t="n">
        <v>5140</v>
      </c>
      <c r="E27" s="18" t="n">
        <v>422.05559696</v>
      </c>
      <c r="F27" s="20" t="n">
        <v>3.55984548</v>
      </c>
      <c r="G27" s="18" t="n">
        <v>455.20063407</v>
      </c>
      <c r="H27" s="20" t="n">
        <v>5.24509562</v>
      </c>
      <c r="I27" s="18" t="n">
        <v>510.362659</v>
      </c>
      <c r="J27" s="20" t="n">
        <v>1.69804964</v>
      </c>
      <c r="K27" s="18" t="s">
        <v>182</v>
      </c>
      <c r="L27" s="20" t="s">
        <v>182</v>
      </c>
      <c r="M27" s="18" t="s">
        <v>182</v>
      </c>
      <c r="N27" s="20" t="s">
        <v>182</v>
      </c>
      <c r="O27" s="18" t="s">
        <v>182</v>
      </c>
      <c r="P27" s="20" t="s">
        <v>182</v>
      </c>
      <c r="Q27" s="18" t="s">
        <v>182</v>
      </c>
      <c r="R27" s="20" t="s">
        <v>182</v>
      </c>
      <c r="S27" s="18" t="n">
        <v>396.60605069</v>
      </c>
      <c r="T27" s="20" t="n">
        <v>5.638001</v>
      </c>
    </row>
    <row r="28" spans="1:20">
      <c r="A28" s="15" t="s">
        <v>203</v>
      </c>
      <c r="B28" s="17" t="n">
        <v>7568</v>
      </c>
      <c r="C28" s="18">
        <f>(123.0/B28*100)</f>
        <v/>
      </c>
      <c r="D28" s="19" t="n">
        <v>7445</v>
      </c>
      <c r="E28" s="18" t="n">
        <v>401.94927995</v>
      </c>
      <c r="F28" s="20" t="n">
        <v>5.02942681</v>
      </c>
      <c r="G28" s="18" t="n">
        <v>416.16308729</v>
      </c>
      <c r="H28" s="20" t="n">
        <v>5.44794102</v>
      </c>
      <c r="I28" s="18" t="n">
        <v>429.56232038</v>
      </c>
      <c r="J28" s="20" t="n">
        <v>2.71127988</v>
      </c>
      <c r="K28" s="18" t="s">
        <v>182</v>
      </c>
      <c r="L28" s="20" t="s">
        <v>182</v>
      </c>
      <c r="M28" s="18" t="s">
        <v>182</v>
      </c>
      <c r="N28" s="20" t="s">
        <v>182</v>
      </c>
      <c r="O28" s="18" t="s">
        <v>182</v>
      </c>
      <c r="P28" s="20" t="s">
        <v>182</v>
      </c>
      <c r="Q28" s="18" t="s">
        <v>182</v>
      </c>
      <c r="R28" s="20" t="s">
        <v>182</v>
      </c>
      <c r="S28" s="18" t="n">
        <v>396.55738049</v>
      </c>
      <c r="T28" s="20" t="n">
        <v>8.74870926</v>
      </c>
    </row>
    <row r="29" spans="1:20">
      <c r="A29" s="15" t="s">
        <v>204</v>
      </c>
      <c r="B29" s="17" t="n">
        <v>5385</v>
      </c>
      <c r="C29" s="18">
        <f>(36.0/B29*100)</f>
        <v/>
      </c>
      <c r="D29" s="19" t="n">
        <v>5349</v>
      </c>
      <c r="E29" s="18" t="n">
        <v>458.92850663</v>
      </c>
      <c r="F29" s="20" t="n">
        <v>8.07297586</v>
      </c>
      <c r="G29" s="18" t="n">
        <v>525.64236541</v>
      </c>
      <c r="H29" s="20" t="n">
        <v>4.68791294</v>
      </c>
      <c r="I29" s="18" t="n">
        <v>517.23352923</v>
      </c>
      <c r="J29" s="20" t="n">
        <v>2.93303668</v>
      </c>
      <c r="K29" s="18" t="s">
        <v>182</v>
      </c>
      <c r="L29" s="20" t="s">
        <v>182</v>
      </c>
      <c r="M29" s="18" t="s">
        <v>182</v>
      </c>
      <c r="N29" s="20" t="s">
        <v>182</v>
      </c>
      <c r="O29" s="18" t="n">
        <v>314.02123871</v>
      </c>
      <c r="P29" s="20" t="n">
        <v>13.26138992</v>
      </c>
      <c r="Q29" s="18" t="s">
        <v>182</v>
      </c>
      <c r="R29" s="20" t="s">
        <v>182</v>
      </c>
      <c r="S29" s="18" t="n">
        <v>437.31223939</v>
      </c>
      <c r="T29" s="20" t="n">
        <v>10.92597338</v>
      </c>
    </row>
    <row r="30" spans="1:20">
      <c r="A30" s="15" t="s">
        <v>205</v>
      </c>
      <c r="B30" s="17" t="n">
        <v>4520</v>
      </c>
      <c r="C30" s="18">
        <f>(504.0/B30*100)</f>
        <v/>
      </c>
      <c r="D30" s="19" t="n">
        <v>4016</v>
      </c>
      <c r="E30" s="18" t="n">
        <v>480.02224346</v>
      </c>
      <c r="F30" s="20" t="n">
        <v>4.45795647</v>
      </c>
      <c r="G30" s="18" t="n">
        <v>523.65048748</v>
      </c>
      <c r="H30" s="20" t="n">
        <v>4.6792411</v>
      </c>
      <c r="I30" s="18" t="n">
        <v>533.41632766</v>
      </c>
      <c r="J30" s="20" t="n">
        <v>3.10698078</v>
      </c>
      <c r="K30" s="18" t="s">
        <v>182</v>
      </c>
      <c r="L30" s="20" t="s">
        <v>182</v>
      </c>
      <c r="M30" s="18" t="s">
        <v>182</v>
      </c>
      <c r="N30" s="20" t="s">
        <v>182</v>
      </c>
      <c r="O30" s="18" t="s">
        <v>182</v>
      </c>
      <c r="P30" s="20" t="s">
        <v>182</v>
      </c>
      <c r="Q30" s="18" t="s">
        <v>182</v>
      </c>
      <c r="R30" s="20" t="s">
        <v>182</v>
      </c>
      <c r="S30" s="18" t="n">
        <v>431.07287188</v>
      </c>
      <c r="T30" s="20" t="n">
        <v>7.9312557</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(16.0/B32*100)</f>
        <v/>
      </c>
      <c r="D32" s="19" t="n">
        <v>4462</v>
      </c>
      <c r="E32" s="18" t="n">
        <v>445.59733154</v>
      </c>
      <c r="F32" s="20" t="n">
        <v>4.7886168</v>
      </c>
      <c r="G32" s="18" t="n">
        <v>506.8234866</v>
      </c>
      <c r="H32" s="20" t="n">
        <v>5.27350284</v>
      </c>
      <c r="I32" s="18" t="n">
        <v>517.34808534</v>
      </c>
      <c r="J32" s="20" t="n">
        <v>2.61550734</v>
      </c>
      <c r="K32" s="18" t="s">
        <v>182</v>
      </c>
      <c r="L32" s="20" t="s">
        <v>182</v>
      </c>
      <c r="M32" s="18" t="s">
        <v>182</v>
      </c>
      <c r="N32" s="20" t="s">
        <v>182</v>
      </c>
      <c r="O32" s="18" t="s">
        <v>182</v>
      </c>
      <c r="P32" s="20" t="s">
        <v>182</v>
      </c>
      <c r="Q32" s="18" t="s">
        <v>182</v>
      </c>
      <c r="R32" s="20" t="s">
        <v>182</v>
      </c>
      <c r="S32" s="18" t="n">
        <v>446.24507226</v>
      </c>
      <c r="T32" s="20" t="n">
        <v>11.76351745</v>
      </c>
    </row>
    <row r="33" spans="1:20">
      <c r="A33" s="15" t="s">
        <v>208</v>
      </c>
      <c r="B33" s="17" t="n">
        <v>7325</v>
      </c>
      <c r="C33" s="18">
        <f>(215.0/B33*100)</f>
        <v/>
      </c>
      <c r="D33" s="19" t="n">
        <v>7110</v>
      </c>
      <c r="E33" s="18" t="n">
        <v>435.5597496</v>
      </c>
      <c r="F33" s="20" t="n">
        <v>5.43036226</v>
      </c>
      <c r="G33" s="18" t="n">
        <v>494.54868653</v>
      </c>
      <c r="H33" s="20" t="n">
        <v>6.02941013</v>
      </c>
      <c r="I33" s="18" t="n">
        <v>514.51955086</v>
      </c>
      <c r="J33" s="20" t="n">
        <v>2.75243325</v>
      </c>
      <c r="K33" s="18" t="s">
        <v>182</v>
      </c>
      <c r="L33" s="20" t="s">
        <v>182</v>
      </c>
      <c r="M33" s="18" t="s">
        <v>182</v>
      </c>
      <c r="N33" s="20" t="s">
        <v>182</v>
      </c>
      <c r="O33" s="18" t="s">
        <v>182</v>
      </c>
      <c r="P33" s="20" t="s">
        <v>182</v>
      </c>
      <c r="Q33" s="18" t="s">
        <v>182</v>
      </c>
      <c r="R33" s="20" t="s">
        <v>182</v>
      </c>
      <c r="S33" s="18" t="n">
        <v>435.44369477</v>
      </c>
      <c r="T33" s="20" t="n">
        <v>8.655147700000001</v>
      </c>
    </row>
    <row r="34" spans="1:20">
      <c r="A34" s="15" t="s">
        <v>209</v>
      </c>
      <c r="B34" s="17" t="n">
        <v>6350</v>
      </c>
      <c r="C34" s="18">
        <f>(79.0/B34*100)</f>
        <v/>
      </c>
      <c r="D34" s="19" t="n">
        <v>6271</v>
      </c>
      <c r="E34" s="18" t="n">
        <v>432.858199</v>
      </c>
      <c r="F34" s="20" t="n">
        <v>4.73825594</v>
      </c>
      <c r="G34" s="18" t="n">
        <v>467.82428957</v>
      </c>
      <c r="H34" s="20" t="n">
        <v>5.91593794</v>
      </c>
      <c r="I34" s="18" t="n">
        <v>474.35919786</v>
      </c>
      <c r="J34" s="20" t="n">
        <v>3.04860508</v>
      </c>
      <c r="K34" s="18" t="s">
        <v>182</v>
      </c>
      <c r="L34" s="20" t="s">
        <v>182</v>
      </c>
      <c r="M34" s="18" t="s">
        <v>182</v>
      </c>
      <c r="N34" s="20" t="s">
        <v>182</v>
      </c>
      <c r="O34" s="18" t="n">
        <v>263.37193708</v>
      </c>
      <c r="P34" s="20" t="n">
        <v>13.61114927</v>
      </c>
      <c r="Q34" s="18" t="s">
        <v>182</v>
      </c>
      <c r="R34" s="20" t="s">
        <v>182</v>
      </c>
      <c r="S34" s="18" t="n">
        <v>368.97166606</v>
      </c>
      <c r="T34" s="20" t="n">
        <v>8.19637573</v>
      </c>
    </row>
    <row r="35" spans="1:20">
      <c r="A35" s="15" t="s">
        <v>210</v>
      </c>
      <c r="B35" s="17" t="n">
        <v>6406</v>
      </c>
      <c r="C35" s="18">
        <f>(67.0/B35*100)</f>
        <v/>
      </c>
      <c r="D35" s="19" t="n">
        <v>6339</v>
      </c>
      <c r="E35" s="18" t="n">
        <v>483.20183993</v>
      </c>
      <c r="F35" s="20" t="n">
        <v>4.78125283</v>
      </c>
      <c r="G35" s="18" t="n">
        <v>497.08104526</v>
      </c>
      <c r="H35" s="20" t="n">
        <v>5.54713273</v>
      </c>
      <c r="I35" s="18" t="n">
        <v>516.94502847</v>
      </c>
      <c r="J35" s="20" t="n">
        <v>1.64464042</v>
      </c>
      <c r="K35" s="18" t="s">
        <v>182</v>
      </c>
      <c r="L35" s="20" t="s">
        <v>182</v>
      </c>
      <c r="M35" s="18" t="s">
        <v>182</v>
      </c>
      <c r="N35" s="20" t="s">
        <v>182</v>
      </c>
      <c r="O35" s="18" t="n">
        <v>337.32521215</v>
      </c>
      <c r="P35" s="20" t="n">
        <v>11.65794297</v>
      </c>
      <c r="Q35" s="18" t="s">
        <v>182</v>
      </c>
      <c r="R35" s="20" t="s">
        <v>182</v>
      </c>
      <c r="S35" s="18" t="n">
        <v>448.71407682</v>
      </c>
      <c r="T35" s="20" t="n">
        <v>7.28609711</v>
      </c>
    </row>
    <row r="36" spans="1:20">
      <c r="A36" s="15" t="s">
        <v>211</v>
      </c>
      <c r="B36" s="17" t="n">
        <v>6736</v>
      </c>
      <c r="C36" s="18">
        <f>(42.0/B36*100)</f>
        <v/>
      </c>
      <c r="D36" s="19" t="n">
        <v>6694</v>
      </c>
      <c r="E36" s="18" t="n">
        <v>440.2976582</v>
      </c>
      <c r="F36" s="20" t="n">
        <v>7.08401224</v>
      </c>
      <c r="G36" s="18" t="n">
        <v>479.80785701</v>
      </c>
      <c r="H36" s="20" t="n">
        <v>6.36919764</v>
      </c>
      <c r="I36" s="18" t="n">
        <v>507.69293653</v>
      </c>
      <c r="J36" s="20" t="n">
        <v>2.24737696</v>
      </c>
      <c r="K36" s="18" t="s">
        <v>182</v>
      </c>
      <c r="L36" s="20" t="s">
        <v>182</v>
      </c>
      <c r="M36" s="18" t="s">
        <v>182</v>
      </c>
      <c r="N36" s="20" t="s">
        <v>182</v>
      </c>
      <c r="O36" s="18" t="s">
        <v>182</v>
      </c>
      <c r="P36" s="20" t="s">
        <v>182</v>
      </c>
      <c r="Q36" s="18" t="s">
        <v>182</v>
      </c>
      <c r="R36" s="20" t="s">
        <v>182</v>
      </c>
      <c r="S36" s="18" t="n">
        <v>415.17430136</v>
      </c>
      <c r="T36" s="20" t="n">
        <v>8.85403898</v>
      </c>
    </row>
    <row r="37" spans="1:20">
      <c r="A37" s="15" t="s">
        <v>212</v>
      </c>
      <c r="B37" s="17" t="n">
        <v>5458</v>
      </c>
      <c r="C37" s="18">
        <f>(228.0/B37*100)</f>
        <v/>
      </c>
      <c r="D37" s="19" t="n">
        <v>5230</v>
      </c>
      <c r="E37" s="18" t="n">
        <v>492.22977995</v>
      </c>
      <c r="F37" s="20" t="n">
        <v>4.41713343</v>
      </c>
      <c r="G37" s="18" t="n">
        <v>506.66823698</v>
      </c>
      <c r="H37" s="20" t="n">
        <v>5.66982213</v>
      </c>
      <c r="I37" s="18" t="n">
        <v>520.87840002</v>
      </c>
      <c r="J37" s="20" t="n">
        <v>3.44404232</v>
      </c>
      <c r="K37" s="18" t="s">
        <v>182</v>
      </c>
      <c r="L37" s="20" t="s">
        <v>182</v>
      </c>
      <c r="M37" s="18" t="s">
        <v>182</v>
      </c>
      <c r="N37" s="20" t="s">
        <v>182</v>
      </c>
      <c r="O37" s="18" t="s">
        <v>182</v>
      </c>
      <c r="P37" s="20" t="s">
        <v>182</v>
      </c>
      <c r="Q37" s="18" t="s">
        <v>182</v>
      </c>
      <c r="R37" s="20" t="s">
        <v>182</v>
      </c>
      <c r="S37" s="18" t="n">
        <v>394.23904289</v>
      </c>
      <c r="T37" s="20" t="n">
        <v>7.78662094</v>
      </c>
    </row>
    <row r="38" spans="1:20">
      <c r="A38" s="15" t="s">
        <v>213</v>
      </c>
      <c r="B38" s="17" t="n">
        <v>5860</v>
      </c>
      <c r="C38" s="18">
        <f>(62.0/B38*100)</f>
        <v/>
      </c>
      <c r="D38" s="19" t="n">
        <v>5798</v>
      </c>
      <c r="E38" s="18" t="n">
        <v>438.73664393</v>
      </c>
      <c r="F38" s="20" t="n">
        <v>6.49377856</v>
      </c>
      <c r="G38" s="18" t="n">
        <v>480.08337395</v>
      </c>
      <c r="H38" s="20" t="n">
        <v>8.68880549</v>
      </c>
      <c r="I38" s="18" t="n">
        <v>510.43353138</v>
      </c>
      <c r="J38" s="20" t="n">
        <v>2.82486153</v>
      </c>
      <c r="K38" s="18" t="s">
        <v>182</v>
      </c>
      <c r="L38" s="20" t="s">
        <v>182</v>
      </c>
      <c r="M38" s="18" t="s">
        <v>182</v>
      </c>
      <c r="N38" s="20" t="s">
        <v>182</v>
      </c>
      <c r="O38" s="18" t="s">
        <v>182</v>
      </c>
      <c r="P38" s="20" t="s">
        <v>182</v>
      </c>
      <c r="Q38" s="18" t="s">
        <v>182</v>
      </c>
      <c r="R38" s="20" t="s">
        <v>182</v>
      </c>
      <c r="S38" s="18" t="n">
        <v>417.20800178</v>
      </c>
      <c r="T38" s="20" t="n">
        <v>6.47180159</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(5662.0/B40*100)</f>
        <v/>
      </c>
      <c r="D40" s="19" t="n">
        <v>8495</v>
      </c>
      <c r="E40" s="18" t="n">
        <v>478.30597147</v>
      </c>
      <c r="F40" s="20" t="n">
        <v>4.72304625</v>
      </c>
      <c r="G40" s="18" t="n">
        <v>513.0212370199999</v>
      </c>
      <c r="H40" s="20" t="n">
        <v>4.58175368</v>
      </c>
      <c r="I40" s="18" t="n">
        <v>511.7567891</v>
      </c>
      <c r="J40" s="20" t="n">
        <v>4.06806588</v>
      </c>
      <c r="K40" s="18" t="s">
        <v>182</v>
      </c>
      <c r="L40" s="20" t="s">
        <v>182</v>
      </c>
      <c r="M40" s="18" t="s">
        <v>182</v>
      </c>
      <c r="N40" s="20" t="s">
        <v>182</v>
      </c>
      <c r="O40" s="18" t="n">
        <v>493.18465857</v>
      </c>
      <c r="P40" s="20" t="n">
        <v>2.25147869</v>
      </c>
      <c r="Q40" s="18" t="s">
        <v>182</v>
      </c>
      <c r="R40" s="20" t="s">
        <v>182</v>
      </c>
      <c r="S40" s="18" t="n">
        <v>430.43443784</v>
      </c>
      <c r="T40" s="20" t="n">
        <v>10.67746601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(2723.0/B46*100)</f>
        <v/>
      </c>
      <c r="D46" s="19" t="n">
        <v>20418</v>
      </c>
      <c r="E46" s="18" t="n">
        <v>369.71505328</v>
      </c>
      <c r="F46" s="20" t="n">
        <v>5.73163436</v>
      </c>
      <c r="G46" s="18" t="n">
        <v>404.72028355</v>
      </c>
      <c r="H46" s="20" t="n">
        <v>6.56093241</v>
      </c>
      <c r="I46" s="18" t="n">
        <v>430.24451903</v>
      </c>
      <c r="J46" s="20" t="n">
        <v>3.36968386</v>
      </c>
      <c r="K46" s="18" t="s">
        <v>182</v>
      </c>
      <c r="L46" s="20" t="s">
        <v>182</v>
      </c>
      <c r="M46" s="18" t="s">
        <v>182</v>
      </c>
      <c r="N46" s="20" t="s">
        <v>182</v>
      </c>
      <c r="O46" s="18" t="s">
        <v>182</v>
      </c>
      <c r="P46" s="20" t="s">
        <v>182</v>
      </c>
      <c r="Q46" s="18" t="s">
        <v>182</v>
      </c>
      <c r="R46" s="20" t="s">
        <v>182</v>
      </c>
      <c r="S46" s="18" t="n">
        <v>379.88762981</v>
      </c>
      <c r="T46" s="20" t="n">
        <v>3.86131868</v>
      </c>
    </row>
    <row r="47" spans="1:20">
      <c r="A47" s="15" t="s">
        <v>222</v>
      </c>
      <c r="B47" s="17" t="n">
        <v>5928</v>
      </c>
      <c r="C47" s="18">
        <f>(106.0/B47*100)</f>
        <v/>
      </c>
      <c r="D47" s="19" t="n">
        <v>5822</v>
      </c>
      <c r="E47" s="18" t="n">
        <v>382.46619401</v>
      </c>
      <c r="F47" s="20" t="n">
        <v>5.66133483</v>
      </c>
      <c r="G47" s="18" t="n">
        <v>415.56022697</v>
      </c>
      <c r="H47" s="20" t="n">
        <v>8.53228968</v>
      </c>
      <c r="I47" s="18" t="n">
        <v>471.34791291</v>
      </c>
      <c r="J47" s="20" t="n">
        <v>4.62358116</v>
      </c>
      <c r="K47" s="18" t="s">
        <v>182</v>
      </c>
      <c r="L47" s="20" t="s">
        <v>182</v>
      </c>
      <c r="M47" s="18" t="s">
        <v>182</v>
      </c>
      <c r="N47" s="20" t="s">
        <v>182</v>
      </c>
      <c r="O47" s="18" t="s">
        <v>182</v>
      </c>
      <c r="P47" s="20" t="s">
        <v>182</v>
      </c>
      <c r="Q47" s="18" t="s">
        <v>182</v>
      </c>
      <c r="R47" s="20" t="s">
        <v>182</v>
      </c>
      <c r="S47" s="18" t="n">
        <v>358.90951276</v>
      </c>
      <c r="T47" s="20" t="n">
        <v>7.18798812</v>
      </c>
    </row>
    <row r="48" spans="1:20">
      <c r="A48" s="15" t="s">
        <v>223</v>
      </c>
      <c r="B48" s="17" t="n">
        <v>9841</v>
      </c>
      <c r="C48" s="18">
        <f>(19.0/B48*100)</f>
        <v/>
      </c>
      <c r="D48" s="19" t="n">
        <v>9822</v>
      </c>
      <c r="E48" s="18" t="n">
        <v>444.5106764</v>
      </c>
      <c r="F48" s="20" t="n">
        <v>8.81801259</v>
      </c>
      <c r="G48" s="18" t="n">
        <v>507.28107426</v>
      </c>
      <c r="H48" s="20" t="n">
        <v>7.25034284</v>
      </c>
      <c r="I48" s="18" t="n">
        <v>497.54338228</v>
      </c>
      <c r="J48" s="20" t="n">
        <v>5.46902889</v>
      </c>
      <c r="K48" s="18" t="s">
        <v>182</v>
      </c>
      <c r="L48" s="20" t="s">
        <v>182</v>
      </c>
      <c r="M48" s="18" t="s">
        <v>182</v>
      </c>
      <c r="N48" s="20" t="s">
        <v>182</v>
      </c>
      <c r="O48" s="18" t="s">
        <v>182</v>
      </c>
      <c r="P48" s="20" t="s">
        <v>182</v>
      </c>
      <c r="Q48" s="18" t="s">
        <v>182</v>
      </c>
      <c r="R48" s="20" t="s">
        <v>182</v>
      </c>
      <c r="S48" s="18" t="n">
        <v>428.68399624</v>
      </c>
      <c r="T48" s="20" t="n">
        <v>13.40941908</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(971.0/B50*100)</f>
        <v/>
      </c>
      <c r="D50" s="19" t="n">
        <v>10824</v>
      </c>
      <c r="E50" s="18" t="n">
        <v>406.73844909</v>
      </c>
      <c r="F50" s="20" t="n">
        <v>4.34874188</v>
      </c>
      <c r="G50" s="18" t="n">
        <v>446.90529789</v>
      </c>
      <c r="H50" s="20" t="n">
        <v>5.53554865</v>
      </c>
      <c r="I50" s="18" t="n">
        <v>437.25063498</v>
      </c>
      <c r="J50" s="20" t="n">
        <v>3.3837996</v>
      </c>
      <c r="K50" s="18" t="s">
        <v>182</v>
      </c>
      <c r="L50" s="20" t="s">
        <v>182</v>
      </c>
      <c r="M50" s="18" t="s">
        <v>182</v>
      </c>
      <c r="N50" s="20" t="s">
        <v>182</v>
      </c>
      <c r="O50" s="18" t="s">
        <v>182</v>
      </c>
      <c r="P50" s="20" t="s">
        <v>182</v>
      </c>
      <c r="Q50" s="18" t="s">
        <v>182</v>
      </c>
      <c r="R50" s="20" t="s">
        <v>182</v>
      </c>
      <c r="S50" s="18" t="n">
        <v>379.42667963</v>
      </c>
      <c r="T50" s="20" t="n">
        <v>8.827357859999999</v>
      </c>
    </row>
    <row r="51" spans="1:20">
      <c r="A51" s="15" t="s">
        <v>226</v>
      </c>
      <c r="B51" s="17" t="n">
        <v>6866</v>
      </c>
      <c r="C51" s="18">
        <f>(114.0/B51*100)</f>
        <v/>
      </c>
      <c r="D51" s="19" t="n">
        <v>6752</v>
      </c>
      <c r="E51" s="18" t="n">
        <v>417.79794961</v>
      </c>
      <c r="F51" s="20" t="n">
        <v>5.13355917</v>
      </c>
      <c r="G51" s="18" t="n">
        <v>436.10793537</v>
      </c>
      <c r="H51" s="20" t="n">
        <v>5.13343275</v>
      </c>
      <c r="I51" s="18" t="n">
        <v>433.87912314</v>
      </c>
      <c r="J51" s="20" t="n">
        <v>3.22597847</v>
      </c>
      <c r="K51" s="18" t="s">
        <v>182</v>
      </c>
      <c r="L51" s="20" t="s">
        <v>182</v>
      </c>
      <c r="M51" s="18" t="s">
        <v>182</v>
      </c>
      <c r="N51" s="20" t="s">
        <v>182</v>
      </c>
      <c r="O51" s="18" t="n">
        <v>427.96430568</v>
      </c>
      <c r="P51" s="20" t="n">
        <v>5.20460603</v>
      </c>
      <c r="Q51" s="18" t="s">
        <v>182</v>
      </c>
      <c r="R51" s="20" t="s">
        <v>182</v>
      </c>
      <c r="S51" s="18" t="n">
        <v>390.33315746</v>
      </c>
      <c r="T51" s="20" t="n">
        <v>5.38825977</v>
      </c>
    </row>
    <row r="52" spans="1:20">
      <c r="A52" s="15" t="s">
        <v>227</v>
      </c>
      <c r="B52" s="17" t="n">
        <v>5809</v>
      </c>
      <c r="C52" s="18">
        <f>(116.0/B52*100)</f>
        <v/>
      </c>
      <c r="D52" s="19" t="n">
        <v>5693</v>
      </c>
      <c r="E52" s="18" t="n">
        <v>424.89100413</v>
      </c>
      <c r="F52" s="20" t="n">
        <v>5.33733591</v>
      </c>
      <c r="G52" s="18" t="n">
        <v>484.10470083</v>
      </c>
      <c r="H52" s="20" t="n">
        <v>6.8596432</v>
      </c>
      <c r="I52" s="18" t="n">
        <v>503.72437091</v>
      </c>
      <c r="J52" s="20" t="n">
        <v>2.63495818</v>
      </c>
      <c r="K52" s="18" t="s">
        <v>182</v>
      </c>
      <c r="L52" s="20" t="s">
        <v>182</v>
      </c>
      <c r="M52" s="18" t="s">
        <v>182</v>
      </c>
      <c r="N52" s="20" t="s">
        <v>182</v>
      </c>
      <c r="O52" s="18" t="s">
        <v>182</v>
      </c>
      <c r="P52" s="20" t="s">
        <v>182</v>
      </c>
      <c r="Q52" s="18" t="s">
        <v>182</v>
      </c>
      <c r="R52" s="20" t="s">
        <v>182</v>
      </c>
      <c r="S52" s="18" t="n">
        <v>403.39502389</v>
      </c>
      <c r="T52" s="20" t="n">
        <v>8.33633071</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(436.0/B54*100)</f>
        <v/>
      </c>
      <c r="D54" s="19" t="n">
        <v>4304</v>
      </c>
      <c r="E54" s="18" t="n">
        <v>342.19943232</v>
      </c>
      <c r="F54" s="20" t="n">
        <v>3.80880712</v>
      </c>
      <c r="G54" s="18" t="n">
        <v>362.94540922</v>
      </c>
      <c r="H54" s="20" t="n">
        <v>6.3048697</v>
      </c>
      <c r="I54" s="18" t="n">
        <v>379.75959532</v>
      </c>
      <c r="J54" s="20" t="n">
        <v>3.95031319</v>
      </c>
      <c r="K54" s="18" t="s">
        <v>182</v>
      </c>
      <c r="L54" s="20" t="s">
        <v>182</v>
      </c>
      <c r="M54" s="18" t="s">
        <v>182</v>
      </c>
      <c r="N54" s="20" t="s">
        <v>182</v>
      </c>
      <c r="O54" s="18" t="s">
        <v>182</v>
      </c>
      <c r="P54" s="20" t="s">
        <v>182</v>
      </c>
      <c r="Q54" s="18" t="s">
        <v>182</v>
      </c>
      <c r="R54" s="20" t="s">
        <v>182</v>
      </c>
      <c r="S54" s="18" t="n">
        <v>308.93240218</v>
      </c>
      <c r="T54" s="20" t="n">
        <v>5.01075752</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(78.0/B56*100)</f>
        <v/>
      </c>
      <c r="D56" s="19" t="n">
        <v>5281</v>
      </c>
      <c r="E56" s="18" t="n">
        <v>513.82691891</v>
      </c>
      <c r="F56" s="20" t="n">
        <v>5.36029275</v>
      </c>
      <c r="G56" s="18" t="n">
        <v>529.91756538</v>
      </c>
      <c r="H56" s="20" t="n">
        <v>4.34883492</v>
      </c>
      <c r="I56" s="18" t="n">
        <v>534.3145833999999</v>
      </c>
      <c r="J56" s="20" t="n">
        <v>3.45384522</v>
      </c>
      <c r="K56" s="18" t="s">
        <v>182</v>
      </c>
      <c r="L56" s="20" t="s">
        <v>182</v>
      </c>
      <c r="M56" s="18" t="s">
        <v>182</v>
      </c>
      <c r="N56" s="20" t="s">
        <v>182</v>
      </c>
      <c r="O56" s="18" t="s">
        <v>182</v>
      </c>
      <c r="P56" s="20" t="s">
        <v>182</v>
      </c>
      <c r="Q56" s="18" t="s">
        <v>182</v>
      </c>
      <c r="R56" s="20" t="s">
        <v>182</v>
      </c>
      <c r="S56" s="18" t="n">
        <v>460.73929684</v>
      </c>
      <c r="T56" s="20" t="n">
        <v>18.73739746</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(256.0/B61*100)</f>
        <v/>
      </c>
      <c r="D61" s="19" t="n">
        <v>6269</v>
      </c>
      <c r="E61" s="18" t="n">
        <v>428.25821829</v>
      </c>
      <c r="F61" s="20" t="n">
        <v>4.45594853</v>
      </c>
      <c r="G61" s="18" t="n">
        <v>477.28392887</v>
      </c>
      <c r="H61" s="20" t="n">
        <v>5.2666914</v>
      </c>
      <c r="I61" s="18" t="n">
        <v>489.89331097</v>
      </c>
      <c r="J61" s="20" t="n">
        <v>3.14621676</v>
      </c>
      <c r="K61" s="18" t="s">
        <v>182</v>
      </c>
      <c r="L61" s="20" t="s">
        <v>182</v>
      </c>
      <c r="M61" s="18" t="s">
        <v>182</v>
      </c>
      <c r="N61" s="20" t="s">
        <v>182</v>
      </c>
      <c r="O61" s="18" t="s">
        <v>182</v>
      </c>
      <c r="P61" s="20" t="s">
        <v>182</v>
      </c>
      <c r="Q61" s="18" t="s">
        <v>182</v>
      </c>
      <c r="R61" s="20" t="s">
        <v>182</v>
      </c>
      <c r="S61" s="18" t="n">
        <v>380.41930962</v>
      </c>
      <c r="T61" s="20" t="n">
        <v>9.58839759</v>
      </c>
    </row>
    <row r="62" spans="1:20">
      <c r="A62" s="15" t="s">
        <v>237</v>
      </c>
      <c r="B62" s="17" t="n">
        <v>4476</v>
      </c>
      <c r="C62" s="18">
        <f>(5.0/B62*100)</f>
        <v/>
      </c>
      <c r="D62" s="19" t="n">
        <v>4471</v>
      </c>
      <c r="E62" s="18" t="n">
        <v>506.91532005</v>
      </c>
      <c r="F62" s="20" t="n">
        <v>3.10522569</v>
      </c>
      <c r="G62" s="18" t="n">
        <v>522.22257271</v>
      </c>
      <c r="H62" s="20" t="n">
        <v>3.31426161</v>
      </c>
      <c r="I62" s="18" t="n">
        <v>506.02738786</v>
      </c>
      <c r="J62" s="20" t="n">
        <v>1.4932546</v>
      </c>
      <c r="K62" s="18" t="s">
        <v>182</v>
      </c>
      <c r="L62" s="20" t="s">
        <v>182</v>
      </c>
      <c r="M62" s="18" t="s">
        <v>182</v>
      </c>
      <c r="N62" s="20" t="s">
        <v>182</v>
      </c>
      <c r="O62" s="18" t="s">
        <v>182</v>
      </c>
      <c r="P62" s="20" t="s">
        <v>182</v>
      </c>
      <c r="Q62" s="18" t="s">
        <v>182</v>
      </c>
      <c r="R62" s="20" t="s">
        <v>182</v>
      </c>
      <c r="S62" s="18" t="n">
        <v>467.82437759</v>
      </c>
      <c r="T62" s="20" t="n">
        <v>14.96859706</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375.21419073</v>
      </c>
      <c r="F67" s="20" t="n">
        <v>5.01480309</v>
      </c>
      <c r="G67" s="18" t="n">
        <v>386.49199336</v>
      </c>
      <c r="H67" s="20" t="n">
        <v>6.61641419</v>
      </c>
      <c r="I67" s="18" t="n">
        <v>402.97815598</v>
      </c>
      <c r="J67" s="20" t="n">
        <v>3.10240688</v>
      </c>
      <c r="K67" s="18" t="s">
        <v>182</v>
      </c>
      <c r="L67" s="20" t="s">
        <v>182</v>
      </c>
      <c r="M67" s="18" t="s">
        <v>182</v>
      </c>
      <c r="N67" s="20" t="s">
        <v>182</v>
      </c>
      <c r="O67" s="18" t="s">
        <v>182</v>
      </c>
      <c r="P67" s="20" t="s">
        <v>182</v>
      </c>
      <c r="Q67" s="18" t="s">
        <v>182</v>
      </c>
      <c r="R67" s="20" t="s">
        <v>182</v>
      </c>
      <c r="S67" s="18" t="n">
        <v>341.22795107</v>
      </c>
      <c r="T67" s="20" t="n">
        <v>7.74509747</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453.87706498</v>
      </c>
      <c r="F70" s="20" t="n">
        <v>4.60415799</v>
      </c>
      <c r="G70" s="18" t="n">
        <v>503.43377239</v>
      </c>
      <c r="H70" s="20" t="n">
        <v>5.732743</v>
      </c>
      <c r="I70" s="18" t="n">
        <v>513.98330285</v>
      </c>
      <c r="J70" s="20" t="n">
        <v>3.0052008</v>
      </c>
      <c r="K70" s="18" t="s">
        <v>182</v>
      </c>
      <c r="L70" s="20" t="s">
        <v>182</v>
      </c>
      <c r="M70" s="18" t="s">
        <v>182</v>
      </c>
      <c r="N70" s="20" t="s">
        <v>182</v>
      </c>
      <c r="O70" s="18" t="s">
        <v>182</v>
      </c>
      <c r="P70" s="20" t="s">
        <v>182</v>
      </c>
      <c r="Q70" s="18" t="s">
        <v>182</v>
      </c>
      <c r="R70" s="20" t="s">
        <v>182</v>
      </c>
      <c r="S70" s="18" t="n">
        <v>444.17350882</v>
      </c>
      <c r="T70" s="20" t="n">
        <v>7.15553374</v>
      </c>
    </row>
    <row r="71" spans="1:20">
      <c r="A71" s="15" t="s">
        <v>246</v>
      </c>
      <c r="B71" s="17" t="n">
        <v>6115</v>
      </c>
      <c r="C71" s="18">
        <f>(109.0/B71*100)</f>
        <v/>
      </c>
      <c r="D71" s="19" t="n">
        <v>6006</v>
      </c>
      <c r="E71" s="18" t="n">
        <v>519.83151699</v>
      </c>
      <c r="F71" s="20" t="n">
        <v>3.64245859</v>
      </c>
      <c r="G71" s="18" t="n">
        <v>543.67950324</v>
      </c>
      <c r="H71" s="20" t="n">
        <v>2.94693551</v>
      </c>
      <c r="I71" s="18" t="n">
        <v>540.20907851</v>
      </c>
      <c r="J71" s="20" t="n">
        <v>2.25330414</v>
      </c>
      <c r="K71" s="18" t="s">
        <v>182</v>
      </c>
      <c r="L71" s="20" t="s">
        <v>182</v>
      </c>
      <c r="M71" s="18" t="s">
        <v>182</v>
      </c>
      <c r="N71" s="20" t="s">
        <v>182</v>
      </c>
      <c r="O71" s="18" t="s">
        <v>182</v>
      </c>
      <c r="P71" s="20" t="s">
        <v>182</v>
      </c>
      <c r="Q71" s="18" t="s">
        <v>182</v>
      </c>
      <c r="R71" s="20" t="s">
        <v>182</v>
      </c>
      <c r="S71" s="18" t="n">
        <v>490.94591369</v>
      </c>
      <c r="T71" s="20" t="n">
        <v>11.48462441</v>
      </c>
    </row>
    <row r="72" spans="1:20">
      <c r="A72" s="15" t="s">
        <v>247</v>
      </c>
      <c r="B72" s="17" t="n">
        <v>7708</v>
      </c>
      <c r="C72" s="18">
        <f>(8.0/B72*100)</f>
        <v/>
      </c>
      <c r="D72" s="19" t="n">
        <v>7700</v>
      </c>
      <c r="E72" s="18" t="n">
        <v>475.40712035</v>
      </c>
      <c r="F72" s="20" t="n">
        <v>9.04897426</v>
      </c>
      <c r="G72" s="18" t="n">
        <v>502.21522822</v>
      </c>
      <c r="H72" s="20" t="n">
        <v>6.31146405</v>
      </c>
      <c r="I72" s="18" t="n">
        <v>499.76461229</v>
      </c>
      <c r="J72" s="20" t="n">
        <v>2.5588674</v>
      </c>
      <c r="K72" s="18" t="s">
        <v>182</v>
      </c>
      <c r="L72" s="20" t="s">
        <v>182</v>
      </c>
      <c r="M72" s="18" t="s">
        <v>182</v>
      </c>
      <c r="N72" s="20" t="s">
        <v>182</v>
      </c>
      <c r="O72" s="18" t="s">
        <v>182</v>
      </c>
      <c r="P72" s="20" t="s">
        <v>182</v>
      </c>
      <c r="Q72" s="18" t="s">
        <v>182</v>
      </c>
      <c r="R72" s="20" t="s">
        <v>182</v>
      </c>
      <c r="S72" s="18" t="n">
        <v>463.79075213</v>
      </c>
      <c r="T72" s="20" t="n">
        <v>15.25819107</v>
      </c>
    </row>
    <row r="73" spans="1:20">
      <c r="A73" s="15" t="s">
        <v>248</v>
      </c>
      <c r="B73" s="17" t="n">
        <v>8249</v>
      </c>
      <c r="C73" s="18">
        <f>(225.0/B73*100)</f>
        <v/>
      </c>
      <c r="D73" s="19" t="n">
        <v>8024</v>
      </c>
      <c r="E73" s="18" t="n">
        <v>388.40876603</v>
      </c>
      <c r="F73" s="20" t="n">
        <v>3.47965597</v>
      </c>
      <c r="G73" s="18" t="n">
        <v>418.7233937</v>
      </c>
      <c r="H73" s="20" t="n">
        <v>4.64627825</v>
      </c>
      <c r="I73" s="18" t="n">
        <v>423.16561169</v>
      </c>
      <c r="J73" s="20" t="n">
        <v>3.8340222</v>
      </c>
      <c r="K73" s="18" t="s">
        <v>182</v>
      </c>
      <c r="L73" s="20" t="s">
        <v>182</v>
      </c>
      <c r="M73" s="18" t="s">
        <v>182</v>
      </c>
      <c r="N73" s="20" t="s">
        <v>182</v>
      </c>
      <c r="O73" s="18" t="s">
        <v>182</v>
      </c>
      <c r="P73" s="20" t="s">
        <v>182</v>
      </c>
      <c r="Q73" s="18" t="s">
        <v>182</v>
      </c>
      <c r="R73" s="20" t="s">
        <v>182</v>
      </c>
      <c r="S73" s="18" t="n">
        <v>371.23305754</v>
      </c>
      <c r="T73" s="20" t="n">
        <v>9.14484715</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(271.0/B77*100)</f>
        <v/>
      </c>
      <c r="D77" s="19" t="n">
        <v>5791</v>
      </c>
      <c r="E77" s="18" t="n">
        <v>393.69030789</v>
      </c>
      <c r="F77" s="20" t="n">
        <v>3.77164436</v>
      </c>
      <c r="G77" s="18" t="n">
        <v>438.01968257</v>
      </c>
      <c r="H77" s="20" t="n">
        <v>5.80918326</v>
      </c>
      <c r="I77" s="18" t="n">
        <v>466.50966026</v>
      </c>
      <c r="J77" s="20" t="n">
        <v>2.92589706</v>
      </c>
      <c r="K77" s="18" t="s">
        <v>182</v>
      </c>
      <c r="L77" s="20" t="s">
        <v>182</v>
      </c>
      <c r="M77" s="18" t="s">
        <v>182</v>
      </c>
      <c r="N77" s="20" t="s">
        <v>182</v>
      </c>
      <c r="O77" s="18" t="s">
        <v>182</v>
      </c>
      <c r="P77" s="20" t="s">
        <v>182</v>
      </c>
      <c r="Q77" s="18" t="s">
        <v>182</v>
      </c>
      <c r="R77" s="20" t="s">
        <v>182</v>
      </c>
      <c r="S77" s="18" t="n">
        <v>369.09911159</v>
      </c>
      <c r="T77" s="20" t="n">
        <v>4.09442639</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284</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505.49387334</v>
      </c>
      <c r="F7" s="20" t="n">
        <v>1.89922903</v>
      </c>
      <c r="G7" s="18" t="n">
        <v>535.2534543</v>
      </c>
      <c r="H7" s="20" t="n">
        <v>5.21692002</v>
      </c>
      <c r="I7" s="18" t="n">
        <v>468.68768497</v>
      </c>
      <c r="J7" s="20" t="n">
        <v>9.45276964</v>
      </c>
      <c r="K7" s="18" t="s">
        <v>182</v>
      </c>
      <c r="L7" s="20" t="s">
        <v>182</v>
      </c>
      <c r="M7" s="18" t="s">
        <v>182</v>
      </c>
      <c r="N7" s="20" t="s">
        <v>182</v>
      </c>
      <c r="O7" s="18" t="s">
        <v>182</v>
      </c>
      <c r="P7" s="20" t="s">
        <v>182</v>
      </c>
      <c r="Q7" s="18" t="s">
        <v>182</v>
      </c>
      <c r="R7" s="20" t="s">
        <v>182</v>
      </c>
      <c r="S7" s="18" t="n">
        <v>427.84271441</v>
      </c>
      <c r="T7" s="20" t="n">
        <v>8.84477777</v>
      </c>
    </row>
    <row r="8" spans="1:20">
      <c r="A8" s="15" t="s">
        <v>183</v>
      </c>
      <c r="B8" s="17" t="n">
        <v>7007</v>
      </c>
      <c r="C8" s="18">
        <f>(128.0/B8*100)</f>
        <v/>
      </c>
      <c r="D8" s="19" t="n">
        <v>6879</v>
      </c>
      <c r="E8" s="18" t="n">
        <v>492.57907078</v>
      </c>
      <c r="F8" s="20" t="n">
        <v>2.80716619</v>
      </c>
      <c r="G8" s="18" t="n">
        <v>505.65374021</v>
      </c>
      <c r="H8" s="20" t="n">
        <v>6.47117507</v>
      </c>
      <c r="I8" s="18" t="n">
        <v>434.6672526</v>
      </c>
      <c r="J8" s="20" t="n">
        <v>6.81325448</v>
      </c>
      <c r="K8" s="18" t="s">
        <v>182</v>
      </c>
      <c r="L8" s="20" t="s">
        <v>182</v>
      </c>
      <c r="M8" s="18" t="s">
        <v>182</v>
      </c>
      <c r="N8" s="20" t="s">
        <v>182</v>
      </c>
      <c r="O8" s="18" t="n">
        <v>361.38025951</v>
      </c>
      <c r="P8" s="20" t="n">
        <v>22.72565673</v>
      </c>
      <c r="Q8" s="18" t="s">
        <v>182</v>
      </c>
      <c r="R8" s="20" t="s">
        <v>182</v>
      </c>
      <c r="S8" s="18" t="n">
        <v>386.11103136</v>
      </c>
      <c r="T8" s="20" t="n">
        <v>8.91116611</v>
      </c>
    </row>
    <row r="9" spans="1:20">
      <c r="A9" s="15" t="s">
        <v>184</v>
      </c>
      <c r="B9" s="17" t="n">
        <v>9651</v>
      </c>
      <c r="C9" s="18">
        <f>(475.0/B9*100)</f>
        <v/>
      </c>
      <c r="D9" s="19" t="n">
        <v>9176</v>
      </c>
      <c r="E9" s="18" t="n">
        <v>516.55378984</v>
      </c>
      <c r="F9" s="20" t="n">
        <v>2.44987275</v>
      </c>
      <c r="G9" s="18" t="n">
        <v>514.97963562</v>
      </c>
      <c r="H9" s="20" t="n">
        <v>4.80178107</v>
      </c>
      <c r="I9" s="18" t="n">
        <v>473.91953025</v>
      </c>
      <c r="J9" s="20" t="n">
        <v>4.48618755</v>
      </c>
      <c r="K9" s="18" t="s">
        <v>182</v>
      </c>
      <c r="L9" s="20" t="s">
        <v>182</v>
      </c>
      <c r="M9" s="18" t="s">
        <v>182</v>
      </c>
      <c r="N9" s="20" t="s">
        <v>182</v>
      </c>
      <c r="O9" s="18" t="n">
        <v>347.7815185</v>
      </c>
      <c r="P9" s="20" t="n">
        <v>11.20716786</v>
      </c>
      <c r="Q9" s="18" t="s">
        <v>182</v>
      </c>
      <c r="R9" s="20" t="s">
        <v>182</v>
      </c>
      <c r="S9" s="18" t="n">
        <v>401.34056367</v>
      </c>
      <c r="T9" s="20" t="n">
        <v>7.84221602</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(102.0/B11*100)</f>
        <v/>
      </c>
      <c r="D11" s="19" t="n">
        <v>6951</v>
      </c>
      <c r="E11" s="18" t="n">
        <v>469.72689489</v>
      </c>
      <c r="F11" s="20" t="n">
        <v>3.06824808</v>
      </c>
      <c r="G11" s="18" t="n">
        <v>460.87556981</v>
      </c>
      <c r="H11" s="20" t="n">
        <v>3.72390841</v>
      </c>
      <c r="I11" s="18" t="n">
        <v>431.19499619</v>
      </c>
      <c r="J11" s="20" t="n">
        <v>6.44730312</v>
      </c>
      <c r="K11" s="18" t="s">
        <v>182</v>
      </c>
      <c r="L11" s="20" t="s">
        <v>182</v>
      </c>
      <c r="M11" s="18" t="s">
        <v>182</v>
      </c>
      <c r="N11" s="20" t="s">
        <v>182</v>
      </c>
      <c r="O11" s="18" t="s">
        <v>182</v>
      </c>
      <c r="P11" s="20" t="s">
        <v>182</v>
      </c>
      <c r="Q11" s="18" t="s">
        <v>182</v>
      </c>
      <c r="R11" s="20" t="s">
        <v>182</v>
      </c>
      <c r="S11" s="18" t="n">
        <v>393.12841737</v>
      </c>
      <c r="T11" s="20" t="n">
        <v>9.76270628</v>
      </c>
    </row>
    <row r="12" spans="1:20">
      <c r="A12" s="15" t="s">
        <v>187</v>
      </c>
      <c r="B12" s="17" t="n">
        <v>6894</v>
      </c>
      <c r="C12" s="18">
        <f>(125.0/B12*100)</f>
        <v/>
      </c>
      <c r="D12" s="19" t="n">
        <v>6769</v>
      </c>
      <c r="E12" s="18" t="n">
        <v>499.65829358</v>
      </c>
      <c r="F12" s="20" t="n">
        <v>2.39676122</v>
      </c>
      <c r="G12" s="18" t="n">
        <v>503.9653041</v>
      </c>
      <c r="H12" s="20" t="n">
        <v>5.04526051</v>
      </c>
      <c r="I12" s="18" t="n">
        <v>456.25039039</v>
      </c>
      <c r="J12" s="20" t="n">
        <v>4.96446438</v>
      </c>
      <c r="K12" s="18" t="s">
        <v>182</v>
      </c>
      <c r="L12" s="20" t="s">
        <v>182</v>
      </c>
      <c r="M12" s="18" t="s">
        <v>182</v>
      </c>
      <c r="N12" s="20" t="s">
        <v>182</v>
      </c>
      <c r="O12" s="18" t="n">
        <v>332.31014509</v>
      </c>
      <c r="P12" s="20" t="n">
        <v>18.34291261</v>
      </c>
      <c r="Q12" s="18" t="s">
        <v>182</v>
      </c>
      <c r="R12" s="20" t="s">
        <v>182</v>
      </c>
      <c r="S12" s="18" t="n">
        <v>396.67677893</v>
      </c>
      <c r="T12" s="20" t="n">
        <v>9.328387920000001</v>
      </c>
    </row>
    <row r="13" spans="1:20">
      <c r="A13" s="15" t="s">
        <v>188</v>
      </c>
      <c r="B13" s="17" t="n">
        <v>7161</v>
      </c>
      <c r="C13" s="18">
        <f>(301.0/B13*100)</f>
        <v/>
      </c>
      <c r="D13" s="19" t="n">
        <v>6860</v>
      </c>
      <c r="E13" s="18" t="n">
        <v>499.47245454</v>
      </c>
      <c r="F13" s="20" t="n">
        <v>2.75206857</v>
      </c>
      <c r="G13" s="18" t="n">
        <v>527.69773815</v>
      </c>
      <c r="H13" s="20" t="n">
        <v>3.50738823</v>
      </c>
      <c r="I13" s="18" t="n">
        <v>501.83491393</v>
      </c>
      <c r="J13" s="20" t="n">
        <v>7.46387093</v>
      </c>
      <c r="K13" s="18" t="s">
        <v>182</v>
      </c>
      <c r="L13" s="20" t="s">
        <v>182</v>
      </c>
      <c r="M13" s="18" t="s">
        <v>182</v>
      </c>
      <c r="N13" s="20" t="s">
        <v>182</v>
      </c>
      <c r="O13" s="18" t="n">
        <v>407.4699787</v>
      </c>
      <c r="P13" s="20" t="n">
        <v>6.79601306</v>
      </c>
      <c r="Q13" s="18" t="s">
        <v>182</v>
      </c>
      <c r="R13" s="20" t="s">
        <v>182</v>
      </c>
      <c r="S13" s="18" t="n">
        <v>404.01581545</v>
      </c>
      <c r="T13" s="20" t="n">
        <v>9.367340260000001</v>
      </c>
    </row>
    <row r="14" spans="1:20">
      <c r="A14" s="15" t="s">
        <v>189</v>
      </c>
      <c r="B14" s="17" t="n">
        <v>5587</v>
      </c>
      <c r="C14" s="18">
        <f>(185.0/B14*100)</f>
        <v/>
      </c>
      <c r="D14" s="19" t="n">
        <v>5402</v>
      </c>
      <c r="E14" s="18" t="n">
        <v>520.02457617</v>
      </c>
      <c r="F14" s="20" t="n">
        <v>2.45029147</v>
      </c>
      <c r="G14" s="18" t="n">
        <v>531.42769289</v>
      </c>
      <c r="H14" s="20" t="n">
        <v>2.98948532</v>
      </c>
      <c r="I14" s="18" t="n">
        <v>488.35709701</v>
      </c>
      <c r="J14" s="20" t="n">
        <v>5.73866038</v>
      </c>
      <c r="K14" s="18" t="s">
        <v>182</v>
      </c>
      <c r="L14" s="20" t="s">
        <v>182</v>
      </c>
      <c r="M14" s="18" t="s">
        <v>182</v>
      </c>
      <c r="N14" s="20" t="s">
        <v>182</v>
      </c>
      <c r="O14" s="18" t="s">
        <v>182</v>
      </c>
      <c r="P14" s="20" t="s">
        <v>182</v>
      </c>
      <c r="Q14" s="18" t="s">
        <v>182</v>
      </c>
      <c r="R14" s="20" t="s">
        <v>182</v>
      </c>
      <c r="S14" s="18" t="n">
        <v>446.42471834</v>
      </c>
      <c r="T14" s="20" t="n">
        <v>13.29194669</v>
      </c>
    </row>
    <row r="15" spans="1:20">
      <c r="A15" s="15" t="s">
        <v>190</v>
      </c>
      <c r="B15" s="17" t="n">
        <v>5882</v>
      </c>
      <c r="C15" s="18">
        <f>(131.0/B15*100)</f>
        <v/>
      </c>
      <c r="D15" s="19" t="n">
        <v>5751</v>
      </c>
      <c r="E15" s="18" t="n">
        <v>537.7793327000001</v>
      </c>
      <c r="F15" s="20" t="n">
        <v>2.34393651</v>
      </c>
      <c r="G15" s="18" t="n">
        <v>515.32069809</v>
      </c>
      <c r="H15" s="20" t="n">
        <v>4.4187022</v>
      </c>
      <c r="I15" s="18" t="n">
        <v>484.70403088</v>
      </c>
      <c r="J15" s="20" t="n">
        <v>7.41825002</v>
      </c>
      <c r="K15" s="18" t="s">
        <v>182</v>
      </c>
      <c r="L15" s="20" t="s">
        <v>182</v>
      </c>
      <c r="M15" s="18" t="s">
        <v>182</v>
      </c>
      <c r="N15" s="20" t="s">
        <v>182</v>
      </c>
      <c r="O15" s="18" t="n">
        <v>367.66871077</v>
      </c>
      <c r="P15" s="20" t="n">
        <v>14.82638214</v>
      </c>
      <c r="Q15" s="18" t="s">
        <v>182</v>
      </c>
      <c r="R15" s="20" t="s">
        <v>182</v>
      </c>
      <c r="S15" s="18" t="n">
        <v>437.97545064</v>
      </c>
      <c r="T15" s="20" t="n">
        <v>11.2347816</v>
      </c>
    </row>
    <row r="16" spans="1:20">
      <c r="A16" s="15" t="s">
        <v>191</v>
      </c>
      <c r="B16" s="17" t="n">
        <v>6108</v>
      </c>
      <c r="C16" s="18">
        <f>(244.0/B16*100)</f>
        <v/>
      </c>
      <c r="D16" s="19" t="n">
        <v>5864</v>
      </c>
      <c r="E16" s="18" t="n">
        <v>514.28216501</v>
      </c>
      <c r="F16" s="20" t="n">
        <v>2.60096066</v>
      </c>
      <c r="G16" s="18" t="n">
        <v>520.48734617</v>
      </c>
      <c r="H16" s="20" t="n">
        <v>4.81895232</v>
      </c>
      <c r="I16" s="18" t="n">
        <v>457.17962404</v>
      </c>
      <c r="J16" s="20" t="n">
        <v>6.119025</v>
      </c>
      <c r="K16" s="18" t="s">
        <v>182</v>
      </c>
      <c r="L16" s="20" t="s">
        <v>182</v>
      </c>
      <c r="M16" s="18" t="s">
        <v>182</v>
      </c>
      <c r="N16" s="20" t="s">
        <v>182</v>
      </c>
      <c r="O16" s="18" t="s">
        <v>182</v>
      </c>
      <c r="P16" s="20" t="s">
        <v>182</v>
      </c>
      <c r="Q16" s="18" t="s">
        <v>182</v>
      </c>
      <c r="R16" s="20" t="s">
        <v>182</v>
      </c>
      <c r="S16" s="18" t="n">
        <v>377.76902023</v>
      </c>
      <c r="T16" s="20" t="n">
        <v>8.92565913</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476.76640852</v>
      </c>
      <c r="F18" s="20" t="n">
        <v>4.24052494</v>
      </c>
      <c r="G18" s="18" t="n">
        <v>476.20273929</v>
      </c>
      <c r="H18" s="20" t="n">
        <v>4.8182771</v>
      </c>
      <c r="I18" s="18" t="n">
        <v>431.02121277</v>
      </c>
      <c r="J18" s="20" t="n">
        <v>7.26414617</v>
      </c>
      <c r="K18" s="18" t="s">
        <v>182</v>
      </c>
      <c r="L18" s="20" t="s">
        <v>182</v>
      </c>
      <c r="M18" s="18" t="s">
        <v>182</v>
      </c>
      <c r="N18" s="20" t="s">
        <v>182</v>
      </c>
      <c r="O18" s="18" t="s">
        <v>182</v>
      </c>
      <c r="P18" s="20" t="s">
        <v>182</v>
      </c>
      <c r="Q18" s="18" t="s">
        <v>182</v>
      </c>
      <c r="R18" s="20" t="s">
        <v>182</v>
      </c>
      <c r="S18" s="18" t="n">
        <v>381.02471501</v>
      </c>
      <c r="T18" s="20" t="n">
        <v>10.40045316</v>
      </c>
    </row>
    <row r="19" spans="1:20">
      <c r="A19" s="15" t="s">
        <v>194</v>
      </c>
      <c r="B19" s="17" t="n">
        <v>5658</v>
      </c>
      <c r="C19" s="18">
        <f>(123.0/B19*100)</f>
        <v/>
      </c>
      <c r="D19" s="19" t="n">
        <v>5535</v>
      </c>
      <c r="E19" s="18" t="n">
        <v>476.46573056</v>
      </c>
      <c r="F19" s="20" t="n">
        <v>2.97745385</v>
      </c>
      <c r="G19" s="18" t="n">
        <v>479.89078118</v>
      </c>
      <c r="H19" s="20" t="n">
        <v>3.95025773</v>
      </c>
      <c r="I19" s="18" t="n">
        <v>437.70957062</v>
      </c>
      <c r="J19" s="20" t="n">
        <v>5.70092369</v>
      </c>
      <c r="K19" s="18" t="s">
        <v>182</v>
      </c>
      <c r="L19" s="20" t="s">
        <v>182</v>
      </c>
      <c r="M19" s="18" t="s">
        <v>182</v>
      </c>
      <c r="N19" s="20" t="s">
        <v>182</v>
      </c>
      <c r="O19" s="18" t="s">
        <v>182</v>
      </c>
      <c r="P19" s="20" t="s">
        <v>182</v>
      </c>
      <c r="Q19" s="18" t="s">
        <v>182</v>
      </c>
      <c r="R19" s="20" t="s">
        <v>182</v>
      </c>
      <c r="S19" s="18" t="n">
        <v>370.32849947</v>
      </c>
      <c r="T19" s="20" t="n">
        <v>8.91942377</v>
      </c>
    </row>
    <row r="20" spans="1:20">
      <c r="A20" s="15" t="s">
        <v>195</v>
      </c>
      <c r="B20" s="17" t="n">
        <v>3371</v>
      </c>
      <c r="C20" s="18">
        <f>(81.0/B20*100)</f>
        <v/>
      </c>
      <c r="D20" s="19" t="n">
        <v>3290</v>
      </c>
      <c r="E20" s="18" t="n">
        <v>490.35416506</v>
      </c>
      <c r="F20" s="20" t="n">
        <v>2.18825686</v>
      </c>
      <c r="G20" s="18" t="n">
        <v>475.40269093</v>
      </c>
      <c r="H20" s="20" t="n">
        <v>5.02770552</v>
      </c>
      <c r="I20" s="18" t="n">
        <v>422.20069847</v>
      </c>
      <c r="J20" s="20" t="n">
        <v>9.44376873</v>
      </c>
      <c r="K20" s="18" t="s">
        <v>182</v>
      </c>
      <c r="L20" s="20" t="s">
        <v>182</v>
      </c>
      <c r="M20" s="18" t="s">
        <v>182</v>
      </c>
      <c r="N20" s="20" t="s">
        <v>182</v>
      </c>
      <c r="O20" s="18" t="s">
        <v>182</v>
      </c>
      <c r="P20" s="20" t="s">
        <v>182</v>
      </c>
      <c r="Q20" s="18" t="s">
        <v>182</v>
      </c>
      <c r="R20" s="20" t="s">
        <v>182</v>
      </c>
      <c r="S20" s="18" t="n">
        <v>388.30092287</v>
      </c>
      <c r="T20" s="20" t="n">
        <v>13.31744447</v>
      </c>
    </row>
    <row r="21" spans="1:20">
      <c r="A21" s="15" t="s">
        <v>196</v>
      </c>
      <c r="B21" s="17" t="n">
        <v>5741</v>
      </c>
      <c r="C21" s="18">
        <f>(73.0/B21*100)</f>
        <v/>
      </c>
      <c r="D21" s="19" t="n">
        <v>5668</v>
      </c>
      <c r="E21" s="18" t="n">
        <v>524.52468884</v>
      </c>
      <c r="F21" s="20" t="n">
        <v>2.6833805</v>
      </c>
      <c r="G21" s="18" t="n">
        <v>525.98878387</v>
      </c>
      <c r="H21" s="20" t="n">
        <v>3.31247998</v>
      </c>
      <c r="I21" s="18" t="n">
        <v>493.48101216</v>
      </c>
      <c r="J21" s="20" t="n">
        <v>6.17042131</v>
      </c>
      <c r="K21" s="18" t="s">
        <v>182</v>
      </c>
      <c r="L21" s="20" t="s">
        <v>182</v>
      </c>
      <c r="M21" s="18" t="s">
        <v>182</v>
      </c>
      <c r="N21" s="20" t="s">
        <v>182</v>
      </c>
      <c r="O21" s="18" t="s">
        <v>182</v>
      </c>
      <c r="P21" s="20" t="s">
        <v>182</v>
      </c>
      <c r="Q21" s="18" t="s">
        <v>182</v>
      </c>
      <c r="R21" s="20" t="s">
        <v>182</v>
      </c>
      <c r="S21" s="18" t="n">
        <v>425.42768355</v>
      </c>
      <c r="T21" s="20" t="n">
        <v>12.53205676</v>
      </c>
    </row>
    <row r="22" spans="1:20">
      <c r="A22" s="15" t="s">
        <v>197</v>
      </c>
      <c r="B22" s="17" t="n">
        <v>6598</v>
      </c>
      <c r="C22" s="18">
        <f>(98.0/B22*100)</f>
        <v/>
      </c>
      <c r="D22" s="19" t="n">
        <v>6500</v>
      </c>
      <c r="E22" s="18" t="n">
        <v>485.89328458</v>
      </c>
      <c r="F22" s="20" t="n">
        <v>4.59818219</v>
      </c>
      <c r="G22" s="18" t="n">
        <v>506.32271993</v>
      </c>
      <c r="H22" s="20" t="n">
        <v>4.22517952</v>
      </c>
      <c r="I22" s="18" t="n">
        <v>461.75982061</v>
      </c>
      <c r="J22" s="20" t="n">
        <v>7.84131226</v>
      </c>
      <c r="K22" s="18" t="s">
        <v>182</v>
      </c>
      <c r="L22" s="20" t="s">
        <v>182</v>
      </c>
      <c r="M22" s="18" t="s">
        <v>182</v>
      </c>
      <c r="N22" s="20" t="s">
        <v>182</v>
      </c>
      <c r="O22" s="18" t="n">
        <v>481.75555063</v>
      </c>
      <c r="P22" s="20" t="n">
        <v>8.711038220000001</v>
      </c>
      <c r="Q22" s="18" t="s">
        <v>182</v>
      </c>
      <c r="R22" s="20" t="s">
        <v>182</v>
      </c>
      <c r="S22" s="18" t="n">
        <v>364.18542994</v>
      </c>
      <c r="T22" s="20" t="n">
        <v>10.13824562</v>
      </c>
    </row>
    <row r="23" spans="1:20">
      <c r="A23" s="15" t="s">
        <v>198</v>
      </c>
      <c r="B23" s="17" t="n">
        <v>11583</v>
      </c>
      <c r="C23" s="18">
        <f>(505.0/B23*100)</f>
        <v/>
      </c>
      <c r="D23" s="19" t="n">
        <v>11078</v>
      </c>
      <c r="E23" s="18" t="n">
        <v>490.23441712</v>
      </c>
      <c r="F23" s="20" t="n">
        <v>3.02296366</v>
      </c>
      <c r="G23" s="18" t="n">
        <v>503.91873563</v>
      </c>
      <c r="H23" s="20" t="n">
        <v>3.39759321</v>
      </c>
      <c r="I23" s="18" t="n">
        <v>469.90110714</v>
      </c>
      <c r="J23" s="20" t="n">
        <v>4.37290521</v>
      </c>
      <c r="K23" s="18" t="s">
        <v>182</v>
      </c>
      <c r="L23" s="20" t="s">
        <v>182</v>
      </c>
      <c r="M23" s="18" t="s">
        <v>182</v>
      </c>
      <c r="N23" s="20" t="s">
        <v>182</v>
      </c>
      <c r="O23" s="18" t="s">
        <v>182</v>
      </c>
      <c r="P23" s="20" t="s">
        <v>182</v>
      </c>
      <c r="Q23" s="18" t="s">
        <v>182</v>
      </c>
      <c r="R23" s="20" t="s">
        <v>182</v>
      </c>
      <c r="S23" s="18" t="n">
        <v>416.14992391</v>
      </c>
      <c r="T23" s="20" t="n">
        <v>9.618374169999999</v>
      </c>
    </row>
    <row r="24" spans="1:20">
      <c r="A24" s="15" t="s">
        <v>199</v>
      </c>
      <c r="B24" s="17" t="n">
        <v>6647</v>
      </c>
      <c r="C24" s="18">
        <f>(13.0/B24*100)</f>
        <v/>
      </c>
      <c r="D24" s="19" t="n">
        <v>6634</v>
      </c>
      <c r="E24" s="18" t="n">
        <v>524.6094245100001</v>
      </c>
      <c r="F24" s="20" t="n">
        <v>3.85568509</v>
      </c>
      <c r="G24" s="18" t="n">
        <v>529.61928076</v>
      </c>
      <c r="H24" s="20" t="n">
        <v>3.89866827</v>
      </c>
      <c r="I24" s="18" t="n">
        <v>491.21319144</v>
      </c>
      <c r="J24" s="20" t="n">
        <v>4.60827358</v>
      </c>
      <c r="K24" s="18" t="s">
        <v>182</v>
      </c>
      <c r="L24" s="20" t="s">
        <v>182</v>
      </c>
      <c r="M24" s="18" t="s">
        <v>182</v>
      </c>
      <c r="N24" s="20" t="s">
        <v>182</v>
      </c>
      <c r="O24" s="18" t="s">
        <v>182</v>
      </c>
      <c r="P24" s="20" t="s">
        <v>182</v>
      </c>
      <c r="Q24" s="18" t="s">
        <v>182</v>
      </c>
      <c r="R24" s="20" t="s">
        <v>182</v>
      </c>
      <c r="S24" s="18" t="n">
        <v>433.50426739</v>
      </c>
      <c r="T24" s="20" t="n">
        <v>12.11623014</v>
      </c>
    </row>
    <row r="25" spans="1:20">
      <c r="A25" s="15" t="s">
        <v>200</v>
      </c>
      <c r="B25" s="17" t="n">
        <v>5581</v>
      </c>
      <c r="C25" s="18">
        <f>(28.0/B25*100)</f>
        <v/>
      </c>
      <c r="D25" s="19" t="n">
        <v>5553</v>
      </c>
      <c r="E25" s="18" t="n">
        <v>525.35849688</v>
      </c>
      <c r="F25" s="20" t="n">
        <v>4.0081156</v>
      </c>
      <c r="G25" s="18" t="n">
        <v>526.65130347</v>
      </c>
      <c r="H25" s="20" t="n">
        <v>3.76363864</v>
      </c>
      <c r="I25" s="18" t="n">
        <v>458.78084492</v>
      </c>
      <c r="J25" s="20" t="n">
        <v>5.86001023</v>
      </c>
      <c r="K25" s="18" t="s">
        <v>182</v>
      </c>
      <c r="L25" s="20" t="s">
        <v>182</v>
      </c>
      <c r="M25" s="18" t="s">
        <v>182</v>
      </c>
      <c r="N25" s="20" t="s">
        <v>182</v>
      </c>
      <c r="O25" s="18" t="s">
        <v>182</v>
      </c>
      <c r="P25" s="20" t="s">
        <v>182</v>
      </c>
      <c r="Q25" s="18" t="s">
        <v>182</v>
      </c>
      <c r="R25" s="20" t="s">
        <v>182</v>
      </c>
      <c r="S25" s="18" t="n">
        <v>441.46811259</v>
      </c>
      <c r="T25" s="20" t="n">
        <v>17.50267792</v>
      </c>
    </row>
    <row r="26" spans="1:20">
      <c r="A26" s="15" t="s">
        <v>201</v>
      </c>
      <c r="B26" s="17" t="n">
        <v>4869</v>
      </c>
      <c r="C26" s="18">
        <f>(98.0/B26*100)</f>
        <v/>
      </c>
      <c r="D26" s="19" t="n">
        <v>4771</v>
      </c>
      <c r="E26" s="18" t="n">
        <v>483.75948997</v>
      </c>
      <c r="F26" s="20" t="n">
        <v>2.27907214</v>
      </c>
      <c r="G26" s="18" t="n">
        <v>506.21671201</v>
      </c>
      <c r="H26" s="20" t="n">
        <v>2.42087963</v>
      </c>
      <c r="I26" s="18" t="n">
        <v>448.84267625</v>
      </c>
      <c r="J26" s="20" t="n">
        <v>5.72200285</v>
      </c>
      <c r="K26" s="18" t="s">
        <v>182</v>
      </c>
      <c r="L26" s="20" t="s">
        <v>182</v>
      </c>
      <c r="M26" s="18" t="s">
        <v>182</v>
      </c>
      <c r="N26" s="20" t="s">
        <v>182</v>
      </c>
      <c r="O26" s="18" t="s">
        <v>182</v>
      </c>
      <c r="P26" s="20" t="s">
        <v>182</v>
      </c>
      <c r="Q26" s="18" t="s">
        <v>182</v>
      </c>
      <c r="R26" s="20" t="s">
        <v>182</v>
      </c>
      <c r="S26" s="18" t="n">
        <v>416.7102789</v>
      </c>
      <c r="T26" s="20" t="n">
        <v>10.16370486</v>
      </c>
    </row>
    <row r="27" spans="1:20">
      <c r="A27" s="15" t="s">
        <v>202</v>
      </c>
      <c r="B27" s="17" t="n">
        <v>5299</v>
      </c>
      <c r="C27" s="18">
        <f>(159.0/B27*100)</f>
        <v/>
      </c>
      <c r="D27" s="19" t="n">
        <v>5140</v>
      </c>
      <c r="E27" s="18" t="n">
        <v>490.82847573</v>
      </c>
      <c r="F27" s="20" t="n">
        <v>2.05498107</v>
      </c>
      <c r="G27" s="18" t="n">
        <v>502.61913801</v>
      </c>
      <c r="H27" s="20" t="n">
        <v>4.10659044</v>
      </c>
      <c r="I27" s="18" t="n">
        <v>440.46983655</v>
      </c>
      <c r="J27" s="20" t="n">
        <v>5.53358291</v>
      </c>
      <c r="K27" s="18" t="s">
        <v>182</v>
      </c>
      <c r="L27" s="20" t="s">
        <v>182</v>
      </c>
      <c r="M27" s="18" t="s">
        <v>182</v>
      </c>
      <c r="N27" s="20" t="s">
        <v>182</v>
      </c>
      <c r="O27" s="18" t="s">
        <v>182</v>
      </c>
      <c r="P27" s="20" t="s">
        <v>182</v>
      </c>
      <c r="Q27" s="18" t="s">
        <v>182</v>
      </c>
      <c r="R27" s="20" t="s">
        <v>182</v>
      </c>
      <c r="S27" s="18" t="n">
        <v>393.54233724</v>
      </c>
      <c r="T27" s="20" t="n">
        <v>5.74723468</v>
      </c>
    </row>
    <row r="28" spans="1:20">
      <c r="A28" s="15" t="s">
        <v>203</v>
      </c>
      <c r="B28" s="17" t="n">
        <v>7568</v>
      </c>
      <c r="C28" s="18">
        <f>(123.0/B28*100)</f>
        <v/>
      </c>
      <c r="D28" s="19" t="n">
        <v>7445</v>
      </c>
      <c r="E28" s="18" t="n">
        <v>439.54384607</v>
      </c>
      <c r="F28" s="20" t="n">
        <v>3.63186487</v>
      </c>
      <c r="G28" s="18" t="n">
        <v>431.27703155</v>
      </c>
      <c r="H28" s="20" t="n">
        <v>3.70834834</v>
      </c>
      <c r="I28" s="18" t="n">
        <v>399.28396931</v>
      </c>
      <c r="J28" s="20" t="n">
        <v>3.21840313</v>
      </c>
      <c r="K28" s="18" t="s">
        <v>182</v>
      </c>
      <c r="L28" s="20" t="s">
        <v>182</v>
      </c>
      <c r="M28" s="18" t="s">
        <v>182</v>
      </c>
      <c r="N28" s="20" t="s">
        <v>182</v>
      </c>
      <c r="O28" s="18" t="s">
        <v>182</v>
      </c>
      <c r="P28" s="20" t="s">
        <v>182</v>
      </c>
      <c r="Q28" s="18" t="s">
        <v>182</v>
      </c>
      <c r="R28" s="20" t="s">
        <v>182</v>
      </c>
      <c r="S28" s="18" t="n">
        <v>379.1160186</v>
      </c>
      <c r="T28" s="20" t="n">
        <v>9.249708</v>
      </c>
    </row>
    <row r="29" spans="1:20">
      <c r="A29" s="15" t="s">
        <v>204</v>
      </c>
      <c r="B29" s="17" t="n">
        <v>5385</v>
      </c>
      <c r="C29" s="18">
        <f>(36.0/B29*100)</f>
        <v/>
      </c>
      <c r="D29" s="19" t="n">
        <v>5349</v>
      </c>
      <c r="E29" s="18" t="n">
        <v>512.30456571</v>
      </c>
      <c r="F29" s="20" t="n">
        <v>2.47173836</v>
      </c>
      <c r="G29" s="18" t="n">
        <v>509.4752271</v>
      </c>
      <c r="H29" s="20" t="n">
        <v>8.98500222</v>
      </c>
      <c r="I29" s="18" t="n">
        <v>471.12147119</v>
      </c>
      <c r="J29" s="20" t="n">
        <v>7.15711842</v>
      </c>
      <c r="K29" s="18" t="s">
        <v>182</v>
      </c>
      <c r="L29" s="20" t="s">
        <v>182</v>
      </c>
      <c r="M29" s="18" t="s">
        <v>182</v>
      </c>
      <c r="N29" s="20" t="s">
        <v>182</v>
      </c>
      <c r="O29" s="18" t="n">
        <v>314.02123871</v>
      </c>
      <c r="P29" s="20" t="n">
        <v>13.26138992</v>
      </c>
      <c r="Q29" s="18" t="s">
        <v>182</v>
      </c>
      <c r="R29" s="20" t="s">
        <v>182</v>
      </c>
      <c r="S29" s="18" t="n">
        <v>429.14769612</v>
      </c>
      <c r="T29" s="20" t="n">
        <v>15.0751491</v>
      </c>
    </row>
    <row r="30" spans="1:20">
      <c r="A30" s="15" t="s">
        <v>205</v>
      </c>
      <c r="B30" s="17" t="n">
        <v>4520</v>
      </c>
      <c r="C30" s="18">
        <f>(504.0/B30*100)</f>
        <v/>
      </c>
      <c r="D30" s="19" t="n">
        <v>4016</v>
      </c>
      <c r="E30" s="18" t="n">
        <v>517.00424271</v>
      </c>
      <c r="F30" s="20" t="n">
        <v>2.77960341</v>
      </c>
      <c r="G30" s="18" t="n">
        <v>528.20709795</v>
      </c>
      <c r="H30" s="20" t="n">
        <v>5.99121421</v>
      </c>
      <c r="I30" s="18" t="n">
        <v>460.77404208</v>
      </c>
      <c r="J30" s="20" t="n">
        <v>12.24584667</v>
      </c>
      <c r="K30" s="18" t="s">
        <v>182</v>
      </c>
      <c r="L30" s="20" t="s">
        <v>182</v>
      </c>
      <c r="M30" s="18" t="s">
        <v>182</v>
      </c>
      <c r="N30" s="20" t="s">
        <v>182</v>
      </c>
      <c r="O30" s="18" t="s">
        <v>182</v>
      </c>
      <c r="P30" s="20" t="s">
        <v>182</v>
      </c>
      <c r="Q30" s="18" t="s">
        <v>182</v>
      </c>
      <c r="R30" s="20" t="s">
        <v>182</v>
      </c>
      <c r="S30" s="18" t="n">
        <v>410.62278546</v>
      </c>
      <c r="T30" s="20" t="n">
        <v>9.999763939999999</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(16.0/B32*100)</f>
        <v/>
      </c>
      <c r="D32" s="19" t="n">
        <v>4462</v>
      </c>
      <c r="E32" s="18" t="n">
        <v>503.90156729</v>
      </c>
      <c r="F32" s="20" t="n">
        <v>2.73613058</v>
      </c>
      <c r="G32" s="18" t="n">
        <v>525.22535135</v>
      </c>
      <c r="H32" s="20" t="n">
        <v>3.70087647</v>
      </c>
      <c r="I32" s="18" t="n">
        <v>489.18152892</v>
      </c>
      <c r="J32" s="20" t="n">
        <v>4.36047599</v>
      </c>
      <c r="K32" s="18" t="s">
        <v>182</v>
      </c>
      <c r="L32" s="20" t="s">
        <v>182</v>
      </c>
      <c r="M32" s="18" t="s">
        <v>182</v>
      </c>
      <c r="N32" s="20" t="s">
        <v>182</v>
      </c>
      <c r="O32" s="18" t="s">
        <v>182</v>
      </c>
      <c r="P32" s="20" t="s">
        <v>182</v>
      </c>
      <c r="Q32" s="18" t="s">
        <v>182</v>
      </c>
      <c r="R32" s="20" t="s">
        <v>182</v>
      </c>
      <c r="S32" s="18" t="n">
        <v>423.97091127</v>
      </c>
      <c r="T32" s="20" t="n">
        <v>12.28142876</v>
      </c>
    </row>
    <row r="33" spans="1:20">
      <c r="A33" s="15" t="s">
        <v>208</v>
      </c>
      <c r="B33" s="17" t="n">
        <v>7325</v>
      </c>
      <c r="C33" s="18">
        <f>(215.0/B33*100)</f>
        <v/>
      </c>
      <c r="D33" s="19" t="n">
        <v>7110</v>
      </c>
      <c r="E33" s="18" t="n">
        <v>494.21519024</v>
      </c>
      <c r="F33" s="20" t="n">
        <v>2.74501296</v>
      </c>
      <c r="G33" s="18" t="n">
        <v>523.14944281</v>
      </c>
      <c r="H33" s="20" t="n">
        <v>3.38314405</v>
      </c>
      <c r="I33" s="18" t="n">
        <v>467.61919108</v>
      </c>
      <c r="J33" s="20" t="n">
        <v>10.3966361</v>
      </c>
      <c r="K33" s="18" t="s">
        <v>182</v>
      </c>
      <c r="L33" s="20" t="s">
        <v>182</v>
      </c>
      <c r="M33" s="18" t="s">
        <v>182</v>
      </c>
      <c r="N33" s="20" t="s">
        <v>182</v>
      </c>
      <c r="O33" s="18" t="s">
        <v>182</v>
      </c>
      <c r="P33" s="20" t="s">
        <v>182</v>
      </c>
      <c r="Q33" s="18" t="s">
        <v>182</v>
      </c>
      <c r="R33" s="20" t="s">
        <v>182</v>
      </c>
      <c r="S33" s="18" t="n">
        <v>413.02373872</v>
      </c>
      <c r="T33" s="20" t="n">
        <v>9.815553019999999</v>
      </c>
    </row>
    <row r="34" spans="1:20">
      <c r="A34" s="15" t="s">
        <v>209</v>
      </c>
      <c r="B34" s="17" t="n">
        <v>6350</v>
      </c>
      <c r="C34" s="18">
        <f>(79.0/B34*100)</f>
        <v/>
      </c>
      <c r="D34" s="19" t="n">
        <v>6271</v>
      </c>
      <c r="E34" s="18" t="n">
        <v>470.96579035</v>
      </c>
      <c r="F34" s="20" t="n">
        <v>2.50033861</v>
      </c>
      <c r="G34" s="18" t="n">
        <v>451.86722598</v>
      </c>
      <c r="H34" s="20" t="n">
        <v>6.40304251</v>
      </c>
      <c r="I34" s="18" t="n">
        <v>419.11423499</v>
      </c>
      <c r="J34" s="20" t="n">
        <v>5.77656332</v>
      </c>
      <c r="K34" s="18" t="s">
        <v>182</v>
      </c>
      <c r="L34" s="20" t="s">
        <v>182</v>
      </c>
      <c r="M34" s="18" t="s">
        <v>182</v>
      </c>
      <c r="N34" s="20" t="s">
        <v>182</v>
      </c>
      <c r="O34" s="18" t="n">
        <v>263.37193708</v>
      </c>
      <c r="P34" s="20" t="n">
        <v>13.61114927</v>
      </c>
      <c r="Q34" s="18" t="s">
        <v>182</v>
      </c>
      <c r="R34" s="20" t="s">
        <v>182</v>
      </c>
      <c r="S34" s="18" t="n">
        <v>350.38192359</v>
      </c>
      <c r="T34" s="20" t="n">
        <v>8.559468860000001</v>
      </c>
    </row>
    <row r="35" spans="1:20">
      <c r="A35" s="15" t="s">
        <v>210</v>
      </c>
      <c r="B35" s="17" t="n">
        <v>6406</v>
      </c>
      <c r="C35" s="18">
        <f>(67.0/B35*100)</f>
        <v/>
      </c>
      <c r="D35" s="19" t="n">
        <v>6339</v>
      </c>
      <c r="E35" s="18" t="n">
        <v>518.35872249</v>
      </c>
      <c r="F35" s="20" t="n">
        <v>1.75908882</v>
      </c>
      <c r="G35" s="18" t="n">
        <v>503.78177158</v>
      </c>
      <c r="H35" s="20" t="n">
        <v>3.98407608</v>
      </c>
      <c r="I35" s="18" t="n">
        <v>468.27744084</v>
      </c>
      <c r="J35" s="20" t="n">
        <v>5.11147356</v>
      </c>
      <c r="K35" s="18" t="s">
        <v>182</v>
      </c>
      <c r="L35" s="20" t="s">
        <v>182</v>
      </c>
      <c r="M35" s="18" t="s">
        <v>182</v>
      </c>
      <c r="N35" s="20" t="s">
        <v>182</v>
      </c>
      <c r="O35" s="18" t="n">
        <v>337.32521215</v>
      </c>
      <c r="P35" s="20" t="n">
        <v>11.65794297</v>
      </c>
      <c r="Q35" s="18" t="s">
        <v>182</v>
      </c>
      <c r="R35" s="20" t="s">
        <v>182</v>
      </c>
      <c r="S35" s="18" t="n">
        <v>422.9796446</v>
      </c>
      <c r="T35" s="20" t="n">
        <v>8.11767444</v>
      </c>
    </row>
    <row r="36" spans="1:20">
      <c r="A36" s="15" t="s">
        <v>211</v>
      </c>
      <c r="B36" s="17" t="n">
        <v>6736</v>
      </c>
      <c r="C36" s="18">
        <f>(42.0/B36*100)</f>
        <v/>
      </c>
      <c r="D36" s="19" t="n">
        <v>6694</v>
      </c>
      <c r="E36" s="18" t="n">
        <v>501.70028365</v>
      </c>
      <c r="F36" s="20" t="n">
        <v>2.59738389</v>
      </c>
      <c r="G36" s="18" t="n">
        <v>503.08242554</v>
      </c>
      <c r="H36" s="20" t="n">
        <v>3.6207988</v>
      </c>
      <c r="I36" s="18" t="n">
        <v>475.47529805</v>
      </c>
      <c r="J36" s="20" t="n">
        <v>4.40569287</v>
      </c>
      <c r="K36" s="18" t="s">
        <v>182</v>
      </c>
      <c r="L36" s="20" t="s">
        <v>182</v>
      </c>
      <c r="M36" s="18" t="s">
        <v>182</v>
      </c>
      <c r="N36" s="20" t="s">
        <v>182</v>
      </c>
      <c r="O36" s="18" t="s">
        <v>182</v>
      </c>
      <c r="P36" s="20" t="s">
        <v>182</v>
      </c>
      <c r="Q36" s="18" t="s">
        <v>182</v>
      </c>
      <c r="R36" s="20" t="s">
        <v>182</v>
      </c>
      <c r="S36" s="18" t="n">
        <v>390.74206894</v>
      </c>
      <c r="T36" s="20" t="n">
        <v>8.315855539999999</v>
      </c>
    </row>
    <row r="37" spans="1:20">
      <c r="A37" s="15" t="s">
        <v>212</v>
      </c>
      <c r="B37" s="17" t="n">
        <v>5458</v>
      </c>
      <c r="C37" s="18">
        <f>(228.0/B37*100)</f>
        <v/>
      </c>
      <c r="D37" s="19" t="n">
        <v>5230</v>
      </c>
      <c r="E37" s="18" t="n">
        <v>510.48847016</v>
      </c>
      <c r="F37" s="20" t="n">
        <v>3.22164958</v>
      </c>
      <c r="G37" s="18" t="n">
        <v>513.4994606</v>
      </c>
      <c r="H37" s="20" t="n">
        <v>5.88685078</v>
      </c>
      <c r="I37" s="18" t="n">
        <v>488.1036594</v>
      </c>
      <c r="J37" s="20" t="n">
        <v>7.24309196</v>
      </c>
      <c r="K37" s="18" t="s">
        <v>182</v>
      </c>
      <c r="L37" s="20" t="s">
        <v>182</v>
      </c>
      <c r="M37" s="18" t="s">
        <v>182</v>
      </c>
      <c r="N37" s="20" t="s">
        <v>182</v>
      </c>
      <c r="O37" s="18" t="s">
        <v>182</v>
      </c>
      <c r="P37" s="20" t="s">
        <v>182</v>
      </c>
      <c r="Q37" s="18" t="s">
        <v>182</v>
      </c>
      <c r="R37" s="20" t="s">
        <v>182</v>
      </c>
      <c r="S37" s="18" t="n">
        <v>385.92388249</v>
      </c>
      <c r="T37" s="20" t="n">
        <v>8.05848823</v>
      </c>
    </row>
    <row r="38" spans="1:20">
      <c r="A38" s="15" t="s">
        <v>213</v>
      </c>
      <c r="B38" s="17" t="n">
        <v>5860</v>
      </c>
      <c r="C38" s="18">
        <f>(62.0/B38*100)</f>
        <v/>
      </c>
      <c r="D38" s="19" t="n">
        <v>5798</v>
      </c>
      <c r="E38" s="18" t="n">
        <v>498.02131635</v>
      </c>
      <c r="F38" s="20" t="n">
        <v>3.08023053</v>
      </c>
      <c r="G38" s="18" t="n">
        <v>516.66358762</v>
      </c>
      <c r="H38" s="20" t="n">
        <v>6.79671833</v>
      </c>
      <c r="I38" s="18" t="n">
        <v>458.21490752</v>
      </c>
      <c r="J38" s="20" t="n">
        <v>7.61140553</v>
      </c>
      <c r="K38" s="18" t="s">
        <v>182</v>
      </c>
      <c r="L38" s="20" t="s">
        <v>182</v>
      </c>
      <c r="M38" s="18" t="s">
        <v>182</v>
      </c>
      <c r="N38" s="20" t="s">
        <v>182</v>
      </c>
      <c r="O38" s="18" t="s">
        <v>182</v>
      </c>
      <c r="P38" s="20" t="s">
        <v>182</v>
      </c>
      <c r="Q38" s="18" t="s">
        <v>182</v>
      </c>
      <c r="R38" s="20" t="s">
        <v>182</v>
      </c>
      <c r="S38" s="18" t="n">
        <v>404.90827795</v>
      </c>
      <c r="T38" s="20" t="n">
        <v>8.431333410000001</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(5662.0/B40*100)</f>
        <v/>
      </c>
      <c r="D40" s="19" t="n">
        <v>8495</v>
      </c>
      <c r="E40" s="18" t="n">
        <v>506.71657746</v>
      </c>
      <c r="F40" s="20" t="n">
        <v>3.15687076</v>
      </c>
      <c r="G40" s="18" t="n">
        <v>490.53643882</v>
      </c>
      <c r="H40" s="20" t="n">
        <v>9.333122039999999</v>
      </c>
      <c r="I40" s="18" t="n">
        <v>437.39590463</v>
      </c>
      <c r="J40" s="20" t="n">
        <v>10.49849643</v>
      </c>
      <c r="K40" s="18" t="s">
        <v>182</v>
      </c>
      <c r="L40" s="20" t="s">
        <v>182</v>
      </c>
      <c r="M40" s="18" t="s">
        <v>182</v>
      </c>
      <c r="N40" s="20" t="s">
        <v>182</v>
      </c>
      <c r="O40" s="18" t="n">
        <v>493.18465857</v>
      </c>
      <c r="P40" s="20" t="n">
        <v>2.25147869</v>
      </c>
      <c r="Q40" s="18" t="s">
        <v>182</v>
      </c>
      <c r="R40" s="20" t="s">
        <v>182</v>
      </c>
      <c r="S40" s="18" t="n">
        <v>398.75900656</v>
      </c>
      <c r="T40" s="20" t="n">
        <v>10.77416885</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(2723.0/B46*100)</f>
        <v/>
      </c>
      <c r="D46" s="19" t="n">
        <v>20418</v>
      </c>
      <c r="E46" s="18" t="n">
        <v>422.17603738</v>
      </c>
      <c r="F46" s="20" t="n">
        <v>4.56386788</v>
      </c>
      <c r="G46" s="18" t="n">
        <v>440.72014762</v>
      </c>
      <c r="H46" s="20" t="n">
        <v>4.04130894</v>
      </c>
      <c r="I46" s="18" t="n">
        <v>401.39858882</v>
      </c>
      <c r="J46" s="20" t="n">
        <v>4.75496068</v>
      </c>
      <c r="K46" s="18" t="s">
        <v>182</v>
      </c>
      <c r="L46" s="20" t="s">
        <v>182</v>
      </c>
      <c r="M46" s="18" t="s">
        <v>182</v>
      </c>
      <c r="N46" s="20" t="s">
        <v>182</v>
      </c>
      <c r="O46" s="18" t="s">
        <v>182</v>
      </c>
      <c r="P46" s="20" t="s">
        <v>182</v>
      </c>
      <c r="Q46" s="18" t="s">
        <v>182</v>
      </c>
      <c r="R46" s="20" t="s">
        <v>182</v>
      </c>
      <c r="S46" s="18" t="n">
        <v>378.43042341</v>
      </c>
      <c r="T46" s="20" t="n">
        <v>3.92862023</v>
      </c>
    </row>
    <row r="47" spans="1:20">
      <c r="A47" s="15" t="s">
        <v>222</v>
      </c>
      <c r="B47" s="17" t="n">
        <v>5928</v>
      </c>
      <c r="C47" s="18">
        <f>(106.0/B47*100)</f>
        <v/>
      </c>
      <c r="D47" s="19" t="n">
        <v>5822</v>
      </c>
      <c r="E47" s="18" t="n">
        <v>448.92024439</v>
      </c>
      <c r="F47" s="20" t="n">
        <v>4.78298571</v>
      </c>
      <c r="G47" s="18" t="n">
        <v>436.56757905</v>
      </c>
      <c r="H47" s="20" t="n">
        <v>7.95912948</v>
      </c>
      <c r="I47" s="18" t="n">
        <v>421.18219334</v>
      </c>
      <c r="J47" s="20" t="n">
        <v>7.58022021</v>
      </c>
      <c r="K47" s="18" t="s">
        <v>182</v>
      </c>
      <c r="L47" s="20" t="s">
        <v>182</v>
      </c>
      <c r="M47" s="18" t="s">
        <v>182</v>
      </c>
      <c r="N47" s="20" t="s">
        <v>182</v>
      </c>
      <c r="O47" s="18" t="s">
        <v>182</v>
      </c>
      <c r="P47" s="20" t="s">
        <v>182</v>
      </c>
      <c r="Q47" s="18" t="s">
        <v>182</v>
      </c>
      <c r="R47" s="20" t="s">
        <v>182</v>
      </c>
      <c r="S47" s="18" t="n">
        <v>336.42843293</v>
      </c>
      <c r="T47" s="20" t="n">
        <v>6.72555784</v>
      </c>
    </row>
    <row r="48" spans="1:20">
      <c r="A48" s="15" t="s">
        <v>223</v>
      </c>
      <c r="B48" s="17" t="n">
        <v>9841</v>
      </c>
      <c r="C48" s="18">
        <f>(19.0/B48*100)</f>
        <v/>
      </c>
      <c r="D48" s="19" t="n">
        <v>9822</v>
      </c>
      <c r="E48" s="18" t="n">
        <v>514.32872007</v>
      </c>
      <c r="F48" s="20" t="n">
        <v>6.9737007</v>
      </c>
      <c r="G48" s="18" t="n">
        <v>515.68804051</v>
      </c>
      <c r="H48" s="20" t="n">
        <v>4.75644186</v>
      </c>
      <c r="I48" s="18" t="n">
        <v>463.96494071</v>
      </c>
      <c r="J48" s="20" t="n">
        <v>5.89708289</v>
      </c>
      <c r="K48" s="18" t="s">
        <v>182</v>
      </c>
      <c r="L48" s="20" t="s">
        <v>182</v>
      </c>
      <c r="M48" s="18" t="s">
        <v>182</v>
      </c>
      <c r="N48" s="20" t="s">
        <v>182</v>
      </c>
      <c r="O48" s="18" t="s">
        <v>182</v>
      </c>
      <c r="P48" s="20" t="s">
        <v>182</v>
      </c>
      <c r="Q48" s="18" t="s">
        <v>182</v>
      </c>
      <c r="R48" s="20" t="s">
        <v>182</v>
      </c>
      <c r="S48" s="18" t="n">
        <v>406.91676939</v>
      </c>
      <c r="T48" s="20" t="n">
        <v>18.64058819</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(971.0/B50*100)</f>
        <v/>
      </c>
      <c r="D50" s="19" t="n">
        <v>10824</v>
      </c>
      <c r="E50" s="18" t="n">
        <v>443.57470282</v>
      </c>
      <c r="F50" s="20" t="n">
        <v>2.82284393</v>
      </c>
      <c r="G50" s="18" t="n">
        <v>444.29203128</v>
      </c>
      <c r="H50" s="20" t="n">
        <v>4.25342835</v>
      </c>
      <c r="I50" s="18" t="n">
        <v>392.83255119</v>
      </c>
      <c r="J50" s="20" t="n">
        <v>5.15064826</v>
      </c>
      <c r="K50" s="18" t="s">
        <v>182</v>
      </c>
      <c r="L50" s="20" t="s">
        <v>182</v>
      </c>
      <c r="M50" s="18" t="s">
        <v>182</v>
      </c>
      <c r="N50" s="20" t="s">
        <v>182</v>
      </c>
      <c r="O50" s="18" t="s">
        <v>182</v>
      </c>
      <c r="P50" s="20" t="s">
        <v>182</v>
      </c>
      <c r="Q50" s="18" t="s">
        <v>182</v>
      </c>
      <c r="R50" s="20" t="s">
        <v>182</v>
      </c>
      <c r="S50" s="18" t="n">
        <v>382.98762335</v>
      </c>
      <c r="T50" s="20" t="n">
        <v>8.838698770000001</v>
      </c>
    </row>
    <row r="51" spans="1:20">
      <c r="A51" s="15" t="s">
        <v>226</v>
      </c>
      <c r="B51" s="17" t="n">
        <v>6866</v>
      </c>
      <c r="C51" s="18">
        <f>(114.0/B51*100)</f>
        <v/>
      </c>
      <c r="D51" s="19" t="n">
        <v>6752</v>
      </c>
      <c r="E51" s="18" t="n">
        <v>435.76183642</v>
      </c>
      <c r="F51" s="20" t="n">
        <v>3.44631263</v>
      </c>
      <c r="G51" s="18" t="n">
        <v>443.37747284</v>
      </c>
      <c r="H51" s="20" t="n">
        <v>3.76210871</v>
      </c>
      <c r="I51" s="18" t="n">
        <v>409.35903652</v>
      </c>
      <c r="J51" s="20" t="n">
        <v>4.29189914</v>
      </c>
      <c r="K51" s="18" t="s">
        <v>182</v>
      </c>
      <c r="L51" s="20" t="s">
        <v>182</v>
      </c>
      <c r="M51" s="18" t="s">
        <v>182</v>
      </c>
      <c r="N51" s="20" t="s">
        <v>182</v>
      </c>
      <c r="O51" s="18" t="n">
        <v>427.96430568</v>
      </c>
      <c r="P51" s="20" t="n">
        <v>5.20460603</v>
      </c>
      <c r="Q51" s="18" t="s">
        <v>182</v>
      </c>
      <c r="R51" s="20" t="s">
        <v>182</v>
      </c>
      <c r="S51" s="18" t="n">
        <v>388.83369717</v>
      </c>
      <c r="T51" s="20" t="n">
        <v>5.89848407</v>
      </c>
    </row>
    <row r="52" spans="1:20">
      <c r="A52" s="15" t="s">
        <v>227</v>
      </c>
      <c r="B52" s="17" t="n">
        <v>5809</v>
      </c>
      <c r="C52" s="18">
        <f>(116.0/B52*100)</f>
        <v/>
      </c>
      <c r="D52" s="19" t="n">
        <v>5693</v>
      </c>
      <c r="E52" s="18" t="n">
        <v>492.90788235</v>
      </c>
      <c r="F52" s="20" t="n">
        <v>3.10793439</v>
      </c>
      <c r="G52" s="18" t="n">
        <v>498.10488699</v>
      </c>
      <c r="H52" s="20" t="n">
        <v>3.35962767</v>
      </c>
      <c r="I52" s="18" t="n">
        <v>476.34380551</v>
      </c>
      <c r="J52" s="20" t="n">
        <v>4.59653676</v>
      </c>
      <c r="K52" s="18" t="s">
        <v>182</v>
      </c>
      <c r="L52" s="20" t="s">
        <v>182</v>
      </c>
      <c r="M52" s="18" t="s">
        <v>182</v>
      </c>
      <c r="N52" s="20" t="s">
        <v>182</v>
      </c>
      <c r="O52" s="18" t="s">
        <v>182</v>
      </c>
      <c r="P52" s="20" t="s">
        <v>182</v>
      </c>
      <c r="Q52" s="18" t="s">
        <v>182</v>
      </c>
      <c r="R52" s="20" t="s">
        <v>182</v>
      </c>
      <c r="S52" s="18" t="n">
        <v>381.34069851</v>
      </c>
      <c r="T52" s="20" t="n">
        <v>8.09704372</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(436.0/B54*100)</f>
        <v/>
      </c>
      <c r="D54" s="19" t="n">
        <v>4304</v>
      </c>
      <c r="E54" s="18" t="n">
        <v>364.8105837</v>
      </c>
      <c r="F54" s="20" t="n">
        <v>5.89057266</v>
      </c>
      <c r="G54" s="18" t="n">
        <v>382.07341783</v>
      </c>
      <c r="H54" s="20" t="n">
        <v>4.977044</v>
      </c>
      <c r="I54" s="18" t="n">
        <v>368.6482378</v>
      </c>
      <c r="J54" s="20" t="n">
        <v>3.66149083</v>
      </c>
      <c r="K54" s="18" t="s">
        <v>182</v>
      </c>
      <c r="L54" s="20" t="s">
        <v>182</v>
      </c>
      <c r="M54" s="18" t="s">
        <v>182</v>
      </c>
      <c r="N54" s="20" t="s">
        <v>182</v>
      </c>
      <c r="O54" s="18" t="s">
        <v>182</v>
      </c>
      <c r="P54" s="20" t="s">
        <v>182</v>
      </c>
      <c r="Q54" s="18" t="s">
        <v>182</v>
      </c>
      <c r="R54" s="20" t="s">
        <v>182</v>
      </c>
      <c r="S54" s="18" t="n">
        <v>301.51626572</v>
      </c>
      <c r="T54" s="20" t="n">
        <v>4.53488253</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(78.0/B56*100)</f>
        <v/>
      </c>
      <c r="D56" s="19" t="n">
        <v>5281</v>
      </c>
      <c r="E56" s="18" t="n">
        <v>533.90752807</v>
      </c>
      <c r="F56" s="20" t="n">
        <v>2.63016325</v>
      </c>
      <c r="G56" s="18" t="n">
        <v>521.17029985</v>
      </c>
      <c r="H56" s="20" t="n">
        <v>4.8618652</v>
      </c>
      <c r="I56" s="18" t="n">
        <v>477.70105566</v>
      </c>
      <c r="J56" s="20" t="n">
        <v>6.5737259</v>
      </c>
      <c r="K56" s="18" t="s">
        <v>182</v>
      </c>
      <c r="L56" s="20" t="s">
        <v>182</v>
      </c>
      <c r="M56" s="18" t="s">
        <v>182</v>
      </c>
      <c r="N56" s="20" t="s">
        <v>182</v>
      </c>
      <c r="O56" s="18" t="s">
        <v>182</v>
      </c>
      <c r="P56" s="20" t="s">
        <v>182</v>
      </c>
      <c r="Q56" s="18" t="s">
        <v>182</v>
      </c>
      <c r="R56" s="20" t="s">
        <v>182</v>
      </c>
      <c r="S56" s="18" t="n">
        <v>431.47944081</v>
      </c>
      <c r="T56" s="20" t="n">
        <v>20.91295351</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(256.0/B61*100)</f>
        <v/>
      </c>
      <c r="D61" s="19" t="n">
        <v>6269</v>
      </c>
      <c r="E61" s="18" t="n">
        <v>480.33142446</v>
      </c>
      <c r="F61" s="20" t="n">
        <v>2.9401383</v>
      </c>
      <c r="G61" s="18" t="n">
        <v>483.05082466</v>
      </c>
      <c r="H61" s="20" t="n">
        <v>3.54786114</v>
      </c>
      <c r="I61" s="18" t="n">
        <v>421.26129661</v>
      </c>
      <c r="J61" s="20" t="n">
        <v>5.58885726</v>
      </c>
      <c r="K61" s="18" t="s">
        <v>182</v>
      </c>
      <c r="L61" s="20" t="s">
        <v>182</v>
      </c>
      <c r="M61" s="18" t="s">
        <v>182</v>
      </c>
      <c r="N61" s="20" t="s">
        <v>182</v>
      </c>
      <c r="O61" s="18" t="s">
        <v>182</v>
      </c>
      <c r="P61" s="20" t="s">
        <v>182</v>
      </c>
      <c r="Q61" s="18" t="s">
        <v>182</v>
      </c>
      <c r="R61" s="20" t="s">
        <v>182</v>
      </c>
      <c r="S61" s="18" t="n">
        <v>363.84097101</v>
      </c>
      <c r="T61" s="20" t="n">
        <v>10.04045193</v>
      </c>
    </row>
    <row r="62" spans="1:20">
      <c r="A62" s="15" t="s">
        <v>237</v>
      </c>
      <c r="B62" s="17" t="n">
        <v>4476</v>
      </c>
      <c r="C62" s="18">
        <f>(5.0/B62*100)</f>
        <v/>
      </c>
      <c r="D62" s="19" t="n">
        <v>4471</v>
      </c>
      <c r="E62" s="18" t="n">
        <v>518.3013442500001</v>
      </c>
      <c r="F62" s="20" t="n">
        <v>1.50160662</v>
      </c>
      <c r="G62" s="18" t="n">
        <v>505.81250329</v>
      </c>
      <c r="H62" s="20" t="n">
        <v>4.12532332</v>
      </c>
      <c r="I62" s="18" t="n">
        <v>465.391938</v>
      </c>
      <c r="J62" s="20" t="n">
        <v>3.64958694</v>
      </c>
      <c r="K62" s="18" t="s">
        <v>182</v>
      </c>
      <c r="L62" s="20" t="s">
        <v>182</v>
      </c>
      <c r="M62" s="18" t="s">
        <v>182</v>
      </c>
      <c r="N62" s="20" t="s">
        <v>182</v>
      </c>
      <c r="O62" s="18" t="s">
        <v>182</v>
      </c>
      <c r="P62" s="20" t="s">
        <v>182</v>
      </c>
      <c r="Q62" s="18" t="s">
        <v>182</v>
      </c>
      <c r="R62" s="20" t="s">
        <v>182</v>
      </c>
      <c r="S62" s="18" t="n">
        <v>413.46162628</v>
      </c>
      <c r="T62" s="20" t="n">
        <v>21.07498819</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407.17478082</v>
      </c>
      <c r="F67" s="20" t="n">
        <v>4.33522377</v>
      </c>
      <c r="G67" s="18" t="n">
        <v>413.73702711</v>
      </c>
      <c r="H67" s="20" t="n">
        <v>4.33526059</v>
      </c>
      <c r="I67" s="18" t="n">
        <v>366.85318304</v>
      </c>
      <c r="J67" s="20" t="n">
        <v>4.5317746</v>
      </c>
      <c r="K67" s="18" t="s">
        <v>182</v>
      </c>
      <c r="L67" s="20" t="s">
        <v>182</v>
      </c>
      <c r="M67" s="18" t="s">
        <v>182</v>
      </c>
      <c r="N67" s="20" t="s">
        <v>182</v>
      </c>
      <c r="O67" s="18" t="s">
        <v>182</v>
      </c>
      <c r="P67" s="20" t="s">
        <v>182</v>
      </c>
      <c r="Q67" s="18" t="s">
        <v>182</v>
      </c>
      <c r="R67" s="20" t="s">
        <v>182</v>
      </c>
      <c r="S67" s="18" t="n">
        <v>339.37403171</v>
      </c>
      <c r="T67" s="20" t="n">
        <v>10.47515481</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495.90932375</v>
      </c>
      <c r="F70" s="20" t="n">
        <v>3.3726807</v>
      </c>
      <c r="G70" s="18" t="n">
        <v>514.59805091</v>
      </c>
      <c r="H70" s="20" t="n">
        <v>3.89490179</v>
      </c>
      <c r="I70" s="18" t="n">
        <v>484.05862832</v>
      </c>
      <c r="J70" s="20" t="n">
        <v>5.48383744</v>
      </c>
      <c r="K70" s="18" t="s">
        <v>182</v>
      </c>
      <c r="L70" s="20" t="s">
        <v>182</v>
      </c>
      <c r="M70" s="18" t="s">
        <v>182</v>
      </c>
      <c r="N70" s="20" t="s">
        <v>182</v>
      </c>
      <c r="O70" s="18" t="s">
        <v>182</v>
      </c>
      <c r="P70" s="20" t="s">
        <v>182</v>
      </c>
      <c r="Q70" s="18" t="s">
        <v>182</v>
      </c>
      <c r="R70" s="20" t="s">
        <v>182</v>
      </c>
      <c r="S70" s="18" t="n">
        <v>426.65218265</v>
      </c>
      <c r="T70" s="20" t="n">
        <v>8.62231731</v>
      </c>
    </row>
    <row r="71" spans="1:20">
      <c r="A71" s="15" t="s">
        <v>246</v>
      </c>
      <c r="B71" s="17" t="n">
        <v>6115</v>
      </c>
      <c r="C71" s="18">
        <f>(109.0/B71*100)</f>
        <v/>
      </c>
      <c r="D71" s="19" t="n">
        <v>6006</v>
      </c>
      <c r="E71" s="18" t="n">
        <v>532.9057107899999</v>
      </c>
      <c r="F71" s="20" t="n">
        <v>2.32903894</v>
      </c>
      <c r="G71" s="18" t="n">
        <v>554.59290388</v>
      </c>
      <c r="H71" s="20" t="n">
        <v>2.75722451</v>
      </c>
      <c r="I71" s="18" t="n">
        <v>486.93792529</v>
      </c>
      <c r="J71" s="20" t="n">
        <v>5.58850329</v>
      </c>
      <c r="K71" s="18" t="s">
        <v>182</v>
      </c>
      <c r="L71" s="20" t="s">
        <v>182</v>
      </c>
      <c r="M71" s="18" t="s">
        <v>182</v>
      </c>
      <c r="N71" s="20" t="s">
        <v>182</v>
      </c>
      <c r="O71" s="18" t="s">
        <v>182</v>
      </c>
      <c r="P71" s="20" t="s">
        <v>182</v>
      </c>
      <c r="Q71" s="18" t="s">
        <v>182</v>
      </c>
      <c r="R71" s="20" t="s">
        <v>182</v>
      </c>
      <c r="S71" s="18" t="n">
        <v>453.00565974</v>
      </c>
      <c r="T71" s="20" t="n">
        <v>16.88535049</v>
      </c>
    </row>
    <row r="72" spans="1:20">
      <c r="A72" s="15" t="s">
        <v>247</v>
      </c>
      <c r="B72" s="17" t="n">
        <v>7708</v>
      </c>
      <c r="C72" s="18">
        <f>(8.0/B72*100)</f>
        <v/>
      </c>
      <c r="D72" s="19" t="n">
        <v>7700</v>
      </c>
      <c r="E72" s="18" t="n">
        <v>509.28928667</v>
      </c>
      <c r="F72" s="20" t="n">
        <v>2.71918474</v>
      </c>
      <c r="G72" s="18" t="n">
        <v>496.1038491</v>
      </c>
      <c r="H72" s="20" t="n">
        <v>3.53208573</v>
      </c>
      <c r="I72" s="18" t="n">
        <v>452.66040771</v>
      </c>
      <c r="J72" s="20" t="n">
        <v>4.39592104</v>
      </c>
      <c r="K72" s="18" t="s">
        <v>182</v>
      </c>
      <c r="L72" s="20" t="s">
        <v>182</v>
      </c>
      <c r="M72" s="18" t="s">
        <v>182</v>
      </c>
      <c r="N72" s="20" t="s">
        <v>182</v>
      </c>
      <c r="O72" s="18" t="s">
        <v>182</v>
      </c>
      <c r="P72" s="20" t="s">
        <v>182</v>
      </c>
      <c r="Q72" s="18" t="s">
        <v>182</v>
      </c>
      <c r="R72" s="20" t="s">
        <v>182</v>
      </c>
      <c r="S72" s="18" t="n">
        <v>415.03421949</v>
      </c>
      <c r="T72" s="20" t="n">
        <v>19.2660286</v>
      </c>
    </row>
    <row r="73" spans="1:20">
      <c r="A73" s="15" t="s">
        <v>248</v>
      </c>
      <c r="B73" s="17" t="n">
        <v>8249</v>
      </c>
      <c r="C73" s="18">
        <f>(225.0/B73*100)</f>
        <v/>
      </c>
      <c r="D73" s="19" t="n">
        <v>8024</v>
      </c>
      <c r="E73" s="18" t="n">
        <v>420.33485721</v>
      </c>
      <c r="F73" s="20" t="n">
        <v>3.24054704</v>
      </c>
      <c r="G73" s="18" t="n">
        <v>387.89352446</v>
      </c>
      <c r="H73" s="20" t="n">
        <v>6.37089748</v>
      </c>
      <c r="I73" s="18" t="n">
        <v>365.18434378</v>
      </c>
      <c r="J73" s="20" t="n">
        <v>4.84532311</v>
      </c>
      <c r="K73" s="18" t="s">
        <v>182</v>
      </c>
      <c r="L73" s="20" t="s">
        <v>182</v>
      </c>
      <c r="M73" s="18" t="s">
        <v>182</v>
      </c>
      <c r="N73" s="20" t="s">
        <v>182</v>
      </c>
      <c r="O73" s="18" t="s">
        <v>182</v>
      </c>
      <c r="P73" s="20" t="s">
        <v>182</v>
      </c>
      <c r="Q73" s="18" t="s">
        <v>182</v>
      </c>
      <c r="R73" s="20" t="s">
        <v>182</v>
      </c>
      <c r="S73" s="18" t="n">
        <v>339.42472113</v>
      </c>
      <c r="T73" s="20" t="n">
        <v>9.62969236</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(271.0/B77*100)</f>
        <v/>
      </c>
      <c r="D77" s="19" t="n">
        <v>5791</v>
      </c>
      <c r="E77" s="18" t="n">
        <v>437.93741847</v>
      </c>
      <c r="F77" s="20" t="n">
        <v>3.44206966</v>
      </c>
      <c r="G77" s="18" t="n">
        <v>477.04358442</v>
      </c>
      <c r="H77" s="20" t="n">
        <v>3.40449745</v>
      </c>
      <c r="I77" s="18" t="n">
        <v>423.82679194</v>
      </c>
      <c r="J77" s="20" t="n">
        <v>4.67160798</v>
      </c>
      <c r="K77" s="18" t="s">
        <v>182</v>
      </c>
      <c r="L77" s="20" t="s">
        <v>182</v>
      </c>
      <c r="M77" s="18" t="s">
        <v>182</v>
      </c>
      <c r="N77" s="20" t="s">
        <v>182</v>
      </c>
      <c r="O77" s="18" t="s">
        <v>182</v>
      </c>
      <c r="P77" s="20" t="s">
        <v>182</v>
      </c>
      <c r="Q77" s="18" t="s">
        <v>182</v>
      </c>
      <c r="R77" s="20" t="s">
        <v>182</v>
      </c>
      <c r="S77" s="18" t="n">
        <v>357.70780949</v>
      </c>
      <c r="T77" s="20" t="n">
        <v>4.55596711</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285</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514.25675218</v>
      </c>
      <c r="F7" s="20" t="n">
        <v>2.02177602</v>
      </c>
      <c r="G7" s="18" t="n">
        <v>500.95189378</v>
      </c>
      <c r="H7" s="20" t="n">
        <v>5.54179431</v>
      </c>
      <c r="I7" s="18" t="n">
        <v>476.13619922</v>
      </c>
      <c r="J7" s="20" t="n">
        <v>4.22516866</v>
      </c>
      <c r="K7" s="18" t="s">
        <v>182</v>
      </c>
      <c r="L7" s="20" t="s">
        <v>182</v>
      </c>
      <c r="M7" s="18" t="s">
        <v>182</v>
      </c>
      <c r="N7" s="20" t="s">
        <v>182</v>
      </c>
      <c r="O7" s="18" t="s">
        <v>182</v>
      </c>
      <c r="P7" s="20" t="s">
        <v>182</v>
      </c>
      <c r="Q7" s="18" t="s">
        <v>182</v>
      </c>
      <c r="R7" s="20" t="s">
        <v>182</v>
      </c>
      <c r="S7" s="18" t="n">
        <v>435.69079148</v>
      </c>
      <c r="T7" s="20" t="n">
        <v>7.86595167</v>
      </c>
    </row>
    <row r="8" spans="1:20">
      <c r="A8" s="15" t="s">
        <v>183</v>
      </c>
      <c r="B8" s="17" t="n">
        <v>7007</v>
      </c>
      <c r="C8" s="18">
        <f>(128.0/B8*100)</f>
        <v/>
      </c>
      <c r="D8" s="19" t="n">
        <v>6879</v>
      </c>
      <c r="E8" s="18" t="n">
        <v>487.19670579</v>
      </c>
      <c r="F8" s="20" t="n">
        <v>3.96388455</v>
      </c>
      <c r="G8" s="18" t="n">
        <v>495.93367863</v>
      </c>
      <c r="H8" s="20" t="n">
        <v>5.52513623</v>
      </c>
      <c r="I8" s="18" t="n">
        <v>496.90017928</v>
      </c>
      <c r="J8" s="20" t="n">
        <v>3.98623521</v>
      </c>
      <c r="K8" s="18" t="s">
        <v>182</v>
      </c>
      <c r="L8" s="20" t="s">
        <v>182</v>
      </c>
      <c r="M8" s="18" t="s">
        <v>182</v>
      </c>
      <c r="N8" s="20" t="s">
        <v>182</v>
      </c>
      <c r="O8" s="18" t="n">
        <v>361.38025951</v>
      </c>
      <c r="P8" s="20" t="n">
        <v>22.72565673</v>
      </c>
      <c r="Q8" s="18" t="s">
        <v>182</v>
      </c>
      <c r="R8" s="20" t="s">
        <v>182</v>
      </c>
      <c r="S8" s="18" t="n">
        <v>387.16495239</v>
      </c>
      <c r="T8" s="20" t="n">
        <v>7.72962067</v>
      </c>
    </row>
    <row r="9" spans="1:20">
      <c r="A9" s="15" t="s">
        <v>184</v>
      </c>
      <c r="B9" s="17" t="n">
        <v>9651</v>
      </c>
      <c r="C9" s="18">
        <f>(475.0/B9*100)</f>
        <v/>
      </c>
      <c r="D9" s="19" t="n">
        <v>9176</v>
      </c>
      <c r="E9" s="18" t="n">
        <v>497.01838912</v>
      </c>
      <c r="F9" s="20" t="n">
        <v>3.61807257</v>
      </c>
      <c r="G9" s="18" t="n">
        <v>520.8329456</v>
      </c>
      <c r="H9" s="20" t="n">
        <v>3.8943144</v>
      </c>
      <c r="I9" s="18" t="n">
        <v>516.97507606</v>
      </c>
      <c r="J9" s="20" t="n">
        <v>3.1580675</v>
      </c>
      <c r="K9" s="18" t="s">
        <v>182</v>
      </c>
      <c r="L9" s="20" t="s">
        <v>182</v>
      </c>
      <c r="M9" s="18" t="s">
        <v>182</v>
      </c>
      <c r="N9" s="20" t="s">
        <v>182</v>
      </c>
      <c r="O9" s="18" t="n">
        <v>347.7815185</v>
      </c>
      <c r="P9" s="20" t="n">
        <v>11.20716786</v>
      </c>
      <c r="Q9" s="18" t="s">
        <v>182</v>
      </c>
      <c r="R9" s="20" t="s">
        <v>182</v>
      </c>
      <c r="S9" s="18" t="n">
        <v>411.77488463</v>
      </c>
      <c r="T9" s="20" t="n">
        <v>7.10160904</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(102.0/B11*100)</f>
        <v/>
      </c>
      <c r="D11" s="19" t="n">
        <v>6951</v>
      </c>
      <c r="E11" s="18" t="n">
        <v>451.52321309</v>
      </c>
      <c r="F11" s="20" t="n">
        <v>3.28053952</v>
      </c>
      <c r="G11" s="18" t="n">
        <v>469.57216929</v>
      </c>
      <c r="H11" s="20" t="n">
        <v>3.97733663</v>
      </c>
      <c r="I11" s="18" t="n">
        <v>469.40389003</v>
      </c>
      <c r="J11" s="20" t="n">
        <v>3.60853753</v>
      </c>
      <c r="K11" s="18" t="s">
        <v>182</v>
      </c>
      <c r="L11" s="20" t="s">
        <v>182</v>
      </c>
      <c r="M11" s="18" t="s">
        <v>182</v>
      </c>
      <c r="N11" s="20" t="s">
        <v>182</v>
      </c>
      <c r="O11" s="18" t="s">
        <v>182</v>
      </c>
      <c r="P11" s="20" t="s">
        <v>182</v>
      </c>
      <c r="Q11" s="18" t="s">
        <v>182</v>
      </c>
      <c r="R11" s="20" t="s">
        <v>182</v>
      </c>
      <c r="S11" s="18" t="n">
        <v>399.80383276</v>
      </c>
      <c r="T11" s="20" t="n">
        <v>9.15587017</v>
      </c>
    </row>
    <row r="12" spans="1:20">
      <c r="A12" s="15" t="s">
        <v>187</v>
      </c>
      <c r="B12" s="17" t="n">
        <v>6894</v>
      </c>
      <c r="C12" s="18">
        <f>(125.0/B12*100)</f>
        <v/>
      </c>
      <c r="D12" s="19" t="n">
        <v>6769</v>
      </c>
      <c r="E12" s="18" t="n">
        <v>500.85880218</v>
      </c>
      <c r="F12" s="20" t="n">
        <v>3.05166078</v>
      </c>
      <c r="G12" s="18" t="n">
        <v>508.47151372</v>
      </c>
      <c r="H12" s="20" t="n">
        <v>4.90137436</v>
      </c>
      <c r="I12" s="18" t="n">
        <v>483.25718488</v>
      </c>
      <c r="J12" s="20" t="n">
        <v>4.71381279</v>
      </c>
      <c r="K12" s="18" t="s">
        <v>182</v>
      </c>
      <c r="L12" s="20" t="s">
        <v>182</v>
      </c>
      <c r="M12" s="18" t="s">
        <v>182</v>
      </c>
      <c r="N12" s="20" t="s">
        <v>182</v>
      </c>
      <c r="O12" s="18" t="n">
        <v>332.31014509</v>
      </c>
      <c r="P12" s="20" t="n">
        <v>18.34291261</v>
      </c>
      <c r="Q12" s="18" t="s">
        <v>182</v>
      </c>
      <c r="R12" s="20" t="s">
        <v>182</v>
      </c>
      <c r="S12" s="18" t="n">
        <v>410.06895892</v>
      </c>
      <c r="T12" s="20" t="n">
        <v>8.887020440000001</v>
      </c>
    </row>
    <row r="13" spans="1:20">
      <c r="A13" s="15" t="s">
        <v>188</v>
      </c>
      <c r="B13" s="17" t="n">
        <v>7161</v>
      </c>
      <c r="C13" s="18">
        <f>(301.0/B13*100)</f>
        <v/>
      </c>
      <c r="D13" s="19" t="n">
        <v>6860</v>
      </c>
      <c r="E13" s="18" t="n">
        <v>511.55424841</v>
      </c>
      <c r="F13" s="20" t="n">
        <v>2.40416357</v>
      </c>
      <c r="G13" s="18" t="n">
        <v>490.06550184</v>
      </c>
      <c r="H13" s="20" t="n">
        <v>6.66579643</v>
      </c>
      <c r="I13" s="18" t="n">
        <v>467.51886843</v>
      </c>
      <c r="J13" s="20" t="n">
        <v>9.49397209</v>
      </c>
      <c r="K13" s="18" t="s">
        <v>182</v>
      </c>
      <c r="L13" s="20" t="s">
        <v>182</v>
      </c>
      <c r="M13" s="18" t="s">
        <v>182</v>
      </c>
      <c r="N13" s="20" t="s">
        <v>182</v>
      </c>
      <c r="O13" s="18" t="n">
        <v>407.4699787</v>
      </c>
      <c r="P13" s="20" t="n">
        <v>6.79601306</v>
      </c>
      <c r="Q13" s="18" t="s">
        <v>182</v>
      </c>
      <c r="R13" s="20" t="s">
        <v>182</v>
      </c>
      <c r="S13" s="18" t="n">
        <v>399.19736035</v>
      </c>
      <c r="T13" s="20" t="n">
        <v>9.296909769999999</v>
      </c>
    </row>
    <row r="14" spans="1:20">
      <c r="A14" s="15" t="s">
        <v>189</v>
      </c>
      <c r="B14" s="17" t="n">
        <v>5587</v>
      </c>
      <c r="C14" s="18">
        <f>(185.0/B14*100)</f>
        <v/>
      </c>
      <c r="D14" s="19" t="n">
        <v>5402</v>
      </c>
      <c r="E14" s="18" t="n">
        <v>516.04736689</v>
      </c>
      <c r="F14" s="20" t="n">
        <v>2.64884678</v>
      </c>
      <c r="G14" s="18" t="n">
        <v>531.46176621</v>
      </c>
      <c r="H14" s="20" t="n">
        <v>3.4735035</v>
      </c>
      <c r="I14" s="18" t="n">
        <v>521.14997701</v>
      </c>
      <c r="J14" s="20" t="n">
        <v>3.9192573</v>
      </c>
      <c r="K14" s="18" t="s">
        <v>182</v>
      </c>
      <c r="L14" s="20" t="s">
        <v>182</v>
      </c>
      <c r="M14" s="18" t="s">
        <v>182</v>
      </c>
      <c r="N14" s="20" t="s">
        <v>182</v>
      </c>
      <c r="O14" s="18" t="s">
        <v>182</v>
      </c>
      <c r="P14" s="20" t="s">
        <v>182</v>
      </c>
      <c r="Q14" s="18" t="s">
        <v>182</v>
      </c>
      <c r="R14" s="20" t="s">
        <v>182</v>
      </c>
      <c r="S14" s="18" t="n">
        <v>455.27277217</v>
      </c>
      <c r="T14" s="20" t="n">
        <v>12.32274501</v>
      </c>
    </row>
    <row r="15" spans="1:20">
      <c r="A15" s="15" t="s">
        <v>190</v>
      </c>
      <c r="B15" s="17" t="n">
        <v>5882</v>
      </c>
      <c r="C15" s="18">
        <f>(131.0/B15*100)</f>
        <v/>
      </c>
      <c r="D15" s="19" t="n">
        <v>5751</v>
      </c>
      <c r="E15" s="18" t="n">
        <v>532.62279868</v>
      </c>
      <c r="F15" s="20" t="n">
        <v>2.88212451</v>
      </c>
      <c r="G15" s="18" t="n">
        <v>535.3000502800001</v>
      </c>
      <c r="H15" s="20" t="n">
        <v>3.82820073</v>
      </c>
      <c r="I15" s="18" t="n">
        <v>527.51617999</v>
      </c>
      <c r="J15" s="20" t="n">
        <v>4.05874857</v>
      </c>
      <c r="K15" s="18" t="s">
        <v>182</v>
      </c>
      <c r="L15" s="20" t="s">
        <v>182</v>
      </c>
      <c r="M15" s="18" t="s">
        <v>182</v>
      </c>
      <c r="N15" s="20" t="s">
        <v>182</v>
      </c>
      <c r="O15" s="18" t="n">
        <v>367.66871077</v>
      </c>
      <c r="P15" s="20" t="n">
        <v>14.82638214</v>
      </c>
      <c r="Q15" s="18" t="s">
        <v>182</v>
      </c>
      <c r="R15" s="20" t="s">
        <v>182</v>
      </c>
      <c r="S15" s="18" t="n">
        <v>450.1485852</v>
      </c>
      <c r="T15" s="20" t="n">
        <v>8.692260729999999</v>
      </c>
    </row>
    <row r="16" spans="1:20">
      <c r="A16" s="15" t="s">
        <v>191</v>
      </c>
      <c r="B16" s="17" t="n">
        <v>6108</v>
      </c>
      <c r="C16" s="18">
        <f>(244.0/B16*100)</f>
        <v/>
      </c>
      <c r="D16" s="19" t="n">
        <v>5864</v>
      </c>
      <c r="E16" s="18" t="n">
        <v>482.926051</v>
      </c>
      <c r="F16" s="20" t="n">
        <v>3.59166148</v>
      </c>
      <c r="G16" s="18" t="n">
        <v>508.85566933</v>
      </c>
      <c r="H16" s="20" t="n">
        <v>6.86102595</v>
      </c>
      <c r="I16" s="18" t="n">
        <v>533.87996015</v>
      </c>
      <c r="J16" s="20" t="n">
        <v>2.7695711</v>
      </c>
      <c r="K16" s="18" t="s">
        <v>182</v>
      </c>
      <c r="L16" s="20" t="s">
        <v>182</v>
      </c>
      <c r="M16" s="18" t="s">
        <v>182</v>
      </c>
      <c r="N16" s="20" t="s">
        <v>182</v>
      </c>
      <c r="O16" s="18" t="s">
        <v>182</v>
      </c>
      <c r="P16" s="20" t="s">
        <v>182</v>
      </c>
      <c r="Q16" s="18" t="s">
        <v>182</v>
      </c>
      <c r="R16" s="20" t="s">
        <v>182</v>
      </c>
      <c r="S16" s="18" t="n">
        <v>395.97153226</v>
      </c>
      <c r="T16" s="20" t="n">
        <v>7.88876234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459.91148522</v>
      </c>
      <c r="F18" s="20" t="n">
        <v>4.49434002</v>
      </c>
      <c r="G18" s="18" t="n">
        <v>482.50257458</v>
      </c>
      <c r="H18" s="20" t="n">
        <v>5.06564677</v>
      </c>
      <c r="I18" s="18" t="n">
        <v>489.90959493</v>
      </c>
      <c r="J18" s="20" t="n">
        <v>4.57834134</v>
      </c>
      <c r="K18" s="18" t="s">
        <v>182</v>
      </c>
      <c r="L18" s="20" t="s">
        <v>182</v>
      </c>
      <c r="M18" s="18" t="s">
        <v>182</v>
      </c>
      <c r="N18" s="20" t="s">
        <v>182</v>
      </c>
      <c r="O18" s="18" t="s">
        <v>182</v>
      </c>
      <c r="P18" s="20" t="s">
        <v>182</v>
      </c>
      <c r="Q18" s="18" t="s">
        <v>182</v>
      </c>
      <c r="R18" s="20" t="s">
        <v>182</v>
      </c>
      <c r="S18" s="18" t="n">
        <v>381.37332016</v>
      </c>
      <c r="T18" s="20" t="n">
        <v>9.958760809999999</v>
      </c>
    </row>
    <row r="19" spans="1:20">
      <c r="A19" s="15" t="s">
        <v>194</v>
      </c>
      <c r="B19" s="17" t="n">
        <v>5658</v>
      </c>
      <c r="C19" s="18">
        <f>(123.0/B19*100)</f>
        <v/>
      </c>
      <c r="D19" s="19" t="n">
        <v>5535</v>
      </c>
      <c r="E19" s="18" t="n">
        <v>458.23142128</v>
      </c>
      <c r="F19" s="20" t="n">
        <v>4.40276103</v>
      </c>
      <c r="G19" s="18" t="n">
        <v>484.11222375</v>
      </c>
      <c r="H19" s="20" t="n">
        <v>4.1595702</v>
      </c>
      <c r="I19" s="18" t="n">
        <v>482.0854503</v>
      </c>
      <c r="J19" s="20" t="n">
        <v>3.74606216</v>
      </c>
      <c r="K19" s="18" t="s">
        <v>182</v>
      </c>
      <c r="L19" s="20" t="s">
        <v>182</v>
      </c>
      <c r="M19" s="18" t="s">
        <v>182</v>
      </c>
      <c r="N19" s="20" t="s">
        <v>182</v>
      </c>
      <c r="O19" s="18" t="s">
        <v>182</v>
      </c>
      <c r="P19" s="20" t="s">
        <v>182</v>
      </c>
      <c r="Q19" s="18" t="s">
        <v>182</v>
      </c>
      <c r="R19" s="20" t="s">
        <v>182</v>
      </c>
      <c r="S19" s="18" t="n">
        <v>394.70040855</v>
      </c>
      <c r="T19" s="20" t="n">
        <v>8.107353160000001</v>
      </c>
    </row>
    <row r="20" spans="1:20">
      <c r="A20" s="15" t="s">
        <v>195</v>
      </c>
      <c r="B20" s="17" t="n">
        <v>3371</v>
      </c>
      <c r="C20" s="18">
        <f>(81.0/B20*100)</f>
        <v/>
      </c>
      <c r="D20" s="19" t="n">
        <v>3290</v>
      </c>
      <c r="E20" s="18" t="n">
        <v>486.24828095</v>
      </c>
      <c r="F20" s="20" t="n">
        <v>2.37280069</v>
      </c>
      <c r="G20" s="18" t="n">
        <v>479.2264593</v>
      </c>
      <c r="H20" s="20" t="n">
        <v>5.98542911</v>
      </c>
      <c r="I20" s="18" t="n">
        <v>482.69208393</v>
      </c>
      <c r="J20" s="20" t="n">
        <v>4.83199447</v>
      </c>
      <c r="K20" s="18" t="s">
        <v>182</v>
      </c>
      <c r="L20" s="20" t="s">
        <v>182</v>
      </c>
      <c r="M20" s="18" t="s">
        <v>182</v>
      </c>
      <c r="N20" s="20" t="s">
        <v>182</v>
      </c>
      <c r="O20" s="18" t="s">
        <v>182</v>
      </c>
      <c r="P20" s="20" t="s">
        <v>182</v>
      </c>
      <c r="Q20" s="18" t="s">
        <v>182</v>
      </c>
      <c r="R20" s="20" t="s">
        <v>182</v>
      </c>
      <c r="S20" s="18" t="n">
        <v>388.59076311</v>
      </c>
      <c r="T20" s="20" t="n">
        <v>13.06190877</v>
      </c>
    </row>
    <row r="21" spans="1:20">
      <c r="A21" s="15" t="s">
        <v>196</v>
      </c>
      <c r="B21" s="17" t="n">
        <v>5741</v>
      </c>
      <c r="C21" s="18">
        <f>(73.0/B21*100)</f>
        <v/>
      </c>
      <c r="D21" s="19" t="n">
        <v>5668</v>
      </c>
      <c r="E21" s="18" t="n">
        <v>511.18422798</v>
      </c>
      <c r="F21" s="20" t="n">
        <v>3.74382099</v>
      </c>
      <c r="G21" s="18" t="n">
        <v>525.0270246699999</v>
      </c>
      <c r="H21" s="20" t="n">
        <v>3.14321468</v>
      </c>
      <c r="I21" s="18" t="n">
        <v>531.58065534</v>
      </c>
      <c r="J21" s="20" t="n">
        <v>2.70572958</v>
      </c>
      <c r="K21" s="18" t="s">
        <v>182</v>
      </c>
      <c r="L21" s="20" t="s">
        <v>182</v>
      </c>
      <c r="M21" s="18" t="s">
        <v>182</v>
      </c>
      <c r="N21" s="20" t="s">
        <v>182</v>
      </c>
      <c r="O21" s="18" t="s">
        <v>182</v>
      </c>
      <c r="P21" s="20" t="s">
        <v>182</v>
      </c>
      <c r="Q21" s="18" t="s">
        <v>182</v>
      </c>
      <c r="R21" s="20" t="s">
        <v>182</v>
      </c>
      <c r="S21" s="18" t="n">
        <v>435.38809485</v>
      </c>
      <c r="T21" s="20" t="n">
        <v>10.09125413</v>
      </c>
    </row>
    <row r="22" spans="1:20">
      <c r="A22" s="15" t="s">
        <v>197</v>
      </c>
      <c r="B22" s="17" t="n">
        <v>6598</v>
      </c>
      <c r="C22" s="18">
        <f>(98.0/B22*100)</f>
        <v/>
      </c>
      <c r="D22" s="19" t="n">
        <v>6500</v>
      </c>
      <c r="E22" s="18" t="n">
        <v>469.85494123</v>
      </c>
      <c r="F22" s="20" t="n">
        <v>4.74288318</v>
      </c>
      <c r="G22" s="18" t="n">
        <v>496.15774598</v>
      </c>
      <c r="H22" s="20" t="n">
        <v>5.69191936</v>
      </c>
      <c r="I22" s="18" t="n">
        <v>508.40932876</v>
      </c>
      <c r="J22" s="20" t="n">
        <v>5.98931603</v>
      </c>
      <c r="K22" s="18" t="s">
        <v>182</v>
      </c>
      <c r="L22" s="20" t="s">
        <v>182</v>
      </c>
      <c r="M22" s="18" t="s">
        <v>182</v>
      </c>
      <c r="N22" s="20" t="s">
        <v>182</v>
      </c>
      <c r="O22" s="18" t="n">
        <v>481.75555063</v>
      </c>
      <c r="P22" s="20" t="n">
        <v>8.711038220000001</v>
      </c>
      <c r="Q22" s="18" t="s">
        <v>182</v>
      </c>
      <c r="R22" s="20" t="s">
        <v>182</v>
      </c>
      <c r="S22" s="18" t="n">
        <v>368.86933734</v>
      </c>
      <c r="T22" s="20" t="n">
        <v>9.55999364</v>
      </c>
    </row>
    <row r="23" spans="1:20">
      <c r="A23" s="15" t="s">
        <v>198</v>
      </c>
      <c r="B23" s="17" t="n">
        <v>11583</v>
      </c>
      <c r="C23" s="18">
        <f>(505.0/B23*100)</f>
        <v/>
      </c>
      <c r="D23" s="19" t="n">
        <v>11078</v>
      </c>
      <c r="E23" s="18" t="n">
        <v>472.69808207</v>
      </c>
      <c r="F23" s="20" t="n">
        <v>3.39483128</v>
      </c>
      <c r="G23" s="18" t="n">
        <v>501.49688912</v>
      </c>
      <c r="H23" s="20" t="n">
        <v>3.57801985</v>
      </c>
      <c r="I23" s="18" t="n">
        <v>501.42999461</v>
      </c>
      <c r="J23" s="20" t="n">
        <v>3.19608901</v>
      </c>
      <c r="K23" s="18" t="s">
        <v>182</v>
      </c>
      <c r="L23" s="20" t="s">
        <v>182</v>
      </c>
      <c r="M23" s="18" t="s">
        <v>182</v>
      </c>
      <c r="N23" s="20" t="s">
        <v>182</v>
      </c>
      <c r="O23" s="18" t="s">
        <v>182</v>
      </c>
      <c r="P23" s="20" t="s">
        <v>182</v>
      </c>
      <c r="Q23" s="18" t="s">
        <v>182</v>
      </c>
      <c r="R23" s="20" t="s">
        <v>182</v>
      </c>
      <c r="S23" s="18" t="n">
        <v>417.7818628</v>
      </c>
      <c r="T23" s="20" t="n">
        <v>10.01026139</v>
      </c>
    </row>
    <row r="24" spans="1:20">
      <c r="A24" s="15" t="s">
        <v>199</v>
      </c>
      <c r="B24" s="17" t="n">
        <v>6647</v>
      </c>
      <c r="C24" s="18">
        <f>(13.0/B24*100)</f>
        <v/>
      </c>
      <c r="D24" s="19" t="n">
        <v>6634</v>
      </c>
      <c r="E24" s="18" t="n">
        <v>513.91165057</v>
      </c>
      <c r="F24" s="20" t="n">
        <v>5.07846982</v>
      </c>
      <c r="G24" s="18" t="n">
        <v>515.47830296</v>
      </c>
      <c r="H24" s="20" t="n">
        <v>4.12177996</v>
      </c>
      <c r="I24" s="18" t="n">
        <v>519.43980928</v>
      </c>
      <c r="J24" s="20" t="n">
        <v>3.22975433</v>
      </c>
      <c r="K24" s="18" t="s">
        <v>182</v>
      </c>
      <c r="L24" s="20" t="s">
        <v>182</v>
      </c>
      <c r="M24" s="18" t="s">
        <v>182</v>
      </c>
      <c r="N24" s="20" t="s">
        <v>182</v>
      </c>
      <c r="O24" s="18" t="s">
        <v>182</v>
      </c>
      <c r="P24" s="20" t="s">
        <v>182</v>
      </c>
      <c r="Q24" s="18" t="s">
        <v>182</v>
      </c>
      <c r="R24" s="20" t="s">
        <v>182</v>
      </c>
      <c r="S24" s="18" t="n">
        <v>471.82895195</v>
      </c>
      <c r="T24" s="20" t="n">
        <v>11.00425157</v>
      </c>
    </row>
    <row r="25" spans="1:20">
      <c r="A25" s="15" t="s">
        <v>200</v>
      </c>
      <c r="B25" s="17" t="n">
        <v>5581</v>
      </c>
      <c r="C25" s="18">
        <f>(28.0/B25*100)</f>
        <v/>
      </c>
      <c r="D25" s="19" t="n">
        <v>5553</v>
      </c>
      <c r="E25" s="18" t="n">
        <v>507.00379171</v>
      </c>
      <c r="F25" s="20" t="n">
        <v>6.30683176</v>
      </c>
      <c r="G25" s="18" t="n">
        <v>530.94556678</v>
      </c>
      <c r="H25" s="20" t="n">
        <v>3.80625001</v>
      </c>
      <c r="I25" s="18" t="n">
        <v>516.09444765</v>
      </c>
      <c r="J25" s="20" t="n">
        <v>3.89386399</v>
      </c>
      <c r="K25" s="18" t="s">
        <v>182</v>
      </c>
      <c r="L25" s="20" t="s">
        <v>182</v>
      </c>
      <c r="M25" s="18" t="s">
        <v>182</v>
      </c>
      <c r="N25" s="20" t="s">
        <v>182</v>
      </c>
      <c r="O25" s="18" t="s">
        <v>182</v>
      </c>
      <c r="P25" s="20" t="s">
        <v>182</v>
      </c>
      <c r="Q25" s="18" t="s">
        <v>182</v>
      </c>
      <c r="R25" s="20" t="s">
        <v>182</v>
      </c>
      <c r="S25" s="18" t="n">
        <v>455.98617429</v>
      </c>
      <c r="T25" s="20" t="n">
        <v>14.06323362</v>
      </c>
    </row>
    <row r="26" spans="1:20">
      <c r="A26" s="15" t="s">
        <v>201</v>
      </c>
      <c r="B26" s="17" t="n">
        <v>4869</v>
      </c>
      <c r="C26" s="18">
        <f>(98.0/B26*100)</f>
        <v/>
      </c>
      <c r="D26" s="19" t="n">
        <v>4771</v>
      </c>
      <c r="E26" s="18" t="n">
        <v>489.14856311</v>
      </c>
      <c r="F26" s="20" t="n">
        <v>2.10759797</v>
      </c>
      <c r="G26" s="18" t="n">
        <v>492.49802119</v>
      </c>
      <c r="H26" s="20" t="n">
        <v>3.70034858</v>
      </c>
      <c r="I26" s="18" t="n">
        <v>488.90964165</v>
      </c>
      <c r="J26" s="20" t="n">
        <v>4.69812663</v>
      </c>
      <c r="K26" s="18" t="s">
        <v>182</v>
      </c>
      <c r="L26" s="20" t="s">
        <v>182</v>
      </c>
      <c r="M26" s="18" t="s">
        <v>182</v>
      </c>
      <c r="N26" s="20" t="s">
        <v>182</v>
      </c>
      <c r="O26" s="18" t="s">
        <v>182</v>
      </c>
      <c r="P26" s="20" t="s">
        <v>182</v>
      </c>
      <c r="Q26" s="18" t="s">
        <v>182</v>
      </c>
      <c r="R26" s="20" t="s">
        <v>182</v>
      </c>
      <c r="S26" s="18" t="n">
        <v>431.76365374</v>
      </c>
      <c r="T26" s="20" t="n">
        <v>10.05092744</v>
      </c>
    </row>
    <row r="27" spans="1:20">
      <c r="A27" s="15" t="s">
        <v>202</v>
      </c>
      <c r="B27" s="17" t="n">
        <v>5299</v>
      </c>
      <c r="C27" s="18">
        <f>(159.0/B27*100)</f>
        <v/>
      </c>
      <c r="D27" s="19" t="n">
        <v>5140</v>
      </c>
      <c r="E27" s="18" t="n">
        <v>466.63433684</v>
      </c>
      <c r="F27" s="20" t="n">
        <v>2.35528312</v>
      </c>
      <c r="G27" s="18" t="n">
        <v>490.57656593</v>
      </c>
      <c r="H27" s="20" t="n">
        <v>5.00225473</v>
      </c>
      <c r="I27" s="18" t="n">
        <v>509.67632833</v>
      </c>
      <c r="J27" s="20" t="n">
        <v>2.32526106</v>
      </c>
      <c r="K27" s="18" t="s">
        <v>182</v>
      </c>
      <c r="L27" s="20" t="s">
        <v>182</v>
      </c>
      <c r="M27" s="18" t="s">
        <v>182</v>
      </c>
      <c r="N27" s="20" t="s">
        <v>182</v>
      </c>
      <c r="O27" s="18" t="s">
        <v>182</v>
      </c>
      <c r="P27" s="20" t="s">
        <v>182</v>
      </c>
      <c r="Q27" s="18" t="s">
        <v>182</v>
      </c>
      <c r="R27" s="20" t="s">
        <v>182</v>
      </c>
      <c r="S27" s="18" t="n">
        <v>394.93504329</v>
      </c>
      <c r="T27" s="20" t="n">
        <v>5.93575563</v>
      </c>
    </row>
    <row r="28" spans="1:20">
      <c r="A28" s="15" t="s">
        <v>203</v>
      </c>
      <c r="B28" s="17" t="n">
        <v>7568</v>
      </c>
      <c r="C28" s="18">
        <f>(123.0/B28*100)</f>
        <v/>
      </c>
      <c r="D28" s="19" t="n">
        <v>7445</v>
      </c>
      <c r="E28" s="18" t="n">
        <v>429.98567868</v>
      </c>
      <c r="F28" s="20" t="n">
        <v>3.85857101</v>
      </c>
      <c r="G28" s="18" t="n">
        <v>442.48074359</v>
      </c>
      <c r="H28" s="20" t="n">
        <v>3.27040038</v>
      </c>
      <c r="I28" s="18" t="n">
        <v>407.30958538</v>
      </c>
      <c r="J28" s="20" t="n">
        <v>3.20700225</v>
      </c>
      <c r="K28" s="18" t="s">
        <v>182</v>
      </c>
      <c r="L28" s="20" t="s">
        <v>182</v>
      </c>
      <c r="M28" s="18" t="s">
        <v>182</v>
      </c>
      <c r="N28" s="20" t="s">
        <v>182</v>
      </c>
      <c r="O28" s="18" t="s">
        <v>182</v>
      </c>
      <c r="P28" s="20" t="s">
        <v>182</v>
      </c>
      <c r="Q28" s="18" t="s">
        <v>182</v>
      </c>
      <c r="R28" s="20" t="s">
        <v>182</v>
      </c>
      <c r="S28" s="18" t="n">
        <v>385.18308928</v>
      </c>
      <c r="T28" s="20" t="n">
        <v>8.974281019999999</v>
      </c>
    </row>
    <row r="29" spans="1:20">
      <c r="A29" s="15" t="s">
        <v>204</v>
      </c>
      <c r="B29" s="17" t="n">
        <v>5385</v>
      </c>
      <c r="C29" s="18">
        <f>(36.0/B29*100)</f>
        <v/>
      </c>
      <c r="D29" s="19" t="n">
        <v>5349</v>
      </c>
      <c r="E29" s="18" t="n">
        <v>507.24386944</v>
      </c>
      <c r="F29" s="20" t="n">
        <v>2.75987552</v>
      </c>
      <c r="G29" s="18" t="n">
        <v>507.83971161</v>
      </c>
      <c r="H29" s="20" t="n">
        <v>10.28835317</v>
      </c>
      <c r="I29" s="18" t="n">
        <v>530.8486311</v>
      </c>
      <c r="J29" s="20" t="n">
        <v>12.1327551</v>
      </c>
      <c r="K29" s="18" t="s">
        <v>182</v>
      </c>
      <c r="L29" s="20" t="s">
        <v>182</v>
      </c>
      <c r="M29" s="18" t="s">
        <v>182</v>
      </c>
      <c r="N29" s="20" t="s">
        <v>182</v>
      </c>
      <c r="O29" s="18" t="n">
        <v>314.02123871</v>
      </c>
      <c r="P29" s="20" t="n">
        <v>13.26138992</v>
      </c>
      <c r="Q29" s="18" t="s">
        <v>182</v>
      </c>
      <c r="R29" s="20" t="s">
        <v>182</v>
      </c>
      <c r="S29" s="18" t="n">
        <v>434.25447056</v>
      </c>
      <c r="T29" s="20" t="n">
        <v>14.35945174</v>
      </c>
    </row>
    <row r="30" spans="1:20">
      <c r="A30" s="15" t="s">
        <v>205</v>
      </c>
      <c r="B30" s="17" t="n">
        <v>4520</v>
      </c>
      <c r="C30" s="18">
        <f>(504.0/B30*100)</f>
        <v/>
      </c>
      <c r="D30" s="19" t="n">
        <v>4016</v>
      </c>
      <c r="E30" s="18" t="n">
        <v>520.12162058</v>
      </c>
      <c r="F30" s="20" t="n">
        <v>2.73856803</v>
      </c>
      <c r="G30" s="18" t="n">
        <v>515.71139936</v>
      </c>
      <c r="H30" s="20" t="n">
        <v>5.49290131</v>
      </c>
      <c r="I30" s="18" t="n">
        <v>490.38883</v>
      </c>
      <c r="J30" s="20" t="n">
        <v>9.03003226</v>
      </c>
      <c r="K30" s="18" t="s">
        <v>182</v>
      </c>
      <c r="L30" s="20" t="s">
        <v>182</v>
      </c>
      <c r="M30" s="18" t="s">
        <v>182</v>
      </c>
      <c r="N30" s="20" t="s">
        <v>182</v>
      </c>
      <c r="O30" s="18" t="s">
        <v>182</v>
      </c>
      <c r="P30" s="20" t="s">
        <v>182</v>
      </c>
      <c r="Q30" s="18" t="s">
        <v>182</v>
      </c>
      <c r="R30" s="20" t="s">
        <v>182</v>
      </c>
      <c r="S30" s="18" t="n">
        <v>404.46773461</v>
      </c>
      <c r="T30" s="20" t="n">
        <v>8.4841283</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(16.0/B32*100)</f>
        <v/>
      </c>
      <c r="D32" s="19" t="n">
        <v>4462</v>
      </c>
      <c r="E32" s="18" t="n">
        <v>491.30401039</v>
      </c>
      <c r="F32" s="20" t="n">
        <v>3.16822441</v>
      </c>
      <c r="G32" s="18" t="n">
        <v>509.32635522</v>
      </c>
      <c r="H32" s="20" t="n">
        <v>4.61299128</v>
      </c>
      <c r="I32" s="18" t="n">
        <v>522.06686875</v>
      </c>
      <c r="J32" s="20" t="n">
        <v>3.33822876</v>
      </c>
      <c r="K32" s="18" t="s">
        <v>182</v>
      </c>
      <c r="L32" s="20" t="s">
        <v>182</v>
      </c>
      <c r="M32" s="18" t="s">
        <v>182</v>
      </c>
      <c r="N32" s="20" t="s">
        <v>182</v>
      </c>
      <c r="O32" s="18" t="s">
        <v>182</v>
      </c>
      <c r="P32" s="20" t="s">
        <v>182</v>
      </c>
      <c r="Q32" s="18" t="s">
        <v>182</v>
      </c>
      <c r="R32" s="20" t="s">
        <v>182</v>
      </c>
      <c r="S32" s="18" t="n">
        <v>432.04259832</v>
      </c>
      <c r="T32" s="20" t="n">
        <v>13.95986142</v>
      </c>
    </row>
    <row r="33" spans="1:20">
      <c r="A33" s="15" t="s">
        <v>208</v>
      </c>
      <c r="B33" s="17" t="n">
        <v>7325</v>
      </c>
      <c r="C33" s="18">
        <f>(215.0/B33*100)</f>
        <v/>
      </c>
      <c r="D33" s="19" t="n">
        <v>7110</v>
      </c>
      <c r="E33" s="18" t="n">
        <v>503.5241677</v>
      </c>
      <c r="F33" s="20" t="n">
        <v>2.59907789</v>
      </c>
      <c r="G33" s="18" t="n">
        <v>513.16515989</v>
      </c>
      <c r="H33" s="20" t="n">
        <v>5.12641507</v>
      </c>
      <c r="I33" s="18" t="n">
        <v>471.43738031</v>
      </c>
      <c r="J33" s="20" t="n">
        <v>5.95069644</v>
      </c>
      <c r="K33" s="18" t="s">
        <v>182</v>
      </c>
      <c r="L33" s="20" t="s">
        <v>182</v>
      </c>
      <c r="M33" s="18" t="s">
        <v>182</v>
      </c>
      <c r="N33" s="20" t="s">
        <v>182</v>
      </c>
      <c r="O33" s="18" t="s">
        <v>182</v>
      </c>
      <c r="P33" s="20" t="s">
        <v>182</v>
      </c>
      <c r="Q33" s="18" t="s">
        <v>182</v>
      </c>
      <c r="R33" s="20" t="s">
        <v>182</v>
      </c>
      <c r="S33" s="18" t="n">
        <v>425.9356182</v>
      </c>
      <c r="T33" s="20" t="n">
        <v>10.0565951</v>
      </c>
    </row>
    <row r="34" spans="1:20">
      <c r="A34" s="15" t="s">
        <v>209</v>
      </c>
      <c r="B34" s="17" t="n">
        <v>6350</v>
      </c>
      <c r="C34" s="18">
        <f>(79.0/B34*100)</f>
        <v/>
      </c>
      <c r="D34" s="19" t="n">
        <v>6271</v>
      </c>
      <c r="E34" s="18" t="n">
        <v>462.17362551</v>
      </c>
      <c r="F34" s="20" t="n">
        <v>3.25836651</v>
      </c>
      <c r="G34" s="18" t="n">
        <v>470.81381813</v>
      </c>
      <c r="H34" s="20" t="n">
        <v>5.15675538</v>
      </c>
      <c r="I34" s="18" t="n">
        <v>462.1329875</v>
      </c>
      <c r="J34" s="20" t="n">
        <v>5.10390165</v>
      </c>
      <c r="K34" s="18" t="s">
        <v>182</v>
      </c>
      <c r="L34" s="20" t="s">
        <v>182</v>
      </c>
      <c r="M34" s="18" t="s">
        <v>182</v>
      </c>
      <c r="N34" s="20" t="s">
        <v>182</v>
      </c>
      <c r="O34" s="18" t="n">
        <v>263.37193708</v>
      </c>
      <c r="P34" s="20" t="n">
        <v>13.61114927</v>
      </c>
      <c r="Q34" s="18" t="s">
        <v>182</v>
      </c>
      <c r="R34" s="20" t="s">
        <v>182</v>
      </c>
      <c r="S34" s="18" t="n">
        <v>362.84651545</v>
      </c>
      <c r="T34" s="20" t="n">
        <v>8.646655559999999</v>
      </c>
    </row>
    <row r="35" spans="1:20">
      <c r="A35" s="15" t="s">
        <v>210</v>
      </c>
      <c r="B35" s="17" t="n">
        <v>6406</v>
      </c>
      <c r="C35" s="18">
        <f>(67.0/B35*100)</f>
        <v/>
      </c>
      <c r="D35" s="19" t="n">
        <v>6339</v>
      </c>
      <c r="E35" s="18" t="n">
        <v>514.15726972</v>
      </c>
      <c r="F35" s="20" t="n">
        <v>1.97351855</v>
      </c>
      <c r="G35" s="18" t="n">
        <v>516.96617398</v>
      </c>
      <c r="H35" s="20" t="n">
        <v>4.31963681</v>
      </c>
      <c r="I35" s="18" t="n">
        <v>499.88888705</v>
      </c>
      <c r="J35" s="20" t="n">
        <v>3.24824626</v>
      </c>
      <c r="K35" s="18" t="s">
        <v>182</v>
      </c>
      <c r="L35" s="20" t="s">
        <v>182</v>
      </c>
      <c r="M35" s="18" t="s">
        <v>182</v>
      </c>
      <c r="N35" s="20" t="s">
        <v>182</v>
      </c>
      <c r="O35" s="18" t="n">
        <v>337.32521215</v>
      </c>
      <c r="P35" s="20" t="n">
        <v>11.65794297</v>
      </c>
      <c r="Q35" s="18" t="s">
        <v>182</v>
      </c>
      <c r="R35" s="20" t="s">
        <v>182</v>
      </c>
      <c r="S35" s="18" t="n">
        <v>425.08280816</v>
      </c>
      <c r="T35" s="20" t="n">
        <v>7.30872124</v>
      </c>
    </row>
    <row r="36" spans="1:20">
      <c r="A36" s="15" t="s">
        <v>211</v>
      </c>
      <c r="B36" s="17" t="n">
        <v>6736</v>
      </c>
      <c r="C36" s="18">
        <f>(42.0/B36*100)</f>
        <v/>
      </c>
      <c r="D36" s="19" t="n">
        <v>6694</v>
      </c>
      <c r="E36" s="18" t="n">
        <v>492.08244043</v>
      </c>
      <c r="F36" s="20" t="n">
        <v>2.85313536</v>
      </c>
      <c r="G36" s="18" t="n">
        <v>509.46510937</v>
      </c>
      <c r="H36" s="20" t="n">
        <v>3.47595626</v>
      </c>
      <c r="I36" s="18" t="n">
        <v>505.7070938</v>
      </c>
      <c r="J36" s="20" t="n">
        <v>3.39634032</v>
      </c>
      <c r="K36" s="18" t="s">
        <v>182</v>
      </c>
      <c r="L36" s="20" t="s">
        <v>182</v>
      </c>
      <c r="M36" s="18" t="s">
        <v>182</v>
      </c>
      <c r="N36" s="20" t="s">
        <v>182</v>
      </c>
      <c r="O36" s="18" t="s">
        <v>182</v>
      </c>
      <c r="P36" s="20" t="s">
        <v>182</v>
      </c>
      <c r="Q36" s="18" t="s">
        <v>182</v>
      </c>
      <c r="R36" s="20" t="s">
        <v>182</v>
      </c>
      <c r="S36" s="18" t="n">
        <v>405.61928094</v>
      </c>
      <c r="T36" s="20" t="n">
        <v>8.561152399999999</v>
      </c>
    </row>
    <row r="37" spans="1:20">
      <c r="A37" s="15" t="s">
        <v>212</v>
      </c>
      <c r="B37" s="17" t="n">
        <v>5458</v>
      </c>
      <c r="C37" s="18">
        <f>(228.0/B37*100)</f>
        <v/>
      </c>
      <c r="D37" s="19" t="n">
        <v>5230</v>
      </c>
      <c r="E37" s="18" t="n">
        <v>513.4091753500001</v>
      </c>
      <c r="F37" s="20" t="n">
        <v>3.06522326</v>
      </c>
      <c r="G37" s="18" t="n">
        <v>497.13582562</v>
      </c>
      <c r="H37" s="20" t="n">
        <v>7.87613981</v>
      </c>
      <c r="I37" s="18" t="n">
        <v>479.81003039</v>
      </c>
      <c r="J37" s="20" t="n">
        <v>7.71760834</v>
      </c>
      <c r="K37" s="18" t="s">
        <v>182</v>
      </c>
      <c r="L37" s="20" t="s">
        <v>182</v>
      </c>
      <c r="M37" s="18" t="s">
        <v>182</v>
      </c>
      <c r="N37" s="20" t="s">
        <v>182</v>
      </c>
      <c r="O37" s="18" t="s">
        <v>182</v>
      </c>
      <c r="P37" s="20" t="s">
        <v>182</v>
      </c>
      <c r="Q37" s="18" t="s">
        <v>182</v>
      </c>
      <c r="R37" s="20" t="s">
        <v>182</v>
      </c>
      <c r="S37" s="18" t="n">
        <v>382.61005895</v>
      </c>
      <c r="T37" s="20" t="n">
        <v>7.50958696</v>
      </c>
    </row>
    <row r="38" spans="1:20">
      <c r="A38" s="15" t="s">
        <v>213</v>
      </c>
      <c r="B38" s="17" t="n">
        <v>5860</v>
      </c>
      <c r="C38" s="18">
        <f>(62.0/B38*100)</f>
        <v/>
      </c>
      <c r="D38" s="19" t="n">
        <v>5798</v>
      </c>
      <c r="E38" s="18" t="n">
        <v>496.51227557</v>
      </c>
      <c r="F38" s="20" t="n">
        <v>4.42800732</v>
      </c>
      <c r="G38" s="18" t="n">
        <v>501.51066948</v>
      </c>
      <c r="H38" s="20" t="n">
        <v>5.31948822</v>
      </c>
      <c r="I38" s="18" t="n">
        <v>498.61796486</v>
      </c>
      <c r="J38" s="20" t="n">
        <v>3.46491059</v>
      </c>
      <c r="K38" s="18" t="s">
        <v>182</v>
      </c>
      <c r="L38" s="20" t="s">
        <v>182</v>
      </c>
      <c r="M38" s="18" t="s">
        <v>182</v>
      </c>
      <c r="N38" s="20" t="s">
        <v>182</v>
      </c>
      <c r="O38" s="18" t="s">
        <v>182</v>
      </c>
      <c r="P38" s="20" t="s">
        <v>182</v>
      </c>
      <c r="Q38" s="18" t="s">
        <v>182</v>
      </c>
      <c r="R38" s="20" t="s">
        <v>182</v>
      </c>
      <c r="S38" s="18" t="n">
        <v>400.35379216</v>
      </c>
      <c r="T38" s="20" t="n">
        <v>6.50028266</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(5662.0/B40*100)</f>
        <v/>
      </c>
      <c r="D40" s="19" t="n">
        <v>8495</v>
      </c>
      <c r="E40" s="18" t="n">
        <v>499.97251765</v>
      </c>
      <c r="F40" s="20" t="n">
        <v>3.63141214</v>
      </c>
      <c r="G40" s="18" t="n">
        <v>511.87583546</v>
      </c>
      <c r="H40" s="20" t="n">
        <v>5.83282699</v>
      </c>
      <c r="I40" s="18" t="n">
        <v>506.13050886</v>
      </c>
      <c r="J40" s="20" t="n">
        <v>4.45208664</v>
      </c>
      <c r="K40" s="18" t="s">
        <v>182</v>
      </c>
      <c r="L40" s="20" t="s">
        <v>182</v>
      </c>
      <c r="M40" s="18" t="s">
        <v>182</v>
      </c>
      <c r="N40" s="20" t="s">
        <v>182</v>
      </c>
      <c r="O40" s="18" t="n">
        <v>493.18465857</v>
      </c>
      <c r="P40" s="20" t="n">
        <v>2.25147869</v>
      </c>
      <c r="Q40" s="18" t="s">
        <v>182</v>
      </c>
      <c r="R40" s="20" t="s">
        <v>182</v>
      </c>
      <c r="S40" s="18" t="n">
        <v>423.29581584</v>
      </c>
      <c r="T40" s="20" t="n">
        <v>9.363758020000001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(2723.0/B46*100)</f>
        <v/>
      </c>
      <c r="D46" s="19" t="n">
        <v>20418</v>
      </c>
      <c r="E46" s="18" t="n">
        <v>409.48031485</v>
      </c>
      <c r="F46" s="20" t="n">
        <v>5.1174567</v>
      </c>
      <c r="G46" s="18" t="n">
        <v>438.36600849</v>
      </c>
      <c r="H46" s="20" t="n">
        <v>4.33041594</v>
      </c>
      <c r="I46" s="18" t="n">
        <v>419.30273719</v>
      </c>
      <c r="J46" s="20" t="n">
        <v>4.07578144</v>
      </c>
      <c r="K46" s="18" t="s">
        <v>182</v>
      </c>
      <c r="L46" s="20" t="s">
        <v>182</v>
      </c>
      <c r="M46" s="18" t="s">
        <v>182</v>
      </c>
      <c r="N46" s="20" t="s">
        <v>182</v>
      </c>
      <c r="O46" s="18" t="s">
        <v>182</v>
      </c>
      <c r="P46" s="20" t="s">
        <v>182</v>
      </c>
      <c r="Q46" s="18" t="s">
        <v>182</v>
      </c>
      <c r="R46" s="20" t="s">
        <v>182</v>
      </c>
      <c r="S46" s="18" t="n">
        <v>380.3449434</v>
      </c>
      <c r="T46" s="20" t="n">
        <v>4.02009834</v>
      </c>
    </row>
    <row r="47" spans="1:20">
      <c r="A47" s="15" t="s">
        <v>222</v>
      </c>
      <c r="B47" s="17" t="n">
        <v>5928</v>
      </c>
      <c r="C47" s="18">
        <f>(106.0/B47*100)</f>
        <v/>
      </c>
      <c r="D47" s="19" t="n">
        <v>5822</v>
      </c>
      <c r="E47" s="18" t="n">
        <v>430.51567499</v>
      </c>
      <c r="F47" s="20" t="n">
        <v>5.50394335</v>
      </c>
      <c r="G47" s="18" t="n">
        <v>465.09630712</v>
      </c>
      <c r="H47" s="20" t="n">
        <v>7.44215083</v>
      </c>
      <c r="I47" s="18" t="n">
        <v>475.43391432</v>
      </c>
      <c r="J47" s="20" t="n">
        <v>5.57010089</v>
      </c>
      <c r="K47" s="18" t="s">
        <v>182</v>
      </c>
      <c r="L47" s="20" t="s">
        <v>182</v>
      </c>
      <c r="M47" s="18" t="s">
        <v>182</v>
      </c>
      <c r="N47" s="20" t="s">
        <v>182</v>
      </c>
      <c r="O47" s="18" t="s">
        <v>182</v>
      </c>
      <c r="P47" s="20" t="s">
        <v>182</v>
      </c>
      <c r="Q47" s="18" t="s">
        <v>182</v>
      </c>
      <c r="R47" s="20" t="s">
        <v>182</v>
      </c>
      <c r="S47" s="18" t="n">
        <v>342.91474762</v>
      </c>
      <c r="T47" s="20" t="n">
        <v>7.23066091</v>
      </c>
    </row>
    <row r="48" spans="1:20">
      <c r="A48" s="15" t="s">
        <v>223</v>
      </c>
      <c r="B48" s="17" t="n">
        <v>9841</v>
      </c>
      <c r="C48" s="18">
        <f>(19.0/B48*100)</f>
        <v/>
      </c>
      <c r="D48" s="19" t="n">
        <v>9822</v>
      </c>
      <c r="E48" s="18" t="n">
        <v>482.23592893</v>
      </c>
      <c r="F48" s="20" t="n">
        <v>7.10358683</v>
      </c>
      <c r="G48" s="18" t="n">
        <v>522.57956746</v>
      </c>
      <c r="H48" s="20" t="n">
        <v>5.19919509</v>
      </c>
      <c r="I48" s="18" t="n">
        <v>486.07060602</v>
      </c>
      <c r="J48" s="20" t="n">
        <v>6.03076711</v>
      </c>
      <c r="K48" s="18" t="s">
        <v>182</v>
      </c>
      <c r="L48" s="20" t="s">
        <v>182</v>
      </c>
      <c r="M48" s="18" t="s">
        <v>182</v>
      </c>
      <c r="N48" s="20" t="s">
        <v>182</v>
      </c>
      <c r="O48" s="18" t="s">
        <v>182</v>
      </c>
      <c r="P48" s="20" t="s">
        <v>182</v>
      </c>
      <c r="Q48" s="18" t="s">
        <v>182</v>
      </c>
      <c r="R48" s="20" t="s">
        <v>182</v>
      </c>
      <c r="S48" s="18" t="n">
        <v>419.55809415</v>
      </c>
      <c r="T48" s="20" t="n">
        <v>18.07752937</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(971.0/B50*100)</f>
        <v/>
      </c>
      <c r="D50" s="19" t="n">
        <v>10824</v>
      </c>
      <c r="E50" s="18" t="n">
        <v>437.85896856</v>
      </c>
      <c r="F50" s="20" t="n">
        <v>2.81283998</v>
      </c>
      <c r="G50" s="18" t="n">
        <v>450.11049762</v>
      </c>
      <c r="H50" s="20" t="n">
        <v>3.84603173</v>
      </c>
      <c r="I50" s="18" t="n">
        <v>411.90282103</v>
      </c>
      <c r="J50" s="20" t="n">
        <v>4.95172197</v>
      </c>
      <c r="K50" s="18" t="s">
        <v>182</v>
      </c>
      <c r="L50" s="20" t="s">
        <v>182</v>
      </c>
      <c r="M50" s="18" t="s">
        <v>182</v>
      </c>
      <c r="N50" s="20" t="s">
        <v>182</v>
      </c>
      <c r="O50" s="18" t="s">
        <v>182</v>
      </c>
      <c r="P50" s="20" t="s">
        <v>182</v>
      </c>
      <c r="Q50" s="18" t="s">
        <v>182</v>
      </c>
      <c r="R50" s="20" t="s">
        <v>182</v>
      </c>
      <c r="S50" s="18" t="n">
        <v>376.53051592</v>
      </c>
      <c r="T50" s="20" t="n">
        <v>9.762726949999999</v>
      </c>
    </row>
    <row r="51" spans="1:20">
      <c r="A51" s="15" t="s">
        <v>226</v>
      </c>
      <c r="B51" s="17" t="n">
        <v>6866</v>
      </c>
      <c r="C51" s="18">
        <f>(114.0/B51*100)</f>
        <v/>
      </c>
      <c r="D51" s="19" t="n">
        <v>6752</v>
      </c>
      <c r="E51" s="18" t="n">
        <v>427.02486158</v>
      </c>
      <c r="F51" s="20" t="n">
        <v>3.34568846</v>
      </c>
      <c r="G51" s="18" t="n">
        <v>439.09834062</v>
      </c>
      <c r="H51" s="20" t="n">
        <v>3.88679473</v>
      </c>
      <c r="I51" s="18" t="n">
        <v>433.3193534</v>
      </c>
      <c r="J51" s="20" t="n">
        <v>4.55001559</v>
      </c>
      <c r="K51" s="18" t="s">
        <v>182</v>
      </c>
      <c r="L51" s="20" t="s">
        <v>182</v>
      </c>
      <c r="M51" s="18" t="s">
        <v>182</v>
      </c>
      <c r="N51" s="20" t="s">
        <v>182</v>
      </c>
      <c r="O51" s="18" t="n">
        <v>427.96430568</v>
      </c>
      <c r="P51" s="20" t="n">
        <v>5.20460603</v>
      </c>
      <c r="Q51" s="18" t="s">
        <v>182</v>
      </c>
      <c r="R51" s="20" t="s">
        <v>182</v>
      </c>
      <c r="S51" s="18" t="n">
        <v>387.5601894</v>
      </c>
      <c r="T51" s="20" t="n">
        <v>5.84480049</v>
      </c>
    </row>
    <row r="52" spans="1:20">
      <c r="A52" s="15" t="s">
        <v>227</v>
      </c>
      <c r="B52" s="17" t="n">
        <v>5809</v>
      </c>
      <c r="C52" s="18">
        <f>(116.0/B52*100)</f>
        <v/>
      </c>
      <c r="D52" s="19" t="n">
        <v>5693</v>
      </c>
      <c r="E52" s="18" t="n">
        <v>476.41924321</v>
      </c>
      <c r="F52" s="20" t="n">
        <v>3.63134546</v>
      </c>
      <c r="G52" s="18" t="n">
        <v>503.78255198</v>
      </c>
      <c r="H52" s="20" t="n">
        <v>3.43847323</v>
      </c>
      <c r="I52" s="18" t="n">
        <v>503.38608841</v>
      </c>
      <c r="J52" s="20" t="n">
        <v>3.86882081</v>
      </c>
      <c r="K52" s="18" t="s">
        <v>182</v>
      </c>
      <c r="L52" s="20" t="s">
        <v>182</v>
      </c>
      <c r="M52" s="18" t="s">
        <v>182</v>
      </c>
      <c r="N52" s="20" t="s">
        <v>182</v>
      </c>
      <c r="O52" s="18" t="s">
        <v>182</v>
      </c>
      <c r="P52" s="20" t="s">
        <v>182</v>
      </c>
      <c r="Q52" s="18" t="s">
        <v>182</v>
      </c>
      <c r="R52" s="20" t="s">
        <v>182</v>
      </c>
      <c r="S52" s="18" t="n">
        <v>399.94119798</v>
      </c>
      <c r="T52" s="20" t="n">
        <v>8.087476779999999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(436.0/B54*100)</f>
        <v/>
      </c>
      <c r="D54" s="19" t="n">
        <v>4304</v>
      </c>
      <c r="E54" s="18" t="n">
        <v>361.01816564</v>
      </c>
      <c r="F54" s="20" t="n">
        <v>3.89321081</v>
      </c>
      <c r="G54" s="18" t="n">
        <v>381.31792493</v>
      </c>
      <c r="H54" s="20" t="n">
        <v>5.94803246</v>
      </c>
      <c r="I54" s="18" t="n">
        <v>373.16605872</v>
      </c>
      <c r="J54" s="20" t="n">
        <v>4.31592583</v>
      </c>
      <c r="K54" s="18" t="s">
        <v>182</v>
      </c>
      <c r="L54" s="20" t="s">
        <v>182</v>
      </c>
      <c r="M54" s="18" t="s">
        <v>182</v>
      </c>
      <c r="N54" s="20" t="s">
        <v>182</v>
      </c>
      <c r="O54" s="18" t="s">
        <v>182</v>
      </c>
      <c r="P54" s="20" t="s">
        <v>182</v>
      </c>
      <c r="Q54" s="18" t="s">
        <v>182</v>
      </c>
      <c r="R54" s="20" t="s">
        <v>182</v>
      </c>
      <c r="S54" s="18" t="n">
        <v>303.05759595</v>
      </c>
      <c r="T54" s="20" t="n">
        <v>4.72991837</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(78.0/B56*100)</f>
        <v/>
      </c>
      <c r="D56" s="19" t="n">
        <v>5281</v>
      </c>
      <c r="E56" s="18" t="n">
        <v>522.25206254</v>
      </c>
      <c r="F56" s="20" t="n">
        <v>3.06142507</v>
      </c>
      <c r="G56" s="18" t="n">
        <v>531.64789874</v>
      </c>
      <c r="H56" s="20" t="n">
        <v>4.49121446</v>
      </c>
      <c r="I56" s="18" t="n">
        <v>533.5174545</v>
      </c>
      <c r="J56" s="20" t="n">
        <v>3.49607263</v>
      </c>
      <c r="K56" s="18" t="s">
        <v>182</v>
      </c>
      <c r="L56" s="20" t="s">
        <v>182</v>
      </c>
      <c r="M56" s="18" t="s">
        <v>182</v>
      </c>
      <c r="N56" s="20" t="s">
        <v>182</v>
      </c>
      <c r="O56" s="18" t="s">
        <v>182</v>
      </c>
      <c r="P56" s="20" t="s">
        <v>182</v>
      </c>
      <c r="Q56" s="18" t="s">
        <v>182</v>
      </c>
      <c r="R56" s="20" t="s">
        <v>182</v>
      </c>
      <c r="S56" s="18" t="n">
        <v>442.14671151</v>
      </c>
      <c r="T56" s="20" t="n">
        <v>21.42220635</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(256.0/B61*100)</f>
        <v/>
      </c>
      <c r="D61" s="19" t="n">
        <v>6269</v>
      </c>
      <c r="E61" s="18" t="n">
        <v>469.84008301</v>
      </c>
      <c r="F61" s="20" t="n">
        <v>3.7597422</v>
      </c>
      <c r="G61" s="18" t="n">
        <v>490.25429948</v>
      </c>
      <c r="H61" s="20" t="n">
        <v>3.48574548</v>
      </c>
      <c r="I61" s="18" t="n">
        <v>479.62219586</v>
      </c>
      <c r="J61" s="20" t="n">
        <v>3.79413476</v>
      </c>
      <c r="K61" s="18" t="s">
        <v>182</v>
      </c>
      <c r="L61" s="20" t="s">
        <v>182</v>
      </c>
      <c r="M61" s="18" t="s">
        <v>182</v>
      </c>
      <c r="N61" s="20" t="s">
        <v>182</v>
      </c>
      <c r="O61" s="18" t="s">
        <v>182</v>
      </c>
      <c r="P61" s="20" t="s">
        <v>182</v>
      </c>
      <c r="Q61" s="18" t="s">
        <v>182</v>
      </c>
      <c r="R61" s="20" t="s">
        <v>182</v>
      </c>
      <c r="S61" s="18" t="n">
        <v>366.91424334</v>
      </c>
      <c r="T61" s="20" t="n">
        <v>9.72749258</v>
      </c>
    </row>
    <row r="62" spans="1:20">
      <c r="A62" s="15" t="s">
        <v>237</v>
      </c>
      <c r="B62" s="17" t="n">
        <v>4476</v>
      </c>
      <c r="C62" s="18">
        <f>(5.0/B62*100)</f>
        <v/>
      </c>
      <c r="D62" s="19" t="n">
        <v>4471</v>
      </c>
      <c r="E62" s="18" t="n">
        <v>502.17153004</v>
      </c>
      <c r="F62" s="20" t="n">
        <v>2.54605694</v>
      </c>
      <c r="G62" s="18" t="n">
        <v>521.04390366</v>
      </c>
      <c r="H62" s="20" t="n">
        <v>2.57015602</v>
      </c>
      <c r="I62" s="18" t="n">
        <v>507.65199551</v>
      </c>
      <c r="J62" s="20" t="n">
        <v>1.79710346</v>
      </c>
      <c r="K62" s="18" t="s">
        <v>182</v>
      </c>
      <c r="L62" s="20" t="s">
        <v>182</v>
      </c>
      <c r="M62" s="18" t="s">
        <v>182</v>
      </c>
      <c r="N62" s="20" t="s">
        <v>182</v>
      </c>
      <c r="O62" s="18" t="s">
        <v>182</v>
      </c>
      <c r="P62" s="20" t="s">
        <v>182</v>
      </c>
      <c r="Q62" s="18" t="s">
        <v>182</v>
      </c>
      <c r="R62" s="20" t="s">
        <v>182</v>
      </c>
      <c r="S62" s="18" t="n">
        <v>429.27182716</v>
      </c>
      <c r="T62" s="20" t="n">
        <v>15.00503014</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403.59128458</v>
      </c>
      <c r="F67" s="20" t="n">
        <v>4.11814801</v>
      </c>
      <c r="G67" s="18" t="n">
        <v>426.73095936</v>
      </c>
      <c r="H67" s="20" t="n">
        <v>3.65656625</v>
      </c>
      <c r="I67" s="18" t="n">
        <v>368.76200757</v>
      </c>
      <c r="J67" s="20" t="n">
        <v>3.81565826</v>
      </c>
      <c r="K67" s="18" t="s">
        <v>182</v>
      </c>
      <c r="L67" s="20" t="s">
        <v>182</v>
      </c>
      <c r="M67" s="18" t="s">
        <v>182</v>
      </c>
      <c r="N67" s="20" t="s">
        <v>182</v>
      </c>
      <c r="O67" s="18" t="s">
        <v>182</v>
      </c>
      <c r="P67" s="20" t="s">
        <v>182</v>
      </c>
      <c r="Q67" s="18" t="s">
        <v>182</v>
      </c>
      <c r="R67" s="20" t="s">
        <v>182</v>
      </c>
      <c r="S67" s="18" t="n">
        <v>324.62763577</v>
      </c>
      <c r="T67" s="20" t="n">
        <v>8.248402479999999</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487.45284196</v>
      </c>
      <c r="F70" s="20" t="n">
        <v>4.16919355</v>
      </c>
      <c r="G70" s="18" t="n">
        <v>516.52886831</v>
      </c>
      <c r="H70" s="20" t="n">
        <v>3.7954749</v>
      </c>
      <c r="I70" s="18" t="n">
        <v>507.8950986</v>
      </c>
      <c r="J70" s="20" t="n">
        <v>4.34747731</v>
      </c>
      <c r="K70" s="18" t="s">
        <v>182</v>
      </c>
      <c r="L70" s="20" t="s">
        <v>182</v>
      </c>
      <c r="M70" s="18" t="s">
        <v>182</v>
      </c>
      <c r="N70" s="20" t="s">
        <v>182</v>
      </c>
      <c r="O70" s="18" t="s">
        <v>182</v>
      </c>
      <c r="P70" s="20" t="s">
        <v>182</v>
      </c>
      <c r="Q70" s="18" t="s">
        <v>182</v>
      </c>
      <c r="R70" s="20" t="s">
        <v>182</v>
      </c>
      <c r="S70" s="18" t="n">
        <v>436.6472888</v>
      </c>
      <c r="T70" s="20" t="n">
        <v>6.91148661</v>
      </c>
    </row>
    <row r="71" spans="1:20">
      <c r="A71" s="15" t="s">
        <v>246</v>
      </c>
      <c r="B71" s="17" t="n">
        <v>6115</v>
      </c>
      <c r="C71" s="18">
        <f>(109.0/B71*100)</f>
        <v/>
      </c>
      <c r="D71" s="19" t="n">
        <v>6006</v>
      </c>
      <c r="E71" s="18" t="n">
        <v>539.31410512</v>
      </c>
      <c r="F71" s="20" t="n">
        <v>1.92245232</v>
      </c>
      <c r="G71" s="18" t="n">
        <v>540.38050383</v>
      </c>
      <c r="H71" s="20" t="n">
        <v>2.99373659</v>
      </c>
      <c r="I71" s="18" t="n">
        <v>515.16710126</v>
      </c>
      <c r="J71" s="20" t="n">
        <v>5.02607075</v>
      </c>
      <c r="K71" s="18" t="s">
        <v>182</v>
      </c>
      <c r="L71" s="20" t="s">
        <v>182</v>
      </c>
      <c r="M71" s="18" t="s">
        <v>182</v>
      </c>
      <c r="N71" s="20" t="s">
        <v>182</v>
      </c>
      <c r="O71" s="18" t="s">
        <v>182</v>
      </c>
      <c r="P71" s="20" t="s">
        <v>182</v>
      </c>
      <c r="Q71" s="18" t="s">
        <v>182</v>
      </c>
      <c r="R71" s="20" t="s">
        <v>182</v>
      </c>
      <c r="S71" s="18" t="n">
        <v>432.6850064</v>
      </c>
      <c r="T71" s="20" t="n">
        <v>15.61936452</v>
      </c>
    </row>
    <row r="72" spans="1:20">
      <c r="A72" s="15" t="s">
        <v>247</v>
      </c>
      <c r="B72" s="17" t="n">
        <v>7708</v>
      </c>
      <c r="C72" s="18">
        <f>(8.0/B72*100)</f>
        <v/>
      </c>
      <c r="D72" s="19" t="n">
        <v>7700</v>
      </c>
      <c r="E72" s="18" t="n">
        <v>487.62884598</v>
      </c>
      <c r="F72" s="20" t="n">
        <v>6.5403856</v>
      </c>
      <c r="G72" s="18" t="n">
        <v>511.99391693</v>
      </c>
      <c r="H72" s="20" t="n">
        <v>2.668643</v>
      </c>
      <c r="I72" s="18" t="n">
        <v>489.86344793</v>
      </c>
      <c r="J72" s="20" t="n">
        <v>3.03542575</v>
      </c>
      <c r="K72" s="18" t="s">
        <v>182</v>
      </c>
      <c r="L72" s="20" t="s">
        <v>182</v>
      </c>
      <c r="M72" s="18" t="s">
        <v>182</v>
      </c>
      <c r="N72" s="20" t="s">
        <v>182</v>
      </c>
      <c r="O72" s="18" t="s">
        <v>182</v>
      </c>
      <c r="P72" s="20" t="s">
        <v>182</v>
      </c>
      <c r="Q72" s="18" t="s">
        <v>182</v>
      </c>
      <c r="R72" s="20" t="s">
        <v>182</v>
      </c>
      <c r="S72" s="18" t="n">
        <v>439.0228604</v>
      </c>
      <c r="T72" s="20" t="n">
        <v>19.16016093</v>
      </c>
    </row>
    <row r="73" spans="1:20">
      <c r="A73" s="15" t="s">
        <v>248</v>
      </c>
      <c r="B73" s="17" t="n">
        <v>8249</v>
      </c>
      <c r="C73" s="18">
        <f>(225.0/B73*100)</f>
        <v/>
      </c>
      <c r="D73" s="19" t="n">
        <v>8024</v>
      </c>
      <c r="E73" s="18" t="n">
        <v>418.92060088</v>
      </c>
      <c r="F73" s="20" t="n">
        <v>3.37306343</v>
      </c>
      <c r="G73" s="18" t="n">
        <v>401.54847597</v>
      </c>
      <c r="H73" s="20" t="n">
        <v>6.04139538</v>
      </c>
      <c r="I73" s="18" t="n">
        <v>372.00316115</v>
      </c>
      <c r="J73" s="20" t="n">
        <v>4.46663851</v>
      </c>
      <c r="K73" s="18" t="s">
        <v>182</v>
      </c>
      <c r="L73" s="20" t="s">
        <v>182</v>
      </c>
      <c r="M73" s="18" t="s">
        <v>182</v>
      </c>
      <c r="N73" s="20" t="s">
        <v>182</v>
      </c>
      <c r="O73" s="18" t="s">
        <v>182</v>
      </c>
      <c r="P73" s="20" t="s">
        <v>182</v>
      </c>
      <c r="Q73" s="18" t="s">
        <v>182</v>
      </c>
      <c r="R73" s="20" t="s">
        <v>182</v>
      </c>
      <c r="S73" s="18" t="n">
        <v>346.12920175</v>
      </c>
      <c r="T73" s="20" t="n">
        <v>10.91303183</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(271.0/B77*100)</f>
        <v/>
      </c>
      <c r="D77" s="19" t="n">
        <v>5791</v>
      </c>
      <c r="E77" s="18" t="n">
        <v>445.30576489</v>
      </c>
      <c r="F77" s="20" t="n">
        <v>2.85774793</v>
      </c>
      <c r="G77" s="18" t="n">
        <v>472.69882957</v>
      </c>
      <c r="H77" s="20" t="n">
        <v>4.4073027</v>
      </c>
      <c r="I77" s="18" t="n">
        <v>432.97682643</v>
      </c>
      <c r="J77" s="20" t="n">
        <v>5.95779482</v>
      </c>
      <c r="K77" s="18" t="s">
        <v>182</v>
      </c>
      <c r="L77" s="20" t="s">
        <v>182</v>
      </c>
      <c r="M77" s="18" t="s">
        <v>182</v>
      </c>
      <c r="N77" s="20" t="s">
        <v>182</v>
      </c>
      <c r="O77" s="18" t="s">
        <v>182</v>
      </c>
      <c r="P77" s="20" t="s">
        <v>182</v>
      </c>
      <c r="Q77" s="18" t="s">
        <v>182</v>
      </c>
      <c r="R77" s="20" t="s">
        <v>182</v>
      </c>
      <c r="S77" s="18" t="n">
        <v>360.59353994</v>
      </c>
      <c r="T77" s="20" t="n">
        <v>4.14092326</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286</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511.47445142</v>
      </c>
      <c r="F7" s="20" t="n">
        <v>2.03683535</v>
      </c>
      <c r="G7" s="18" t="n">
        <v>508.2015107</v>
      </c>
      <c r="H7" s="20" t="n">
        <v>5.27064874</v>
      </c>
      <c r="I7" s="18" t="n">
        <v>476.4185083</v>
      </c>
      <c r="J7" s="20" t="n">
        <v>6.23068758</v>
      </c>
      <c r="K7" s="18" t="s">
        <v>182</v>
      </c>
      <c r="L7" s="20" t="s">
        <v>182</v>
      </c>
      <c r="M7" s="18" t="s">
        <v>182</v>
      </c>
      <c r="N7" s="20" t="s">
        <v>182</v>
      </c>
      <c r="O7" s="18" t="s">
        <v>182</v>
      </c>
      <c r="P7" s="20" t="s">
        <v>182</v>
      </c>
      <c r="Q7" s="18" t="s">
        <v>182</v>
      </c>
      <c r="R7" s="20" t="s">
        <v>182</v>
      </c>
      <c r="S7" s="18" t="n">
        <v>422.32929857</v>
      </c>
      <c r="T7" s="20" t="n">
        <v>8.79657742</v>
      </c>
    </row>
    <row r="8" spans="1:20">
      <c r="A8" s="15" t="s">
        <v>183</v>
      </c>
      <c r="B8" s="17" t="n">
        <v>7007</v>
      </c>
      <c r="C8" s="18">
        <f>(128.0/B8*100)</f>
        <v/>
      </c>
      <c r="D8" s="19" t="n">
        <v>6879</v>
      </c>
      <c r="E8" s="18" t="n">
        <v>493.295493</v>
      </c>
      <c r="F8" s="20" t="n">
        <v>2.82630521</v>
      </c>
      <c r="G8" s="18" t="n">
        <v>493.9035508</v>
      </c>
      <c r="H8" s="20" t="n">
        <v>5.83818796</v>
      </c>
      <c r="I8" s="18" t="n">
        <v>484.17831411</v>
      </c>
      <c r="J8" s="20" t="n">
        <v>6.92562675</v>
      </c>
      <c r="K8" s="18" t="s">
        <v>182</v>
      </c>
      <c r="L8" s="20" t="s">
        <v>182</v>
      </c>
      <c r="M8" s="18" t="s">
        <v>182</v>
      </c>
      <c r="N8" s="20" t="s">
        <v>182</v>
      </c>
      <c r="O8" s="18" t="n">
        <v>361.38025951</v>
      </c>
      <c r="P8" s="20" t="n">
        <v>22.72565673</v>
      </c>
      <c r="Q8" s="18" t="s">
        <v>182</v>
      </c>
      <c r="R8" s="20" t="s">
        <v>182</v>
      </c>
      <c r="S8" s="18" t="n">
        <v>375.16533676</v>
      </c>
      <c r="T8" s="20" t="n">
        <v>8.052122049999999</v>
      </c>
    </row>
    <row r="9" spans="1:20">
      <c r="A9" s="15" t="s">
        <v>184</v>
      </c>
      <c r="B9" s="17" t="n">
        <v>9651</v>
      </c>
      <c r="C9" s="18">
        <f>(475.0/B9*100)</f>
        <v/>
      </c>
      <c r="D9" s="19" t="n">
        <v>9176</v>
      </c>
      <c r="E9" s="18" t="n">
        <v>514.2864800900001</v>
      </c>
      <c r="F9" s="20" t="n">
        <v>2.65068</v>
      </c>
      <c r="G9" s="18" t="n">
        <v>509.72419945</v>
      </c>
      <c r="H9" s="20" t="n">
        <v>4.11933306</v>
      </c>
      <c r="I9" s="18" t="n">
        <v>502.78749636</v>
      </c>
      <c r="J9" s="20" t="n">
        <v>3.95460136</v>
      </c>
      <c r="K9" s="18" t="s">
        <v>182</v>
      </c>
      <c r="L9" s="20" t="s">
        <v>182</v>
      </c>
      <c r="M9" s="18" t="s">
        <v>182</v>
      </c>
      <c r="N9" s="20" t="s">
        <v>182</v>
      </c>
      <c r="O9" s="18" t="n">
        <v>347.7815185</v>
      </c>
      <c r="P9" s="20" t="n">
        <v>11.20716786</v>
      </c>
      <c r="Q9" s="18" t="s">
        <v>182</v>
      </c>
      <c r="R9" s="20" t="s">
        <v>182</v>
      </c>
      <c r="S9" s="18" t="n">
        <v>410.36119665</v>
      </c>
      <c r="T9" s="20" t="n">
        <v>7.24150606</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(102.0/B11*100)</f>
        <v/>
      </c>
      <c r="D11" s="19" t="n">
        <v>6951</v>
      </c>
      <c r="E11" s="18" t="n">
        <v>450.3991541</v>
      </c>
      <c r="F11" s="20" t="n">
        <v>4.01524149</v>
      </c>
      <c r="G11" s="18" t="n">
        <v>450.44778192</v>
      </c>
      <c r="H11" s="20" t="n">
        <v>4.22811366</v>
      </c>
      <c r="I11" s="18" t="n">
        <v>474.37289491</v>
      </c>
      <c r="J11" s="20" t="n">
        <v>2.69043747</v>
      </c>
      <c r="K11" s="18" t="s">
        <v>182</v>
      </c>
      <c r="L11" s="20" t="s">
        <v>182</v>
      </c>
      <c r="M11" s="18" t="s">
        <v>182</v>
      </c>
      <c r="N11" s="20" t="s">
        <v>182</v>
      </c>
      <c r="O11" s="18" t="s">
        <v>182</v>
      </c>
      <c r="P11" s="20" t="s">
        <v>182</v>
      </c>
      <c r="Q11" s="18" t="s">
        <v>182</v>
      </c>
      <c r="R11" s="20" t="s">
        <v>182</v>
      </c>
      <c r="S11" s="18" t="n">
        <v>393.98112158</v>
      </c>
      <c r="T11" s="20" t="n">
        <v>9.833450210000001</v>
      </c>
    </row>
    <row r="12" spans="1:20">
      <c r="A12" s="15" t="s">
        <v>187</v>
      </c>
      <c r="B12" s="17" t="n">
        <v>6894</v>
      </c>
      <c r="C12" s="18">
        <f>(125.0/B12*100)</f>
        <v/>
      </c>
      <c r="D12" s="19" t="n">
        <v>6769</v>
      </c>
      <c r="E12" s="18" t="n">
        <v>504.87063479</v>
      </c>
      <c r="F12" s="20" t="n">
        <v>2.84781442</v>
      </c>
      <c r="G12" s="18" t="n">
        <v>503.3698384</v>
      </c>
      <c r="H12" s="20" t="n">
        <v>3.69437515</v>
      </c>
      <c r="I12" s="18" t="n">
        <v>483.65033386</v>
      </c>
      <c r="J12" s="20" t="n">
        <v>3.32247775</v>
      </c>
      <c r="K12" s="18" t="s">
        <v>182</v>
      </c>
      <c r="L12" s="20" t="s">
        <v>182</v>
      </c>
      <c r="M12" s="18" t="s">
        <v>182</v>
      </c>
      <c r="N12" s="20" t="s">
        <v>182</v>
      </c>
      <c r="O12" s="18" t="n">
        <v>332.31014509</v>
      </c>
      <c r="P12" s="20" t="n">
        <v>18.34291261</v>
      </c>
      <c r="Q12" s="18" t="s">
        <v>182</v>
      </c>
      <c r="R12" s="20" t="s">
        <v>182</v>
      </c>
      <c r="S12" s="18" t="n">
        <v>403.05491284</v>
      </c>
      <c r="T12" s="20" t="n">
        <v>7.8288285</v>
      </c>
    </row>
    <row r="13" spans="1:20">
      <c r="A13" s="15" t="s">
        <v>188</v>
      </c>
      <c r="B13" s="17" t="n">
        <v>7161</v>
      </c>
      <c r="C13" s="18">
        <f>(301.0/B13*100)</f>
        <v/>
      </c>
      <c r="D13" s="19" t="n">
        <v>6860</v>
      </c>
      <c r="E13" s="18" t="n">
        <v>505.57235781</v>
      </c>
      <c r="F13" s="20" t="n">
        <v>2.57832627</v>
      </c>
      <c r="G13" s="18" t="n">
        <v>519.50630416</v>
      </c>
      <c r="H13" s="20" t="n">
        <v>3.84165138</v>
      </c>
      <c r="I13" s="18" t="n">
        <v>512.01027293</v>
      </c>
      <c r="J13" s="20" t="n">
        <v>4.33422411</v>
      </c>
      <c r="K13" s="18" t="s">
        <v>182</v>
      </c>
      <c r="L13" s="20" t="s">
        <v>182</v>
      </c>
      <c r="M13" s="18" t="s">
        <v>182</v>
      </c>
      <c r="N13" s="20" t="s">
        <v>182</v>
      </c>
      <c r="O13" s="18" t="n">
        <v>407.4699787</v>
      </c>
      <c r="P13" s="20" t="n">
        <v>6.79601306</v>
      </c>
      <c r="Q13" s="18" t="s">
        <v>182</v>
      </c>
      <c r="R13" s="20" t="s">
        <v>182</v>
      </c>
      <c r="S13" s="18" t="n">
        <v>405.5328496</v>
      </c>
      <c r="T13" s="20" t="n">
        <v>8.874419380000001</v>
      </c>
    </row>
    <row r="14" spans="1:20">
      <c r="A14" s="15" t="s">
        <v>189</v>
      </c>
      <c r="B14" s="17" t="n">
        <v>5587</v>
      </c>
      <c r="C14" s="18">
        <f>(185.0/B14*100)</f>
        <v/>
      </c>
      <c r="D14" s="19" t="n">
        <v>5402</v>
      </c>
      <c r="E14" s="18" t="n">
        <v>514.30402219</v>
      </c>
      <c r="F14" s="20" t="n">
        <v>3.28762656</v>
      </c>
      <c r="G14" s="18" t="n">
        <v>520.19643418</v>
      </c>
      <c r="H14" s="20" t="n">
        <v>3.54263812</v>
      </c>
      <c r="I14" s="18" t="n">
        <v>529.31687454</v>
      </c>
      <c r="J14" s="20" t="n">
        <v>2.8948227</v>
      </c>
      <c r="K14" s="18" t="s">
        <v>182</v>
      </c>
      <c r="L14" s="20" t="s">
        <v>182</v>
      </c>
      <c r="M14" s="18" t="s">
        <v>182</v>
      </c>
      <c r="N14" s="20" t="s">
        <v>182</v>
      </c>
      <c r="O14" s="18" t="s">
        <v>182</v>
      </c>
      <c r="P14" s="20" t="s">
        <v>182</v>
      </c>
      <c r="Q14" s="18" t="s">
        <v>182</v>
      </c>
      <c r="R14" s="20" t="s">
        <v>182</v>
      </c>
      <c r="S14" s="18" t="n">
        <v>443.87949847</v>
      </c>
      <c r="T14" s="20" t="n">
        <v>11.52533493</v>
      </c>
    </row>
    <row r="15" spans="1:20">
      <c r="A15" s="15" t="s">
        <v>190</v>
      </c>
      <c r="B15" s="17" t="n">
        <v>5882</v>
      </c>
      <c r="C15" s="18">
        <f>(131.0/B15*100)</f>
        <v/>
      </c>
      <c r="D15" s="19" t="n">
        <v>5751</v>
      </c>
      <c r="E15" s="18" t="n">
        <v>539.32397123</v>
      </c>
      <c r="F15" s="20" t="n">
        <v>2.43155021</v>
      </c>
      <c r="G15" s="18" t="n">
        <v>521.2306280400001</v>
      </c>
      <c r="H15" s="20" t="n">
        <v>4.31846257</v>
      </c>
      <c r="I15" s="18" t="n">
        <v>505.41977533</v>
      </c>
      <c r="J15" s="20" t="n">
        <v>5.18434268</v>
      </c>
      <c r="K15" s="18" t="s">
        <v>182</v>
      </c>
      <c r="L15" s="20" t="s">
        <v>182</v>
      </c>
      <c r="M15" s="18" t="s">
        <v>182</v>
      </c>
      <c r="N15" s="20" t="s">
        <v>182</v>
      </c>
      <c r="O15" s="18" t="n">
        <v>367.66871077</v>
      </c>
      <c r="P15" s="20" t="n">
        <v>14.82638214</v>
      </c>
      <c r="Q15" s="18" t="s">
        <v>182</v>
      </c>
      <c r="R15" s="20" t="s">
        <v>182</v>
      </c>
      <c r="S15" s="18" t="n">
        <v>435.19060141</v>
      </c>
      <c r="T15" s="20" t="n">
        <v>10.12095375</v>
      </c>
    </row>
    <row r="16" spans="1:20">
      <c r="A16" s="15" t="s">
        <v>191</v>
      </c>
      <c r="B16" s="17" t="n">
        <v>6108</v>
      </c>
      <c r="C16" s="18">
        <f>(244.0/B16*100)</f>
        <v/>
      </c>
      <c r="D16" s="19" t="n">
        <v>5864</v>
      </c>
      <c r="E16" s="18" t="n">
        <v>516.39813955</v>
      </c>
      <c r="F16" s="20" t="n">
        <v>2.66554165</v>
      </c>
      <c r="G16" s="18" t="n">
        <v>517.71466234</v>
      </c>
      <c r="H16" s="20" t="n">
        <v>5.64783225</v>
      </c>
      <c r="I16" s="18" t="n">
        <v>475.37720781</v>
      </c>
      <c r="J16" s="20" t="n">
        <v>6.05569031</v>
      </c>
      <c r="K16" s="18" t="s">
        <v>182</v>
      </c>
      <c r="L16" s="20" t="s">
        <v>182</v>
      </c>
      <c r="M16" s="18" t="s">
        <v>182</v>
      </c>
      <c r="N16" s="20" t="s">
        <v>182</v>
      </c>
      <c r="O16" s="18" t="s">
        <v>182</v>
      </c>
      <c r="P16" s="20" t="s">
        <v>182</v>
      </c>
      <c r="Q16" s="18" t="s">
        <v>182</v>
      </c>
      <c r="R16" s="20" t="s">
        <v>182</v>
      </c>
      <c r="S16" s="18" t="n">
        <v>377.11747124</v>
      </c>
      <c r="T16" s="20" t="n">
        <v>8.667199249999999</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464.5494321</v>
      </c>
      <c r="F18" s="20" t="n">
        <v>4.65044414</v>
      </c>
      <c r="G18" s="18" t="n">
        <v>480.3227966</v>
      </c>
      <c r="H18" s="20" t="n">
        <v>4.49198668</v>
      </c>
      <c r="I18" s="18" t="n">
        <v>480.0289379</v>
      </c>
      <c r="J18" s="20" t="n">
        <v>4.70768541</v>
      </c>
      <c r="K18" s="18" t="s">
        <v>182</v>
      </c>
      <c r="L18" s="20" t="s">
        <v>182</v>
      </c>
      <c r="M18" s="18" t="s">
        <v>182</v>
      </c>
      <c r="N18" s="20" t="s">
        <v>182</v>
      </c>
      <c r="O18" s="18" t="s">
        <v>182</v>
      </c>
      <c r="P18" s="20" t="s">
        <v>182</v>
      </c>
      <c r="Q18" s="18" t="s">
        <v>182</v>
      </c>
      <c r="R18" s="20" t="s">
        <v>182</v>
      </c>
      <c r="S18" s="18" t="n">
        <v>373.26825938</v>
      </c>
      <c r="T18" s="20" t="n">
        <v>10.10910239</v>
      </c>
    </row>
    <row r="19" spans="1:20">
      <c r="A19" s="15" t="s">
        <v>194</v>
      </c>
      <c r="B19" s="17" t="n">
        <v>5658</v>
      </c>
      <c r="C19" s="18">
        <f>(123.0/B19*100)</f>
        <v/>
      </c>
      <c r="D19" s="19" t="n">
        <v>5535</v>
      </c>
      <c r="E19" s="18" t="n">
        <v>483.45743713</v>
      </c>
      <c r="F19" s="20" t="n">
        <v>2.98538213</v>
      </c>
      <c r="G19" s="18" t="n">
        <v>460.10396168</v>
      </c>
      <c r="H19" s="20" t="n">
        <v>4.33488316</v>
      </c>
      <c r="I19" s="18" t="n">
        <v>459.91003261</v>
      </c>
      <c r="J19" s="20" t="n">
        <v>4.27046318</v>
      </c>
      <c r="K19" s="18" t="s">
        <v>182</v>
      </c>
      <c r="L19" s="20" t="s">
        <v>182</v>
      </c>
      <c r="M19" s="18" t="s">
        <v>182</v>
      </c>
      <c r="N19" s="20" t="s">
        <v>182</v>
      </c>
      <c r="O19" s="18" t="s">
        <v>182</v>
      </c>
      <c r="P19" s="20" t="s">
        <v>182</v>
      </c>
      <c r="Q19" s="18" t="s">
        <v>182</v>
      </c>
      <c r="R19" s="20" t="s">
        <v>182</v>
      </c>
      <c r="S19" s="18" t="n">
        <v>375.47001053</v>
      </c>
      <c r="T19" s="20" t="n">
        <v>7.50502289</v>
      </c>
    </row>
    <row r="20" spans="1:20">
      <c r="A20" s="15" t="s">
        <v>195</v>
      </c>
      <c r="B20" s="17" t="n">
        <v>3371</v>
      </c>
      <c r="C20" s="18">
        <f>(81.0/B20*100)</f>
        <v/>
      </c>
      <c r="D20" s="19" t="n">
        <v>3290</v>
      </c>
      <c r="E20" s="18" t="n">
        <v>493.53302176</v>
      </c>
      <c r="F20" s="20" t="n">
        <v>2.39751184</v>
      </c>
      <c r="G20" s="18" t="n">
        <v>468.26333245</v>
      </c>
      <c r="H20" s="20" t="n">
        <v>4.71541716</v>
      </c>
      <c r="I20" s="18" t="n">
        <v>464.09870049</v>
      </c>
      <c r="J20" s="20" t="n">
        <v>4.80829472</v>
      </c>
      <c r="K20" s="18" t="s">
        <v>182</v>
      </c>
      <c r="L20" s="20" t="s">
        <v>182</v>
      </c>
      <c r="M20" s="18" t="s">
        <v>182</v>
      </c>
      <c r="N20" s="20" t="s">
        <v>182</v>
      </c>
      <c r="O20" s="18" t="s">
        <v>182</v>
      </c>
      <c r="P20" s="20" t="s">
        <v>182</v>
      </c>
      <c r="Q20" s="18" t="s">
        <v>182</v>
      </c>
      <c r="R20" s="20" t="s">
        <v>182</v>
      </c>
      <c r="S20" s="18" t="n">
        <v>384.38385877</v>
      </c>
      <c r="T20" s="20" t="n">
        <v>12.72090463</v>
      </c>
    </row>
    <row r="21" spans="1:20">
      <c r="A21" s="15" t="s">
        <v>196</v>
      </c>
      <c r="B21" s="17" t="n">
        <v>5741</v>
      </c>
      <c r="C21" s="18">
        <f>(73.0/B21*100)</f>
        <v/>
      </c>
      <c r="D21" s="19" t="n">
        <v>5668</v>
      </c>
      <c r="E21" s="18" t="n">
        <v>524.67543473</v>
      </c>
      <c r="F21" s="20" t="n">
        <v>2.82517093</v>
      </c>
      <c r="G21" s="18" t="n">
        <v>519.12611969</v>
      </c>
      <c r="H21" s="20" t="n">
        <v>3.46493123</v>
      </c>
      <c r="I21" s="18" t="n">
        <v>524.5837079</v>
      </c>
      <c r="J21" s="20" t="n">
        <v>3.60806913</v>
      </c>
      <c r="K21" s="18" t="s">
        <v>182</v>
      </c>
      <c r="L21" s="20" t="s">
        <v>182</v>
      </c>
      <c r="M21" s="18" t="s">
        <v>182</v>
      </c>
      <c r="N21" s="20" t="s">
        <v>182</v>
      </c>
      <c r="O21" s="18" t="s">
        <v>182</v>
      </c>
      <c r="P21" s="20" t="s">
        <v>182</v>
      </c>
      <c r="Q21" s="18" t="s">
        <v>182</v>
      </c>
      <c r="R21" s="20" t="s">
        <v>182</v>
      </c>
      <c r="S21" s="18" t="n">
        <v>430.03217015</v>
      </c>
      <c r="T21" s="20" t="n">
        <v>8.78062959</v>
      </c>
    </row>
    <row r="22" spans="1:20">
      <c r="A22" s="15" t="s">
        <v>197</v>
      </c>
      <c r="B22" s="17" t="n">
        <v>6598</v>
      </c>
      <c r="C22" s="18">
        <f>(98.0/B22*100)</f>
        <v/>
      </c>
      <c r="D22" s="19" t="n">
        <v>6500</v>
      </c>
      <c r="E22" s="18" t="n">
        <v>456.26164827</v>
      </c>
      <c r="F22" s="20" t="n">
        <v>5.60113179</v>
      </c>
      <c r="G22" s="18" t="n">
        <v>485.10684201</v>
      </c>
      <c r="H22" s="20" t="n">
        <v>5.78176664</v>
      </c>
      <c r="I22" s="18" t="n">
        <v>511.38050281</v>
      </c>
      <c r="J22" s="20" t="n">
        <v>4.01645781</v>
      </c>
      <c r="K22" s="18" t="s">
        <v>182</v>
      </c>
      <c r="L22" s="20" t="s">
        <v>182</v>
      </c>
      <c r="M22" s="18" t="s">
        <v>182</v>
      </c>
      <c r="N22" s="20" t="s">
        <v>182</v>
      </c>
      <c r="O22" s="18" t="n">
        <v>481.75555063</v>
      </c>
      <c r="P22" s="20" t="n">
        <v>8.711038220000001</v>
      </c>
      <c r="Q22" s="18" t="s">
        <v>182</v>
      </c>
      <c r="R22" s="20" t="s">
        <v>182</v>
      </c>
      <c r="S22" s="18" t="n">
        <v>369.55984648</v>
      </c>
      <c r="T22" s="20" t="n">
        <v>9.266351670000001</v>
      </c>
    </row>
    <row r="23" spans="1:20">
      <c r="A23" s="15" t="s">
        <v>198</v>
      </c>
      <c r="B23" s="17" t="n">
        <v>11583</v>
      </c>
      <c r="C23" s="18">
        <f>(505.0/B23*100)</f>
        <v/>
      </c>
      <c r="D23" s="19" t="n">
        <v>11078</v>
      </c>
      <c r="E23" s="18" t="n">
        <v>485.173554</v>
      </c>
      <c r="F23" s="20" t="n">
        <v>3.08184727</v>
      </c>
      <c r="G23" s="18" t="n">
        <v>486.09472829</v>
      </c>
      <c r="H23" s="20" t="n">
        <v>4.25268034</v>
      </c>
      <c r="I23" s="18" t="n">
        <v>498.93792135</v>
      </c>
      <c r="J23" s="20" t="n">
        <v>3.25566179</v>
      </c>
      <c r="K23" s="18" t="s">
        <v>182</v>
      </c>
      <c r="L23" s="20" t="s">
        <v>182</v>
      </c>
      <c r="M23" s="18" t="s">
        <v>182</v>
      </c>
      <c r="N23" s="20" t="s">
        <v>182</v>
      </c>
      <c r="O23" s="18" t="s">
        <v>182</v>
      </c>
      <c r="P23" s="20" t="s">
        <v>182</v>
      </c>
      <c r="Q23" s="18" t="s">
        <v>182</v>
      </c>
      <c r="R23" s="20" t="s">
        <v>182</v>
      </c>
      <c r="S23" s="18" t="n">
        <v>406.64509289</v>
      </c>
      <c r="T23" s="20" t="n">
        <v>9.772339860000001</v>
      </c>
    </row>
    <row r="24" spans="1:20">
      <c r="A24" s="15" t="s">
        <v>199</v>
      </c>
      <c r="B24" s="17" t="n">
        <v>6647</v>
      </c>
      <c r="C24" s="18">
        <f>(13.0/B24*100)</f>
        <v/>
      </c>
      <c r="D24" s="19" t="n">
        <v>6634</v>
      </c>
      <c r="E24" s="18" t="n">
        <v>530.44995335</v>
      </c>
      <c r="F24" s="20" t="n">
        <v>3.88227099</v>
      </c>
      <c r="G24" s="18" t="n">
        <v>517.19312454</v>
      </c>
      <c r="H24" s="20" t="n">
        <v>4.80073189</v>
      </c>
      <c r="I24" s="18" t="n">
        <v>505.0951779</v>
      </c>
      <c r="J24" s="20" t="n">
        <v>3.93414374</v>
      </c>
      <c r="K24" s="18" t="s">
        <v>182</v>
      </c>
      <c r="L24" s="20" t="s">
        <v>182</v>
      </c>
      <c r="M24" s="18" t="s">
        <v>182</v>
      </c>
      <c r="N24" s="20" t="s">
        <v>182</v>
      </c>
      <c r="O24" s="18" t="s">
        <v>182</v>
      </c>
      <c r="P24" s="20" t="s">
        <v>182</v>
      </c>
      <c r="Q24" s="18" t="s">
        <v>182</v>
      </c>
      <c r="R24" s="20" t="s">
        <v>182</v>
      </c>
      <c r="S24" s="18" t="n">
        <v>443.85095869</v>
      </c>
      <c r="T24" s="20" t="n">
        <v>11.02670445</v>
      </c>
    </row>
    <row r="25" spans="1:20">
      <c r="A25" s="15" t="s">
        <v>200</v>
      </c>
      <c r="B25" s="17" t="n">
        <v>5581</v>
      </c>
      <c r="C25" s="18">
        <f>(28.0/B25*100)</f>
        <v/>
      </c>
      <c r="D25" s="19" t="n">
        <v>5553</v>
      </c>
      <c r="E25" s="18" t="n">
        <v>515.8881175499999</v>
      </c>
      <c r="F25" s="20" t="n">
        <v>5.27700068</v>
      </c>
      <c r="G25" s="18" t="n">
        <v>527.86730569</v>
      </c>
      <c r="H25" s="20" t="n">
        <v>3.75765081</v>
      </c>
      <c r="I25" s="18" t="n">
        <v>510.15062236</v>
      </c>
      <c r="J25" s="20" t="n">
        <v>4.07230601</v>
      </c>
      <c r="K25" s="18" t="s">
        <v>182</v>
      </c>
      <c r="L25" s="20" t="s">
        <v>182</v>
      </c>
      <c r="M25" s="18" t="s">
        <v>182</v>
      </c>
      <c r="N25" s="20" t="s">
        <v>182</v>
      </c>
      <c r="O25" s="18" t="s">
        <v>182</v>
      </c>
      <c r="P25" s="20" t="s">
        <v>182</v>
      </c>
      <c r="Q25" s="18" t="s">
        <v>182</v>
      </c>
      <c r="R25" s="20" t="s">
        <v>182</v>
      </c>
      <c r="S25" s="18" t="n">
        <v>454.79573342</v>
      </c>
      <c r="T25" s="20" t="n">
        <v>18.60523758</v>
      </c>
    </row>
    <row r="26" spans="1:20">
      <c r="A26" s="15" t="s">
        <v>201</v>
      </c>
      <c r="B26" s="17" t="n">
        <v>4869</v>
      </c>
      <c r="C26" s="18">
        <f>(98.0/B26*100)</f>
        <v/>
      </c>
      <c r="D26" s="19" t="n">
        <v>4771</v>
      </c>
      <c r="E26" s="18" t="n">
        <v>465.5769233</v>
      </c>
      <c r="F26" s="20" t="n">
        <v>3.57334819</v>
      </c>
      <c r="G26" s="18" t="n">
        <v>484.12963773</v>
      </c>
      <c r="H26" s="20" t="n">
        <v>3.15790179</v>
      </c>
      <c r="I26" s="18" t="n">
        <v>506.06320657</v>
      </c>
      <c r="J26" s="20" t="n">
        <v>2.39954989</v>
      </c>
      <c r="K26" s="18" t="s">
        <v>182</v>
      </c>
      <c r="L26" s="20" t="s">
        <v>182</v>
      </c>
      <c r="M26" s="18" t="s">
        <v>182</v>
      </c>
      <c r="N26" s="20" t="s">
        <v>182</v>
      </c>
      <c r="O26" s="18" t="s">
        <v>182</v>
      </c>
      <c r="P26" s="20" t="s">
        <v>182</v>
      </c>
      <c r="Q26" s="18" t="s">
        <v>182</v>
      </c>
      <c r="R26" s="20" t="s">
        <v>182</v>
      </c>
      <c r="S26" s="18" t="n">
        <v>417.90150684</v>
      </c>
      <c r="T26" s="20" t="n">
        <v>8.74880885</v>
      </c>
    </row>
    <row r="27" spans="1:20">
      <c r="A27" s="15" t="s">
        <v>202</v>
      </c>
      <c r="B27" s="17" t="n">
        <v>5299</v>
      </c>
      <c r="C27" s="18">
        <f>(159.0/B27*100)</f>
        <v/>
      </c>
      <c r="D27" s="19" t="n">
        <v>5140</v>
      </c>
      <c r="E27" s="18" t="n">
        <v>494.69864862</v>
      </c>
      <c r="F27" s="20" t="n">
        <v>2.07459885</v>
      </c>
      <c r="G27" s="18" t="n">
        <v>489.6897551</v>
      </c>
      <c r="H27" s="20" t="n">
        <v>4.21243218</v>
      </c>
      <c r="I27" s="18" t="n">
        <v>465.2483282</v>
      </c>
      <c r="J27" s="20" t="n">
        <v>4.03014513</v>
      </c>
      <c r="K27" s="18" t="s">
        <v>182</v>
      </c>
      <c r="L27" s="20" t="s">
        <v>182</v>
      </c>
      <c r="M27" s="18" t="s">
        <v>182</v>
      </c>
      <c r="N27" s="20" t="s">
        <v>182</v>
      </c>
      <c r="O27" s="18" t="s">
        <v>182</v>
      </c>
      <c r="P27" s="20" t="s">
        <v>182</v>
      </c>
      <c r="Q27" s="18" t="s">
        <v>182</v>
      </c>
      <c r="R27" s="20" t="s">
        <v>182</v>
      </c>
      <c r="S27" s="18" t="n">
        <v>392.0852576</v>
      </c>
      <c r="T27" s="20" t="n">
        <v>5.4416786</v>
      </c>
    </row>
    <row r="28" spans="1:20">
      <c r="A28" s="15" t="s">
        <v>203</v>
      </c>
      <c r="B28" s="17" t="n">
        <v>7568</v>
      </c>
      <c r="C28" s="18">
        <f>(123.0/B28*100)</f>
        <v/>
      </c>
      <c r="D28" s="19" t="n">
        <v>7445</v>
      </c>
      <c r="E28" s="18" t="n">
        <v>427.48868732</v>
      </c>
      <c r="F28" s="20" t="n">
        <v>3.6303875</v>
      </c>
      <c r="G28" s="18" t="n">
        <v>420.12401809</v>
      </c>
      <c r="H28" s="20" t="n">
        <v>2.87195073</v>
      </c>
      <c r="I28" s="18" t="n">
        <v>424.97868088</v>
      </c>
      <c r="J28" s="20" t="n">
        <v>3.0446639</v>
      </c>
      <c r="K28" s="18" t="s">
        <v>182</v>
      </c>
      <c r="L28" s="20" t="s">
        <v>182</v>
      </c>
      <c r="M28" s="18" t="s">
        <v>182</v>
      </c>
      <c r="N28" s="20" t="s">
        <v>182</v>
      </c>
      <c r="O28" s="18" t="s">
        <v>182</v>
      </c>
      <c r="P28" s="20" t="s">
        <v>182</v>
      </c>
      <c r="Q28" s="18" t="s">
        <v>182</v>
      </c>
      <c r="R28" s="20" t="s">
        <v>182</v>
      </c>
      <c r="S28" s="18" t="n">
        <v>372.73931219</v>
      </c>
      <c r="T28" s="20" t="n">
        <v>9.76339035</v>
      </c>
    </row>
    <row r="29" spans="1:20">
      <c r="A29" s="15" t="s">
        <v>204</v>
      </c>
      <c r="B29" s="17" t="n">
        <v>5385</v>
      </c>
      <c r="C29" s="18">
        <f>(36.0/B29*100)</f>
        <v/>
      </c>
      <c r="D29" s="19" t="n">
        <v>5349</v>
      </c>
      <c r="E29" s="18" t="n">
        <v>510.86817245</v>
      </c>
      <c r="F29" s="20" t="n">
        <v>2.7743495</v>
      </c>
      <c r="G29" s="18" t="n">
        <v>493.06706081</v>
      </c>
      <c r="H29" s="20" t="n">
        <v>5.90252498</v>
      </c>
      <c r="I29" s="18" t="n">
        <v>518.6673906</v>
      </c>
      <c r="J29" s="20" t="n">
        <v>6.52242798</v>
      </c>
      <c r="K29" s="18" t="s">
        <v>182</v>
      </c>
      <c r="L29" s="20" t="s">
        <v>182</v>
      </c>
      <c r="M29" s="18" t="s">
        <v>182</v>
      </c>
      <c r="N29" s="20" t="s">
        <v>182</v>
      </c>
      <c r="O29" s="18" t="n">
        <v>314.02123871</v>
      </c>
      <c r="P29" s="20" t="n">
        <v>13.26138992</v>
      </c>
      <c r="Q29" s="18" t="s">
        <v>182</v>
      </c>
      <c r="R29" s="20" t="s">
        <v>182</v>
      </c>
      <c r="S29" s="18" t="n">
        <v>413.15675046</v>
      </c>
      <c r="T29" s="20" t="n">
        <v>14.90756414</v>
      </c>
    </row>
    <row r="30" spans="1:20">
      <c r="A30" s="15" t="s">
        <v>205</v>
      </c>
      <c r="B30" s="17" t="n">
        <v>4520</v>
      </c>
      <c r="C30" s="18">
        <f>(504.0/B30*100)</f>
        <v/>
      </c>
      <c r="D30" s="19" t="n">
        <v>4016</v>
      </c>
      <c r="E30" s="18" t="n">
        <v>523.02479581</v>
      </c>
      <c r="F30" s="20" t="n">
        <v>2.68675097</v>
      </c>
      <c r="G30" s="18" t="n">
        <v>511.04848215</v>
      </c>
      <c r="H30" s="20" t="n">
        <v>6.16157586</v>
      </c>
      <c r="I30" s="18" t="n">
        <v>475.97444894</v>
      </c>
      <c r="J30" s="20" t="n">
        <v>7.82878896</v>
      </c>
      <c r="K30" s="18" t="s">
        <v>182</v>
      </c>
      <c r="L30" s="20" t="s">
        <v>182</v>
      </c>
      <c r="M30" s="18" t="s">
        <v>182</v>
      </c>
      <c r="N30" s="20" t="s">
        <v>182</v>
      </c>
      <c r="O30" s="18" t="s">
        <v>182</v>
      </c>
      <c r="P30" s="20" t="s">
        <v>182</v>
      </c>
      <c r="Q30" s="18" t="s">
        <v>182</v>
      </c>
      <c r="R30" s="20" t="s">
        <v>182</v>
      </c>
      <c r="S30" s="18" t="n">
        <v>399.60079124</v>
      </c>
      <c r="T30" s="20" t="n">
        <v>8.43096922</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(16.0/B32*100)</f>
        <v/>
      </c>
      <c r="D32" s="19" t="n">
        <v>4462</v>
      </c>
      <c r="E32" s="18" t="n">
        <v>478.32730345</v>
      </c>
      <c r="F32" s="20" t="n">
        <v>3.98094099</v>
      </c>
      <c r="G32" s="18" t="n">
        <v>497.05163725</v>
      </c>
      <c r="H32" s="20" t="n">
        <v>4.0893014</v>
      </c>
      <c r="I32" s="18" t="n">
        <v>520.9485766499999</v>
      </c>
      <c r="J32" s="20" t="n">
        <v>2.73488916</v>
      </c>
      <c r="K32" s="18" t="s">
        <v>182</v>
      </c>
      <c r="L32" s="20" t="s">
        <v>182</v>
      </c>
      <c r="M32" s="18" t="s">
        <v>182</v>
      </c>
      <c r="N32" s="20" t="s">
        <v>182</v>
      </c>
      <c r="O32" s="18" t="s">
        <v>182</v>
      </c>
      <c r="P32" s="20" t="s">
        <v>182</v>
      </c>
      <c r="Q32" s="18" t="s">
        <v>182</v>
      </c>
      <c r="R32" s="20" t="s">
        <v>182</v>
      </c>
      <c r="S32" s="18" t="n">
        <v>424.11445435</v>
      </c>
      <c r="T32" s="20" t="n">
        <v>12.64396489</v>
      </c>
    </row>
    <row r="33" spans="1:20">
      <c r="A33" s="15" t="s">
        <v>208</v>
      </c>
      <c r="B33" s="17" t="n">
        <v>7325</v>
      </c>
      <c r="C33" s="18">
        <f>(215.0/B33*100)</f>
        <v/>
      </c>
      <c r="D33" s="19" t="n">
        <v>7110</v>
      </c>
      <c r="E33" s="18" t="n">
        <v>477.05994471</v>
      </c>
      <c r="F33" s="20" t="n">
        <v>3.19819961</v>
      </c>
      <c r="G33" s="18" t="n">
        <v>517.27075083</v>
      </c>
      <c r="H33" s="20" t="n">
        <v>2.86928748</v>
      </c>
      <c r="I33" s="18" t="n">
        <v>524.72521398</v>
      </c>
      <c r="J33" s="20" t="n">
        <v>3.58743411</v>
      </c>
      <c r="K33" s="18" t="s">
        <v>182</v>
      </c>
      <c r="L33" s="20" t="s">
        <v>182</v>
      </c>
      <c r="M33" s="18" t="s">
        <v>182</v>
      </c>
      <c r="N33" s="20" t="s">
        <v>182</v>
      </c>
      <c r="O33" s="18" t="s">
        <v>182</v>
      </c>
      <c r="P33" s="20" t="s">
        <v>182</v>
      </c>
      <c r="Q33" s="18" t="s">
        <v>182</v>
      </c>
      <c r="R33" s="20" t="s">
        <v>182</v>
      </c>
      <c r="S33" s="18" t="n">
        <v>412.80462163</v>
      </c>
      <c r="T33" s="20" t="n">
        <v>10.68631348</v>
      </c>
    </row>
    <row r="34" spans="1:20">
      <c r="A34" s="15" t="s">
        <v>209</v>
      </c>
      <c r="B34" s="17" t="n">
        <v>6350</v>
      </c>
      <c r="C34" s="18">
        <f>(79.0/B34*100)</f>
        <v/>
      </c>
      <c r="D34" s="19" t="n">
        <v>6271</v>
      </c>
      <c r="E34" s="18" t="n">
        <v>470.37006375</v>
      </c>
      <c r="F34" s="20" t="n">
        <v>3.053034</v>
      </c>
      <c r="G34" s="18" t="n">
        <v>452.69908416</v>
      </c>
      <c r="H34" s="20" t="n">
        <v>4.91826701</v>
      </c>
      <c r="I34" s="18" t="n">
        <v>459.02839832</v>
      </c>
      <c r="J34" s="20" t="n">
        <v>3.58483061</v>
      </c>
      <c r="K34" s="18" t="s">
        <v>182</v>
      </c>
      <c r="L34" s="20" t="s">
        <v>182</v>
      </c>
      <c r="M34" s="18" t="s">
        <v>182</v>
      </c>
      <c r="N34" s="20" t="s">
        <v>182</v>
      </c>
      <c r="O34" s="18" t="n">
        <v>263.37193708</v>
      </c>
      <c r="P34" s="20" t="n">
        <v>13.61114927</v>
      </c>
      <c r="Q34" s="18" t="s">
        <v>182</v>
      </c>
      <c r="R34" s="20" t="s">
        <v>182</v>
      </c>
      <c r="S34" s="18" t="n">
        <v>355.02116668</v>
      </c>
      <c r="T34" s="20" t="n">
        <v>7.93759506</v>
      </c>
    </row>
    <row r="35" spans="1:20">
      <c r="A35" s="15" t="s">
        <v>210</v>
      </c>
      <c r="B35" s="17" t="n">
        <v>6406</v>
      </c>
      <c r="C35" s="18">
        <f>(67.0/B35*100)</f>
        <v/>
      </c>
      <c r="D35" s="19" t="n">
        <v>6339</v>
      </c>
      <c r="E35" s="18" t="n">
        <v>518.50990315</v>
      </c>
      <c r="F35" s="20" t="n">
        <v>2.17150863</v>
      </c>
      <c r="G35" s="18" t="n">
        <v>493.89376238</v>
      </c>
      <c r="H35" s="20" t="n">
        <v>4.25278104</v>
      </c>
      <c r="I35" s="18" t="n">
        <v>507.15799248</v>
      </c>
      <c r="J35" s="20" t="n">
        <v>2.55830625</v>
      </c>
      <c r="K35" s="18" t="s">
        <v>182</v>
      </c>
      <c r="L35" s="20" t="s">
        <v>182</v>
      </c>
      <c r="M35" s="18" t="s">
        <v>182</v>
      </c>
      <c r="N35" s="20" t="s">
        <v>182</v>
      </c>
      <c r="O35" s="18" t="n">
        <v>337.32521215</v>
      </c>
      <c r="P35" s="20" t="n">
        <v>11.65794297</v>
      </c>
      <c r="Q35" s="18" t="s">
        <v>182</v>
      </c>
      <c r="R35" s="20" t="s">
        <v>182</v>
      </c>
      <c r="S35" s="18" t="n">
        <v>429.69842689</v>
      </c>
      <c r="T35" s="20" t="n">
        <v>8.16202541</v>
      </c>
    </row>
    <row r="36" spans="1:20">
      <c r="A36" s="15" t="s">
        <v>211</v>
      </c>
      <c r="B36" s="17" t="n">
        <v>6736</v>
      </c>
      <c r="C36" s="18">
        <f>(42.0/B36*100)</f>
        <v/>
      </c>
      <c r="D36" s="19" t="n">
        <v>6694</v>
      </c>
      <c r="E36" s="18" t="n">
        <v>493.91067538</v>
      </c>
      <c r="F36" s="20" t="n">
        <v>3.00105684</v>
      </c>
      <c r="G36" s="18" t="n">
        <v>492.58833326</v>
      </c>
      <c r="H36" s="20" t="n">
        <v>3.9189512</v>
      </c>
      <c r="I36" s="18" t="n">
        <v>509.35848387</v>
      </c>
      <c r="J36" s="20" t="n">
        <v>2.99501784</v>
      </c>
      <c r="K36" s="18" t="s">
        <v>182</v>
      </c>
      <c r="L36" s="20" t="s">
        <v>182</v>
      </c>
      <c r="M36" s="18" t="s">
        <v>182</v>
      </c>
      <c r="N36" s="20" t="s">
        <v>182</v>
      </c>
      <c r="O36" s="18" t="s">
        <v>182</v>
      </c>
      <c r="P36" s="20" t="s">
        <v>182</v>
      </c>
      <c r="Q36" s="18" t="s">
        <v>182</v>
      </c>
      <c r="R36" s="20" t="s">
        <v>182</v>
      </c>
      <c r="S36" s="18" t="n">
        <v>401.90825642</v>
      </c>
      <c r="T36" s="20" t="n">
        <v>8.904642470000001</v>
      </c>
    </row>
    <row r="37" spans="1:20">
      <c r="A37" s="15" t="s">
        <v>212</v>
      </c>
      <c r="B37" s="17" t="n">
        <v>5458</v>
      </c>
      <c r="C37" s="18">
        <f>(228.0/B37*100)</f>
        <v/>
      </c>
      <c r="D37" s="19" t="n">
        <v>5230</v>
      </c>
      <c r="E37" s="18" t="n">
        <v>515.47884822</v>
      </c>
      <c r="F37" s="20" t="n">
        <v>3.19695943</v>
      </c>
      <c r="G37" s="18" t="n">
        <v>496.63190285</v>
      </c>
      <c r="H37" s="20" t="n">
        <v>7.15995934</v>
      </c>
      <c r="I37" s="18" t="n">
        <v>492.34506026</v>
      </c>
      <c r="J37" s="20" t="n">
        <v>5.87783123</v>
      </c>
      <c r="K37" s="18" t="s">
        <v>182</v>
      </c>
      <c r="L37" s="20" t="s">
        <v>182</v>
      </c>
      <c r="M37" s="18" t="s">
        <v>182</v>
      </c>
      <c r="N37" s="20" t="s">
        <v>182</v>
      </c>
      <c r="O37" s="18" t="s">
        <v>182</v>
      </c>
      <c r="P37" s="20" t="s">
        <v>182</v>
      </c>
      <c r="Q37" s="18" t="s">
        <v>182</v>
      </c>
      <c r="R37" s="20" t="s">
        <v>182</v>
      </c>
      <c r="S37" s="18" t="n">
        <v>381.82499214</v>
      </c>
      <c r="T37" s="20" t="n">
        <v>7.32591963</v>
      </c>
    </row>
    <row r="38" spans="1:20">
      <c r="A38" s="15" t="s">
        <v>213</v>
      </c>
      <c r="B38" s="17" t="n">
        <v>5860</v>
      </c>
      <c r="C38" s="18">
        <f>(62.0/B38*100)</f>
        <v/>
      </c>
      <c r="D38" s="19" t="n">
        <v>5798</v>
      </c>
      <c r="E38" s="18" t="n">
        <v>499.75759519</v>
      </c>
      <c r="F38" s="20" t="n">
        <v>3.31395926</v>
      </c>
      <c r="G38" s="18" t="n">
        <v>506.79023961</v>
      </c>
      <c r="H38" s="20" t="n">
        <v>6.6571071</v>
      </c>
      <c r="I38" s="18" t="n">
        <v>487.24167246</v>
      </c>
      <c r="J38" s="20" t="n">
        <v>5.74087124</v>
      </c>
      <c r="K38" s="18" t="s">
        <v>182</v>
      </c>
      <c r="L38" s="20" t="s">
        <v>182</v>
      </c>
      <c r="M38" s="18" t="s">
        <v>182</v>
      </c>
      <c r="N38" s="20" t="s">
        <v>182</v>
      </c>
      <c r="O38" s="18" t="s">
        <v>182</v>
      </c>
      <c r="P38" s="20" t="s">
        <v>182</v>
      </c>
      <c r="Q38" s="18" t="s">
        <v>182</v>
      </c>
      <c r="R38" s="20" t="s">
        <v>182</v>
      </c>
      <c r="S38" s="18" t="n">
        <v>393.85198981</v>
      </c>
      <c r="T38" s="20" t="n">
        <v>6.26521818</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(5662.0/B40*100)</f>
        <v/>
      </c>
      <c r="D40" s="19" t="n">
        <v>8495</v>
      </c>
      <c r="E40" s="18" t="n">
        <v>508.51942164</v>
      </c>
      <c r="F40" s="20" t="n">
        <v>3.18689478</v>
      </c>
      <c r="G40" s="18" t="n">
        <v>476.45429558</v>
      </c>
      <c r="H40" s="20" t="n">
        <v>8.90857694</v>
      </c>
      <c r="I40" s="18" t="n">
        <v>458.31459829</v>
      </c>
      <c r="J40" s="20" t="n">
        <v>10.38639318</v>
      </c>
      <c r="K40" s="18" t="s">
        <v>182</v>
      </c>
      <c r="L40" s="20" t="s">
        <v>182</v>
      </c>
      <c r="M40" s="18" t="s">
        <v>182</v>
      </c>
      <c r="N40" s="20" t="s">
        <v>182</v>
      </c>
      <c r="O40" s="18" t="n">
        <v>493.18465857</v>
      </c>
      <c r="P40" s="20" t="n">
        <v>2.25147869</v>
      </c>
      <c r="Q40" s="18" t="s">
        <v>182</v>
      </c>
      <c r="R40" s="20" t="s">
        <v>182</v>
      </c>
      <c r="S40" s="18" t="n">
        <v>402.39388859</v>
      </c>
      <c r="T40" s="20" t="n">
        <v>10.36336105</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(2723.0/B46*100)</f>
        <v/>
      </c>
      <c r="D46" s="19" t="n">
        <v>20418</v>
      </c>
      <c r="E46" s="18" t="n">
        <v>405.16529531</v>
      </c>
      <c r="F46" s="20" t="n">
        <v>4.36554628</v>
      </c>
      <c r="G46" s="18" t="n">
        <v>427.26764724</v>
      </c>
      <c r="H46" s="20" t="n">
        <v>3.86480407</v>
      </c>
      <c r="I46" s="18" t="n">
        <v>426.87670846</v>
      </c>
      <c r="J46" s="20" t="n">
        <v>3.74689025</v>
      </c>
      <c r="K46" s="18" t="s">
        <v>182</v>
      </c>
      <c r="L46" s="20" t="s">
        <v>182</v>
      </c>
      <c r="M46" s="18" t="s">
        <v>182</v>
      </c>
      <c r="N46" s="20" t="s">
        <v>182</v>
      </c>
      <c r="O46" s="18" t="s">
        <v>182</v>
      </c>
      <c r="P46" s="20" t="s">
        <v>182</v>
      </c>
      <c r="Q46" s="18" t="s">
        <v>182</v>
      </c>
      <c r="R46" s="20" t="s">
        <v>182</v>
      </c>
      <c r="S46" s="18" t="n">
        <v>378.91592305</v>
      </c>
      <c r="T46" s="20" t="n">
        <v>3.97157498</v>
      </c>
    </row>
    <row r="47" spans="1:20">
      <c r="A47" s="15" t="s">
        <v>222</v>
      </c>
      <c r="B47" s="17" t="n">
        <v>5928</v>
      </c>
      <c r="C47" s="18">
        <f>(106.0/B47*100)</f>
        <v/>
      </c>
      <c r="D47" s="19" t="n">
        <v>5822</v>
      </c>
      <c r="E47" s="18" t="n">
        <v>439.12726383</v>
      </c>
      <c r="F47" s="20" t="n">
        <v>5.34731261</v>
      </c>
      <c r="G47" s="18" t="n">
        <v>426.14152108</v>
      </c>
      <c r="H47" s="20" t="n">
        <v>7.45291765</v>
      </c>
      <c r="I47" s="18" t="n">
        <v>464.81284229</v>
      </c>
      <c r="J47" s="20" t="n">
        <v>5.12701919</v>
      </c>
      <c r="K47" s="18" t="s">
        <v>182</v>
      </c>
      <c r="L47" s="20" t="s">
        <v>182</v>
      </c>
      <c r="M47" s="18" t="s">
        <v>182</v>
      </c>
      <c r="N47" s="20" t="s">
        <v>182</v>
      </c>
      <c r="O47" s="18" t="s">
        <v>182</v>
      </c>
      <c r="P47" s="20" t="s">
        <v>182</v>
      </c>
      <c r="Q47" s="18" t="s">
        <v>182</v>
      </c>
      <c r="R47" s="20" t="s">
        <v>182</v>
      </c>
      <c r="S47" s="18" t="n">
        <v>340.39840935</v>
      </c>
      <c r="T47" s="20" t="n">
        <v>6.97843778</v>
      </c>
    </row>
    <row r="48" spans="1:20">
      <c r="A48" s="15" t="s">
        <v>223</v>
      </c>
      <c r="B48" s="17" t="n">
        <v>9841</v>
      </c>
      <c r="C48" s="18">
        <f>(19.0/B48*100)</f>
        <v/>
      </c>
      <c r="D48" s="19" t="n">
        <v>9822</v>
      </c>
      <c r="E48" s="18" t="n">
        <v>484.9278177</v>
      </c>
      <c r="F48" s="20" t="n">
        <v>6.79902529</v>
      </c>
      <c r="G48" s="18" t="n">
        <v>510.63693985</v>
      </c>
      <c r="H48" s="20" t="n">
        <v>5.05089623</v>
      </c>
      <c r="I48" s="18" t="n">
        <v>491.76739575</v>
      </c>
      <c r="J48" s="20" t="n">
        <v>6.15245055</v>
      </c>
      <c r="K48" s="18" t="s">
        <v>182</v>
      </c>
      <c r="L48" s="20" t="s">
        <v>182</v>
      </c>
      <c r="M48" s="18" t="s">
        <v>182</v>
      </c>
      <c r="N48" s="20" t="s">
        <v>182</v>
      </c>
      <c r="O48" s="18" t="s">
        <v>182</v>
      </c>
      <c r="P48" s="20" t="s">
        <v>182</v>
      </c>
      <c r="Q48" s="18" t="s">
        <v>182</v>
      </c>
      <c r="R48" s="20" t="s">
        <v>182</v>
      </c>
      <c r="S48" s="18" t="n">
        <v>424.38085155</v>
      </c>
      <c r="T48" s="20" t="n">
        <v>15.9595194</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(971.0/B50*100)</f>
        <v/>
      </c>
      <c r="D50" s="19" t="n">
        <v>10824</v>
      </c>
      <c r="E50" s="18" t="n">
        <v>426.40400393</v>
      </c>
      <c r="F50" s="20" t="n">
        <v>3.16228867</v>
      </c>
      <c r="G50" s="18" t="n">
        <v>440.52426363</v>
      </c>
      <c r="H50" s="20" t="n">
        <v>3.5275069</v>
      </c>
      <c r="I50" s="18" t="n">
        <v>435.70441711</v>
      </c>
      <c r="J50" s="20" t="n">
        <v>3.71945067</v>
      </c>
      <c r="K50" s="18" t="s">
        <v>182</v>
      </c>
      <c r="L50" s="20" t="s">
        <v>182</v>
      </c>
      <c r="M50" s="18" t="s">
        <v>182</v>
      </c>
      <c r="N50" s="20" t="s">
        <v>182</v>
      </c>
      <c r="O50" s="18" t="s">
        <v>182</v>
      </c>
      <c r="P50" s="20" t="s">
        <v>182</v>
      </c>
      <c r="Q50" s="18" t="s">
        <v>182</v>
      </c>
      <c r="R50" s="20" t="s">
        <v>182</v>
      </c>
      <c r="S50" s="18" t="n">
        <v>374.05384594</v>
      </c>
      <c r="T50" s="20" t="n">
        <v>9.590128480000001</v>
      </c>
    </row>
    <row r="51" spans="1:20">
      <c r="A51" s="15" t="s">
        <v>226</v>
      </c>
      <c r="B51" s="17" t="n">
        <v>6866</v>
      </c>
      <c r="C51" s="18">
        <f>(114.0/B51*100)</f>
        <v/>
      </c>
      <c r="D51" s="19" t="n">
        <v>6752</v>
      </c>
      <c r="E51" s="18" t="n">
        <v>430.35048774</v>
      </c>
      <c r="F51" s="20" t="n">
        <v>3.87158427</v>
      </c>
      <c r="G51" s="18" t="n">
        <v>432.6450062</v>
      </c>
      <c r="H51" s="20" t="n">
        <v>3.83491743</v>
      </c>
      <c r="I51" s="18" t="n">
        <v>432.30722182</v>
      </c>
      <c r="J51" s="20" t="n">
        <v>3.48393407</v>
      </c>
      <c r="K51" s="18" t="s">
        <v>182</v>
      </c>
      <c r="L51" s="20" t="s">
        <v>182</v>
      </c>
      <c r="M51" s="18" t="s">
        <v>182</v>
      </c>
      <c r="N51" s="20" t="s">
        <v>182</v>
      </c>
      <c r="O51" s="18" t="n">
        <v>427.96430568</v>
      </c>
      <c r="P51" s="20" t="n">
        <v>5.20460603</v>
      </c>
      <c r="Q51" s="18" t="s">
        <v>182</v>
      </c>
      <c r="R51" s="20" t="s">
        <v>182</v>
      </c>
      <c r="S51" s="18" t="n">
        <v>389.34581147</v>
      </c>
      <c r="T51" s="20" t="n">
        <v>5.88001177</v>
      </c>
    </row>
    <row r="52" spans="1:20">
      <c r="A52" s="15" t="s">
        <v>227</v>
      </c>
      <c r="B52" s="17" t="n">
        <v>5809</v>
      </c>
      <c r="C52" s="18">
        <f>(116.0/B52*100)</f>
        <v/>
      </c>
      <c r="D52" s="19" t="n">
        <v>5693</v>
      </c>
      <c r="E52" s="18" t="n">
        <v>477.7191321</v>
      </c>
      <c r="F52" s="20" t="n">
        <v>3.26167942</v>
      </c>
      <c r="G52" s="18" t="n">
        <v>480.61840309</v>
      </c>
      <c r="H52" s="20" t="n">
        <v>4.29816257</v>
      </c>
      <c r="I52" s="18" t="n">
        <v>511.0731753</v>
      </c>
      <c r="J52" s="20" t="n">
        <v>3.22943016</v>
      </c>
      <c r="K52" s="18" t="s">
        <v>182</v>
      </c>
      <c r="L52" s="20" t="s">
        <v>182</v>
      </c>
      <c r="M52" s="18" t="s">
        <v>182</v>
      </c>
      <c r="N52" s="20" t="s">
        <v>182</v>
      </c>
      <c r="O52" s="18" t="s">
        <v>182</v>
      </c>
      <c r="P52" s="20" t="s">
        <v>182</v>
      </c>
      <c r="Q52" s="18" t="s">
        <v>182</v>
      </c>
      <c r="R52" s="20" t="s">
        <v>182</v>
      </c>
      <c r="S52" s="18" t="n">
        <v>377.97158029</v>
      </c>
      <c r="T52" s="20" t="n">
        <v>7.25987578</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(436.0/B54*100)</f>
        <v/>
      </c>
      <c r="D54" s="19" t="n">
        <v>4304</v>
      </c>
      <c r="E54" s="18" t="n">
        <v>361.11232554</v>
      </c>
      <c r="F54" s="20" t="n">
        <v>5.21712551</v>
      </c>
      <c r="G54" s="18" t="n">
        <v>368.94803024</v>
      </c>
      <c r="H54" s="20" t="n">
        <v>5.63520783</v>
      </c>
      <c r="I54" s="18" t="n">
        <v>375.59479419</v>
      </c>
      <c r="J54" s="20" t="n">
        <v>3.42269967</v>
      </c>
      <c r="K54" s="18" t="s">
        <v>182</v>
      </c>
      <c r="L54" s="20" t="s">
        <v>182</v>
      </c>
      <c r="M54" s="18" t="s">
        <v>182</v>
      </c>
      <c r="N54" s="20" t="s">
        <v>182</v>
      </c>
      <c r="O54" s="18" t="s">
        <v>182</v>
      </c>
      <c r="P54" s="20" t="s">
        <v>182</v>
      </c>
      <c r="Q54" s="18" t="s">
        <v>182</v>
      </c>
      <c r="R54" s="20" t="s">
        <v>182</v>
      </c>
      <c r="S54" s="18" t="n">
        <v>302.72357207</v>
      </c>
      <c r="T54" s="20" t="n">
        <v>4.60457593</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(78.0/B56*100)</f>
        <v/>
      </c>
      <c r="D56" s="19" t="n">
        <v>5281</v>
      </c>
      <c r="E56" s="18" t="n">
        <v>532.6537445500001</v>
      </c>
      <c r="F56" s="20" t="n">
        <v>2.82484141</v>
      </c>
      <c r="G56" s="18" t="n">
        <v>523.03062818</v>
      </c>
      <c r="H56" s="20" t="n">
        <v>3.84823928</v>
      </c>
      <c r="I56" s="18" t="n">
        <v>520.01409505</v>
      </c>
      <c r="J56" s="20" t="n">
        <v>5.64942837</v>
      </c>
      <c r="K56" s="18" t="s">
        <v>182</v>
      </c>
      <c r="L56" s="20" t="s">
        <v>182</v>
      </c>
      <c r="M56" s="18" t="s">
        <v>182</v>
      </c>
      <c r="N56" s="20" t="s">
        <v>182</v>
      </c>
      <c r="O56" s="18" t="s">
        <v>182</v>
      </c>
      <c r="P56" s="20" t="s">
        <v>182</v>
      </c>
      <c r="Q56" s="18" t="s">
        <v>182</v>
      </c>
      <c r="R56" s="20" t="s">
        <v>182</v>
      </c>
      <c r="S56" s="18" t="n">
        <v>407.57555194</v>
      </c>
      <c r="T56" s="20" t="n">
        <v>21.79939499</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(256.0/B61*100)</f>
        <v/>
      </c>
      <c r="D61" s="19" t="n">
        <v>6269</v>
      </c>
      <c r="E61" s="18" t="n">
        <v>466.44701596</v>
      </c>
      <c r="F61" s="20" t="n">
        <v>3.15162772</v>
      </c>
      <c r="G61" s="18" t="n">
        <v>475.41000372</v>
      </c>
      <c r="H61" s="20" t="n">
        <v>3.62551499</v>
      </c>
      <c r="I61" s="18" t="n">
        <v>496.10707386</v>
      </c>
      <c r="J61" s="20" t="n">
        <v>3.69229867</v>
      </c>
      <c r="K61" s="18" t="s">
        <v>182</v>
      </c>
      <c r="L61" s="20" t="s">
        <v>182</v>
      </c>
      <c r="M61" s="18" t="s">
        <v>182</v>
      </c>
      <c r="N61" s="20" t="s">
        <v>182</v>
      </c>
      <c r="O61" s="18" t="s">
        <v>182</v>
      </c>
      <c r="P61" s="20" t="s">
        <v>182</v>
      </c>
      <c r="Q61" s="18" t="s">
        <v>182</v>
      </c>
      <c r="R61" s="20" t="s">
        <v>182</v>
      </c>
      <c r="S61" s="18" t="n">
        <v>365.10251731</v>
      </c>
      <c r="T61" s="20" t="n">
        <v>9.607655429999999</v>
      </c>
    </row>
    <row r="62" spans="1:20">
      <c r="A62" s="15" t="s">
        <v>237</v>
      </c>
      <c r="B62" s="17" t="n">
        <v>4476</v>
      </c>
      <c r="C62" s="18">
        <f>(5.0/B62*100)</f>
        <v/>
      </c>
      <c r="D62" s="19" t="n">
        <v>4471</v>
      </c>
      <c r="E62" s="18" t="n">
        <v>514.37759929</v>
      </c>
      <c r="F62" s="20" t="n">
        <v>2.01715072</v>
      </c>
      <c r="G62" s="18" t="n">
        <v>499.50246279</v>
      </c>
      <c r="H62" s="20" t="n">
        <v>4.02323546</v>
      </c>
      <c r="I62" s="18" t="n">
        <v>506.37520434</v>
      </c>
      <c r="J62" s="20" t="n">
        <v>1.97727495</v>
      </c>
      <c r="K62" s="18" t="s">
        <v>182</v>
      </c>
      <c r="L62" s="20" t="s">
        <v>182</v>
      </c>
      <c r="M62" s="18" t="s">
        <v>182</v>
      </c>
      <c r="N62" s="20" t="s">
        <v>182</v>
      </c>
      <c r="O62" s="18" t="s">
        <v>182</v>
      </c>
      <c r="P62" s="20" t="s">
        <v>182</v>
      </c>
      <c r="Q62" s="18" t="s">
        <v>182</v>
      </c>
      <c r="R62" s="20" t="s">
        <v>182</v>
      </c>
      <c r="S62" s="18" t="n">
        <v>414.66734229</v>
      </c>
      <c r="T62" s="20" t="n">
        <v>18.82743966</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387.84604034</v>
      </c>
      <c r="F67" s="20" t="n">
        <v>3.63619906</v>
      </c>
      <c r="G67" s="18" t="n">
        <v>407.05504647</v>
      </c>
      <c r="H67" s="20" t="n">
        <v>3.67960875</v>
      </c>
      <c r="I67" s="18" t="n">
        <v>408.44025281</v>
      </c>
      <c r="J67" s="20" t="n">
        <v>4.93654785</v>
      </c>
      <c r="K67" s="18" t="s">
        <v>182</v>
      </c>
      <c r="L67" s="20" t="s">
        <v>182</v>
      </c>
      <c r="M67" s="18" t="s">
        <v>182</v>
      </c>
      <c r="N67" s="20" t="s">
        <v>182</v>
      </c>
      <c r="O67" s="18" t="s">
        <v>182</v>
      </c>
      <c r="P67" s="20" t="s">
        <v>182</v>
      </c>
      <c r="Q67" s="18" t="s">
        <v>182</v>
      </c>
      <c r="R67" s="20" t="s">
        <v>182</v>
      </c>
      <c r="S67" s="18" t="n">
        <v>303.54590273</v>
      </c>
      <c r="T67" s="20" t="n">
        <v>9.47649872</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490.20538901</v>
      </c>
      <c r="F70" s="20" t="n">
        <v>3.66834986</v>
      </c>
      <c r="G70" s="18" t="n">
        <v>511.03519112</v>
      </c>
      <c r="H70" s="20" t="n">
        <v>3.43842227</v>
      </c>
      <c r="I70" s="18" t="n">
        <v>507.29589511</v>
      </c>
      <c r="J70" s="20" t="n">
        <v>4.27446379</v>
      </c>
      <c r="K70" s="18" t="s">
        <v>182</v>
      </c>
      <c r="L70" s="20" t="s">
        <v>182</v>
      </c>
      <c r="M70" s="18" t="s">
        <v>182</v>
      </c>
      <c r="N70" s="20" t="s">
        <v>182</v>
      </c>
      <c r="O70" s="18" t="s">
        <v>182</v>
      </c>
      <c r="P70" s="20" t="s">
        <v>182</v>
      </c>
      <c r="Q70" s="18" t="s">
        <v>182</v>
      </c>
      <c r="R70" s="20" t="s">
        <v>182</v>
      </c>
      <c r="S70" s="18" t="n">
        <v>435.78971072</v>
      </c>
      <c r="T70" s="20" t="n">
        <v>7.44562584</v>
      </c>
    </row>
    <row r="71" spans="1:20">
      <c r="A71" s="15" t="s">
        <v>246</v>
      </c>
      <c r="B71" s="17" t="n">
        <v>6115</v>
      </c>
      <c r="C71" s="18">
        <f>(109.0/B71*100)</f>
        <v/>
      </c>
      <c r="D71" s="19" t="n">
        <v>6006</v>
      </c>
      <c r="E71" s="18" t="n">
        <v>524.36553531</v>
      </c>
      <c r="F71" s="20" t="n">
        <v>2.289405</v>
      </c>
      <c r="G71" s="18" t="n">
        <v>549.4513751</v>
      </c>
      <c r="H71" s="20" t="n">
        <v>3.40022068</v>
      </c>
      <c r="I71" s="18" t="n">
        <v>545.95170173</v>
      </c>
      <c r="J71" s="20" t="n">
        <v>2.73114272</v>
      </c>
      <c r="K71" s="18" t="s">
        <v>182</v>
      </c>
      <c r="L71" s="20" t="s">
        <v>182</v>
      </c>
      <c r="M71" s="18" t="s">
        <v>182</v>
      </c>
      <c r="N71" s="20" t="s">
        <v>182</v>
      </c>
      <c r="O71" s="18" t="s">
        <v>182</v>
      </c>
      <c r="P71" s="20" t="s">
        <v>182</v>
      </c>
      <c r="Q71" s="18" t="s">
        <v>182</v>
      </c>
      <c r="R71" s="20" t="s">
        <v>182</v>
      </c>
      <c r="S71" s="18" t="n">
        <v>449.11696188</v>
      </c>
      <c r="T71" s="20" t="n">
        <v>15.55534079</v>
      </c>
    </row>
    <row r="72" spans="1:20">
      <c r="A72" s="15" t="s">
        <v>247</v>
      </c>
      <c r="B72" s="17" t="n">
        <v>7708</v>
      </c>
      <c r="C72" s="18">
        <f>(8.0/B72*100)</f>
        <v/>
      </c>
      <c r="D72" s="19" t="n">
        <v>7700</v>
      </c>
      <c r="E72" s="18" t="n">
        <v>498.85998382</v>
      </c>
      <c r="F72" s="20" t="n">
        <v>4.08348174</v>
      </c>
      <c r="G72" s="18" t="n">
        <v>499.36528031</v>
      </c>
      <c r="H72" s="20" t="n">
        <v>3.30037215</v>
      </c>
      <c r="I72" s="18" t="n">
        <v>495.68669009</v>
      </c>
      <c r="J72" s="20" t="n">
        <v>2.90549399</v>
      </c>
      <c r="K72" s="18" t="s">
        <v>182</v>
      </c>
      <c r="L72" s="20" t="s">
        <v>182</v>
      </c>
      <c r="M72" s="18" t="s">
        <v>182</v>
      </c>
      <c r="N72" s="20" t="s">
        <v>182</v>
      </c>
      <c r="O72" s="18" t="s">
        <v>182</v>
      </c>
      <c r="P72" s="20" t="s">
        <v>182</v>
      </c>
      <c r="Q72" s="18" t="s">
        <v>182</v>
      </c>
      <c r="R72" s="20" t="s">
        <v>182</v>
      </c>
      <c r="S72" s="18" t="n">
        <v>437.02022117</v>
      </c>
      <c r="T72" s="20" t="n">
        <v>18.18410844</v>
      </c>
    </row>
    <row r="73" spans="1:20">
      <c r="A73" s="15" t="s">
        <v>248</v>
      </c>
      <c r="B73" s="17" t="n">
        <v>8249</v>
      </c>
      <c r="C73" s="18">
        <f>(225.0/B73*100)</f>
        <v/>
      </c>
      <c r="D73" s="19" t="n">
        <v>8024</v>
      </c>
      <c r="E73" s="18" t="n">
        <v>410.17762357</v>
      </c>
      <c r="F73" s="20" t="n">
        <v>3.02210268</v>
      </c>
      <c r="G73" s="18" t="n">
        <v>416.80243506</v>
      </c>
      <c r="H73" s="20" t="n">
        <v>5.53013557</v>
      </c>
      <c r="I73" s="18" t="n">
        <v>409.24137493</v>
      </c>
      <c r="J73" s="20" t="n">
        <v>4.68146957</v>
      </c>
      <c r="K73" s="18" t="s">
        <v>182</v>
      </c>
      <c r="L73" s="20" t="s">
        <v>182</v>
      </c>
      <c r="M73" s="18" t="s">
        <v>182</v>
      </c>
      <c r="N73" s="20" t="s">
        <v>182</v>
      </c>
      <c r="O73" s="18" t="s">
        <v>182</v>
      </c>
      <c r="P73" s="20" t="s">
        <v>182</v>
      </c>
      <c r="Q73" s="18" t="s">
        <v>182</v>
      </c>
      <c r="R73" s="20" t="s">
        <v>182</v>
      </c>
      <c r="S73" s="18" t="n">
        <v>346.11733789</v>
      </c>
      <c r="T73" s="20" t="n">
        <v>9.637320949999999</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(271.0/B77*100)</f>
        <v/>
      </c>
      <c r="D77" s="19" t="n">
        <v>5791</v>
      </c>
      <c r="E77" s="18" t="n">
        <v>427.66735138</v>
      </c>
      <c r="F77" s="20" t="n">
        <v>3.78626531</v>
      </c>
      <c r="G77" s="18" t="n">
        <v>461.83679482</v>
      </c>
      <c r="H77" s="20" t="n">
        <v>3.46296762</v>
      </c>
      <c r="I77" s="18" t="n">
        <v>464.52910723</v>
      </c>
      <c r="J77" s="20" t="n">
        <v>3.7631959</v>
      </c>
      <c r="K77" s="18" t="s">
        <v>182</v>
      </c>
      <c r="L77" s="20" t="s">
        <v>182</v>
      </c>
      <c r="M77" s="18" t="s">
        <v>182</v>
      </c>
      <c r="N77" s="20" t="s">
        <v>182</v>
      </c>
      <c r="O77" s="18" t="s">
        <v>182</v>
      </c>
      <c r="P77" s="20" t="s">
        <v>182</v>
      </c>
      <c r="Q77" s="18" t="s">
        <v>182</v>
      </c>
      <c r="R77" s="20" t="s">
        <v>182</v>
      </c>
      <c r="S77" s="18" t="n">
        <v>363.19813514</v>
      </c>
      <c r="T77" s="20" t="n">
        <v>4.09896065</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287</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500.40549626</v>
      </c>
      <c r="F7" s="20" t="n">
        <v>1.99568297</v>
      </c>
      <c r="G7" s="18" t="n">
        <v>510.84797074</v>
      </c>
      <c r="H7" s="20" t="n">
        <v>3.6806541</v>
      </c>
      <c r="I7" s="18" t="n">
        <v>523.10978993</v>
      </c>
      <c r="J7" s="20" t="n">
        <v>2.94903334</v>
      </c>
      <c r="K7" s="18" t="s">
        <v>182</v>
      </c>
      <c r="L7" s="20" t="s">
        <v>182</v>
      </c>
      <c r="M7" s="18" t="s">
        <v>182</v>
      </c>
      <c r="N7" s="20" t="s">
        <v>182</v>
      </c>
      <c r="O7" s="18" t="s">
        <v>182</v>
      </c>
      <c r="P7" s="20" t="s">
        <v>182</v>
      </c>
      <c r="Q7" s="18" t="s">
        <v>182</v>
      </c>
      <c r="R7" s="20" t="s">
        <v>182</v>
      </c>
      <c r="S7" s="18" t="n">
        <v>429.53281047</v>
      </c>
      <c r="T7" s="20" t="n">
        <v>7.66082037</v>
      </c>
    </row>
    <row r="8" spans="1:20">
      <c r="A8" s="15" t="s">
        <v>183</v>
      </c>
      <c r="B8" s="17" t="n">
        <v>7007</v>
      </c>
      <c r="C8" s="18">
        <f>(128.0/B8*100)</f>
        <v/>
      </c>
      <c r="D8" s="19" t="n">
        <v>6879</v>
      </c>
      <c r="E8" s="18" t="n">
        <v>465.22167448</v>
      </c>
      <c r="F8" s="20" t="n">
        <v>4.16211608</v>
      </c>
      <c r="G8" s="18" t="n">
        <v>464.32441524</v>
      </c>
      <c r="H8" s="20" t="n">
        <v>6.59299593</v>
      </c>
      <c r="I8" s="18" t="n">
        <v>513.34922534</v>
      </c>
      <c r="J8" s="20" t="n">
        <v>2.51201602</v>
      </c>
      <c r="K8" s="18" t="s">
        <v>182</v>
      </c>
      <c r="L8" s="20" t="s">
        <v>182</v>
      </c>
      <c r="M8" s="18" t="s">
        <v>182</v>
      </c>
      <c r="N8" s="20" t="s">
        <v>182</v>
      </c>
      <c r="O8" s="18" t="n">
        <v>361.38025951</v>
      </c>
      <c r="P8" s="20" t="n">
        <v>22.72565673</v>
      </c>
      <c r="Q8" s="18" t="s">
        <v>182</v>
      </c>
      <c r="R8" s="20" t="s">
        <v>182</v>
      </c>
      <c r="S8" s="18" t="n">
        <v>382.18185893</v>
      </c>
      <c r="T8" s="20" t="n">
        <v>8.310419570000001</v>
      </c>
    </row>
    <row r="9" spans="1:20">
      <c r="A9" s="15" t="s">
        <v>184</v>
      </c>
      <c r="B9" s="17" t="n">
        <v>9651</v>
      </c>
      <c r="C9" s="18">
        <f>(475.0/B9*100)</f>
        <v/>
      </c>
      <c r="D9" s="19" t="n">
        <v>9176</v>
      </c>
      <c r="E9" s="18" t="n">
        <v>482.86016216</v>
      </c>
      <c r="F9" s="20" t="n">
        <v>3.42024921</v>
      </c>
      <c r="G9" s="18" t="n">
        <v>503.98023735</v>
      </c>
      <c r="H9" s="20" t="n">
        <v>4.04719038</v>
      </c>
      <c r="I9" s="18" t="n">
        <v>526.78096393</v>
      </c>
      <c r="J9" s="20" t="n">
        <v>2.59088026</v>
      </c>
      <c r="K9" s="18" t="s">
        <v>182</v>
      </c>
      <c r="L9" s="20" t="s">
        <v>182</v>
      </c>
      <c r="M9" s="18" t="s">
        <v>182</v>
      </c>
      <c r="N9" s="20" t="s">
        <v>182</v>
      </c>
      <c r="O9" s="18" t="n">
        <v>347.7815185</v>
      </c>
      <c r="P9" s="20" t="n">
        <v>11.20716786</v>
      </c>
      <c r="Q9" s="18" t="s">
        <v>182</v>
      </c>
      <c r="R9" s="20" t="s">
        <v>182</v>
      </c>
      <c r="S9" s="18" t="n">
        <v>407.33420116</v>
      </c>
      <c r="T9" s="20" t="n">
        <v>7.13936348</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(102.0/B11*100)</f>
        <v/>
      </c>
      <c r="D11" s="19" t="n">
        <v>6951</v>
      </c>
      <c r="E11" s="18" t="n">
        <v>447.32897676</v>
      </c>
      <c r="F11" s="20" t="n">
        <v>3.04795354</v>
      </c>
      <c r="G11" s="18" t="n">
        <v>453.20029405</v>
      </c>
      <c r="H11" s="20" t="n">
        <v>3.511257</v>
      </c>
      <c r="I11" s="18" t="n">
        <v>476.03928686</v>
      </c>
      <c r="J11" s="20" t="n">
        <v>3.22054571</v>
      </c>
      <c r="K11" s="18" t="s">
        <v>182</v>
      </c>
      <c r="L11" s="20" t="s">
        <v>182</v>
      </c>
      <c r="M11" s="18" t="s">
        <v>182</v>
      </c>
      <c r="N11" s="20" t="s">
        <v>182</v>
      </c>
      <c r="O11" s="18" t="s">
        <v>182</v>
      </c>
      <c r="P11" s="20" t="s">
        <v>182</v>
      </c>
      <c r="Q11" s="18" t="s">
        <v>182</v>
      </c>
      <c r="R11" s="20" t="s">
        <v>182</v>
      </c>
      <c r="S11" s="18" t="n">
        <v>394.68890927</v>
      </c>
      <c r="T11" s="20" t="n">
        <v>9.38337727</v>
      </c>
    </row>
    <row r="12" spans="1:20">
      <c r="A12" s="15" t="s">
        <v>187</v>
      </c>
      <c r="B12" s="17" t="n">
        <v>6894</v>
      </c>
      <c r="C12" s="18">
        <f>(125.0/B12*100)</f>
        <v/>
      </c>
      <c r="D12" s="19" t="n">
        <v>6769</v>
      </c>
      <c r="E12" s="18" t="n">
        <v>463.1137284</v>
      </c>
      <c r="F12" s="20" t="n">
        <v>3.71203955</v>
      </c>
      <c r="G12" s="18" t="n">
        <v>486.76758522</v>
      </c>
      <c r="H12" s="20" t="n">
        <v>4.46019677</v>
      </c>
      <c r="I12" s="18" t="n">
        <v>511.82584117</v>
      </c>
      <c r="J12" s="20" t="n">
        <v>2.52365306</v>
      </c>
      <c r="K12" s="18" t="s">
        <v>182</v>
      </c>
      <c r="L12" s="20" t="s">
        <v>182</v>
      </c>
      <c r="M12" s="18" t="s">
        <v>182</v>
      </c>
      <c r="N12" s="20" t="s">
        <v>182</v>
      </c>
      <c r="O12" s="18" t="n">
        <v>332.31014509</v>
      </c>
      <c r="P12" s="20" t="n">
        <v>18.34291261</v>
      </c>
      <c r="Q12" s="18" t="s">
        <v>182</v>
      </c>
      <c r="R12" s="20" t="s">
        <v>182</v>
      </c>
      <c r="S12" s="18" t="n">
        <v>399.85950595</v>
      </c>
      <c r="T12" s="20" t="n">
        <v>9.19296303</v>
      </c>
    </row>
    <row r="13" spans="1:20">
      <c r="A13" s="15" t="s">
        <v>188</v>
      </c>
      <c r="B13" s="17" t="n">
        <v>7161</v>
      </c>
      <c r="C13" s="18">
        <f>(301.0/B13*100)</f>
        <v/>
      </c>
      <c r="D13" s="19" t="n">
        <v>6860</v>
      </c>
      <c r="E13" s="18" t="n">
        <v>488.19169494</v>
      </c>
      <c r="F13" s="20" t="n">
        <v>3.52736918</v>
      </c>
      <c r="G13" s="18" t="n">
        <v>518.31108992</v>
      </c>
      <c r="H13" s="20" t="n">
        <v>3.30000533</v>
      </c>
      <c r="I13" s="18" t="n">
        <v>520.67349489</v>
      </c>
      <c r="J13" s="20" t="n">
        <v>2.67230727</v>
      </c>
      <c r="K13" s="18" t="s">
        <v>182</v>
      </c>
      <c r="L13" s="20" t="s">
        <v>182</v>
      </c>
      <c r="M13" s="18" t="s">
        <v>182</v>
      </c>
      <c r="N13" s="20" t="s">
        <v>182</v>
      </c>
      <c r="O13" s="18" t="n">
        <v>407.4699787</v>
      </c>
      <c r="P13" s="20" t="n">
        <v>6.79601306</v>
      </c>
      <c r="Q13" s="18" t="s">
        <v>182</v>
      </c>
      <c r="R13" s="20" t="s">
        <v>182</v>
      </c>
      <c r="S13" s="18" t="n">
        <v>409.16555417</v>
      </c>
      <c r="T13" s="20" t="n">
        <v>8.780527709999999</v>
      </c>
    </row>
    <row r="14" spans="1:20">
      <c r="A14" s="15" t="s">
        <v>189</v>
      </c>
      <c r="B14" s="17" t="n">
        <v>5587</v>
      </c>
      <c r="C14" s="18">
        <f>(185.0/B14*100)</f>
        <v/>
      </c>
      <c r="D14" s="19" t="n">
        <v>5402</v>
      </c>
      <c r="E14" s="18" t="n">
        <v>496.2791296</v>
      </c>
      <c r="F14" s="20" t="n">
        <v>3.5679834</v>
      </c>
      <c r="G14" s="18" t="n">
        <v>517.5101685</v>
      </c>
      <c r="H14" s="20" t="n">
        <v>3.41366756</v>
      </c>
      <c r="I14" s="18" t="n">
        <v>533.71619679</v>
      </c>
      <c r="J14" s="20" t="n">
        <v>2.45196877</v>
      </c>
      <c r="K14" s="18" t="s">
        <v>182</v>
      </c>
      <c r="L14" s="20" t="s">
        <v>182</v>
      </c>
      <c r="M14" s="18" t="s">
        <v>182</v>
      </c>
      <c r="N14" s="20" t="s">
        <v>182</v>
      </c>
      <c r="O14" s="18" t="s">
        <v>182</v>
      </c>
      <c r="P14" s="20" t="s">
        <v>182</v>
      </c>
      <c r="Q14" s="18" t="s">
        <v>182</v>
      </c>
      <c r="R14" s="20" t="s">
        <v>182</v>
      </c>
      <c r="S14" s="18" t="n">
        <v>446.59773413</v>
      </c>
      <c r="T14" s="20" t="n">
        <v>11.06509607</v>
      </c>
    </row>
    <row r="15" spans="1:20">
      <c r="A15" s="15" t="s">
        <v>190</v>
      </c>
      <c r="B15" s="17" t="n">
        <v>5882</v>
      </c>
      <c r="C15" s="18">
        <f>(131.0/B15*100)</f>
        <v/>
      </c>
      <c r="D15" s="19" t="n">
        <v>5751</v>
      </c>
      <c r="E15" s="18" t="n">
        <v>516.26130467</v>
      </c>
      <c r="F15" s="20" t="n">
        <v>3.52742485</v>
      </c>
      <c r="G15" s="18" t="n">
        <v>529.64721509</v>
      </c>
      <c r="H15" s="20" t="n">
        <v>3.4656144</v>
      </c>
      <c r="I15" s="18" t="n">
        <v>546.3910222</v>
      </c>
      <c r="J15" s="20" t="n">
        <v>2.99192763</v>
      </c>
      <c r="K15" s="18" t="s">
        <v>182</v>
      </c>
      <c r="L15" s="20" t="s">
        <v>182</v>
      </c>
      <c r="M15" s="18" t="s">
        <v>182</v>
      </c>
      <c r="N15" s="20" t="s">
        <v>182</v>
      </c>
      <c r="O15" s="18" t="n">
        <v>367.66871077</v>
      </c>
      <c r="P15" s="20" t="n">
        <v>14.82638214</v>
      </c>
      <c r="Q15" s="18" t="s">
        <v>182</v>
      </c>
      <c r="R15" s="20" t="s">
        <v>182</v>
      </c>
      <c r="S15" s="18" t="n">
        <v>437.31811921</v>
      </c>
      <c r="T15" s="20" t="n">
        <v>9.1261451</v>
      </c>
    </row>
    <row r="16" spans="1:20">
      <c r="A16" s="15" t="s">
        <v>191</v>
      </c>
      <c r="B16" s="17" t="n">
        <v>6108</v>
      </c>
      <c r="C16" s="18">
        <f>(244.0/B16*100)</f>
        <v/>
      </c>
      <c r="D16" s="19" t="n">
        <v>5864</v>
      </c>
      <c r="E16" s="18" t="n">
        <v>500.83831978</v>
      </c>
      <c r="F16" s="20" t="n">
        <v>3.03917398</v>
      </c>
      <c r="G16" s="18" t="n">
        <v>493.34736721</v>
      </c>
      <c r="H16" s="20" t="n">
        <v>6.28422425</v>
      </c>
      <c r="I16" s="18" t="n">
        <v>532.93138559</v>
      </c>
      <c r="J16" s="20" t="n">
        <v>3.48418643</v>
      </c>
      <c r="K16" s="18" t="s">
        <v>182</v>
      </c>
      <c r="L16" s="20" t="s">
        <v>182</v>
      </c>
      <c r="M16" s="18" t="s">
        <v>182</v>
      </c>
      <c r="N16" s="20" t="s">
        <v>182</v>
      </c>
      <c r="O16" s="18" t="s">
        <v>182</v>
      </c>
      <c r="P16" s="20" t="s">
        <v>182</v>
      </c>
      <c r="Q16" s="18" t="s">
        <v>182</v>
      </c>
      <c r="R16" s="20" t="s">
        <v>182</v>
      </c>
      <c r="S16" s="18" t="n">
        <v>384.25660437</v>
      </c>
      <c r="T16" s="20" t="n">
        <v>9.13453202</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451.74147402</v>
      </c>
      <c r="F18" s="20" t="n">
        <v>4.38288589</v>
      </c>
      <c r="G18" s="18" t="n">
        <v>477.28318764</v>
      </c>
      <c r="H18" s="20" t="n">
        <v>5.11897172</v>
      </c>
      <c r="I18" s="18" t="n">
        <v>492.27383598</v>
      </c>
      <c r="J18" s="20" t="n">
        <v>4.03104626</v>
      </c>
      <c r="K18" s="18" t="s">
        <v>182</v>
      </c>
      <c r="L18" s="20" t="s">
        <v>182</v>
      </c>
      <c r="M18" s="18" t="s">
        <v>182</v>
      </c>
      <c r="N18" s="20" t="s">
        <v>182</v>
      </c>
      <c r="O18" s="18" t="s">
        <v>182</v>
      </c>
      <c r="P18" s="20" t="s">
        <v>182</v>
      </c>
      <c r="Q18" s="18" t="s">
        <v>182</v>
      </c>
      <c r="R18" s="20" t="s">
        <v>182</v>
      </c>
      <c r="S18" s="18" t="n">
        <v>379.89949738</v>
      </c>
      <c r="T18" s="20" t="n">
        <v>10.37397343</v>
      </c>
    </row>
    <row r="19" spans="1:20">
      <c r="A19" s="15" t="s">
        <v>194</v>
      </c>
      <c r="B19" s="17" t="n">
        <v>5658</v>
      </c>
      <c r="C19" s="18">
        <f>(123.0/B19*100)</f>
        <v/>
      </c>
      <c r="D19" s="19" t="n">
        <v>5535</v>
      </c>
      <c r="E19" s="18" t="n">
        <v>446.20061696</v>
      </c>
      <c r="F19" s="20" t="n">
        <v>3.95992392</v>
      </c>
      <c r="G19" s="18" t="n">
        <v>470.72963307</v>
      </c>
      <c r="H19" s="20" t="n">
        <v>3.81676619</v>
      </c>
      <c r="I19" s="18" t="n">
        <v>489.1992064</v>
      </c>
      <c r="J19" s="20" t="n">
        <v>3.05387604</v>
      </c>
      <c r="K19" s="18" t="s">
        <v>182</v>
      </c>
      <c r="L19" s="20" t="s">
        <v>182</v>
      </c>
      <c r="M19" s="18" t="s">
        <v>182</v>
      </c>
      <c r="N19" s="20" t="s">
        <v>182</v>
      </c>
      <c r="O19" s="18" t="s">
        <v>182</v>
      </c>
      <c r="P19" s="20" t="s">
        <v>182</v>
      </c>
      <c r="Q19" s="18" t="s">
        <v>182</v>
      </c>
      <c r="R19" s="20" t="s">
        <v>182</v>
      </c>
      <c r="S19" s="18" t="n">
        <v>375.67015127</v>
      </c>
      <c r="T19" s="20" t="n">
        <v>8.62481316</v>
      </c>
    </row>
    <row r="20" spans="1:20">
      <c r="A20" s="15" t="s">
        <v>195</v>
      </c>
      <c r="B20" s="17" t="n">
        <v>3371</v>
      </c>
      <c r="C20" s="18">
        <f>(81.0/B20*100)</f>
        <v/>
      </c>
      <c r="D20" s="19" t="n">
        <v>3290</v>
      </c>
      <c r="E20" s="18" t="n">
        <v>445.11096396</v>
      </c>
      <c r="F20" s="20" t="n">
        <v>4.03249841</v>
      </c>
      <c r="G20" s="18" t="n">
        <v>481.78867039</v>
      </c>
      <c r="H20" s="20" t="n">
        <v>3.90451017</v>
      </c>
      <c r="I20" s="18" t="n">
        <v>502.16493052</v>
      </c>
      <c r="J20" s="20" t="n">
        <v>2.64683222</v>
      </c>
      <c r="K20" s="18" t="s">
        <v>182</v>
      </c>
      <c r="L20" s="20" t="s">
        <v>182</v>
      </c>
      <c r="M20" s="18" t="s">
        <v>182</v>
      </c>
      <c r="N20" s="20" t="s">
        <v>182</v>
      </c>
      <c r="O20" s="18" t="s">
        <v>182</v>
      </c>
      <c r="P20" s="20" t="s">
        <v>182</v>
      </c>
      <c r="Q20" s="18" t="s">
        <v>182</v>
      </c>
      <c r="R20" s="20" t="s">
        <v>182</v>
      </c>
      <c r="S20" s="18" t="n">
        <v>388.41046951</v>
      </c>
      <c r="T20" s="20" t="n">
        <v>12.09312019</v>
      </c>
    </row>
    <row r="21" spans="1:20">
      <c r="A21" s="15" t="s">
        <v>196</v>
      </c>
      <c r="B21" s="17" t="n">
        <v>5741</v>
      </c>
      <c r="C21" s="18">
        <f>(73.0/B21*100)</f>
        <v/>
      </c>
      <c r="D21" s="19" t="n">
        <v>5668</v>
      </c>
      <c r="E21" s="18" t="n">
        <v>494.32006991</v>
      </c>
      <c r="F21" s="20" t="n">
        <v>3.92691872</v>
      </c>
      <c r="G21" s="18" t="n">
        <v>514.96878386</v>
      </c>
      <c r="H21" s="20" t="n">
        <v>3.47772009</v>
      </c>
      <c r="I21" s="18" t="n">
        <v>538.82260432</v>
      </c>
      <c r="J21" s="20" t="n">
        <v>2.63525305</v>
      </c>
      <c r="K21" s="18" t="s">
        <v>182</v>
      </c>
      <c r="L21" s="20" t="s">
        <v>182</v>
      </c>
      <c r="M21" s="18" t="s">
        <v>182</v>
      </c>
      <c r="N21" s="20" t="s">
        <v>182</v>
      </c>
      <c r="O21" s="18" t="s">
        <v>182</v>
      </c>
      <c r="P21" s="20" t="s">
        <v>182</v>
      </c>
      <c r="Q21" s="18" t="s">
        <v>182</v>
      </c>
      <c r="R21" s="20" t="s">
        <v>182</v>
      </c>
      <c r="S21" s="18" t="n">
        <v>429.84326232</v>
      </c>
      <c r="T21" s="20" t="n">
        <v>10.77629184</v>
      </c>
    </row>
    <row r="22" spans="1:20">
      <c r="A22" s="15" t="s">
        <v>197</v>
      </c>
      <c r="B22" s="17" t="n">
        <v>6598</v>
      </c>
      <c r="C22" s="18">
        <f>(98.0/B22*100)</f>
        <v/>
      </c>
      <c r="D22" s="19" t="n">
        <v>6500</v>
      </c>
      <c r="E22" s="18" t="n">
        <v>440.14784907</v>
      </c>
      <c r="F22" s="20" t="n">
        <v>5.00985654</v>
      </c>
      <c r="G22" s="18" t="n">
        <v>465.27139045</v>
      </c>
      <c r="H22" s="20" t="n">
        <v>6.59809768</v>
      </c>
      <c r="I22" s="18" t="n">
        <v>519.81837441</v>
      </c>
      <c r="J22" s="20" t="n">
        <v>4.21683412</v>
      </c>
      <c r="K22" s="18" t="s">
        <v>182</v>
      </c>
      <c r="L22" s="20" t="s">
        <v>182</v>
      </c>
      <c r="M22" s="18" t="s">
        <v>182</v>
      </c>
      <c r="N22" s="20" t="s">
        <v>182</v>
      </c>
      <c r="O22" s="18" t="n">
        <v>481.75555063</v>
      </c>
      <c r="P22" s="20" t="n">
        <v>8.711038220000001</v>
      </c>
      <c r="Q22" s="18" t="s">
        <v>182</v>
      </c>
      <c r="R22" s="20" t="s">
        <v>182</v>
      </c>
      <c r="S22" s="18" t="n">
        <v>371.10470568</v>
      </c>
      <c r="T22" s="20" t="n">
        <v>9.114220299999999</v>
      </c>
    </row>
    <row r="23" spans="1:20">
      <c r="A23" s="15" t="s">
        <v>198</v>
      </c>
      <c r="B23" s="17" t="n">
        <v>11583</v>
      </c>
      <c r="C23" s="18">
        <f>(505.0/B23*100)</f>
        <v/>
      </c>
      <c r="D23" s="19" t="n">
        <v>11078</v>
      </c>
      <c r="E23" s="18" t="n">
        <v>470.70244113</v>
      </c>
      <c r="F23" s="20" t="n">
        <v>3.22333669</v>
      </c>
      <c r="G23" s="18" t="n">
        <v>486.93377675</v>
      </c>
      <c r="H23" s="20" t="n">
        <v>4.21574356</v>
      </c>
      <c r="I23" s="18" t="n">
        <v>505.12849229</v>
      </c>
      <c r="J23" s="20" t="n">
        <v>3.00933344</v>
      </c>
      <c r="K23" s="18" t="s">
        <v>182</v>
      </c>
      <c r="L23" s="20" t="s">
        <v>182</v>
      </c>
      <c r="M23" s="18" t="s">
        <v>182</v>
      </c>
      <c r="N23" s="20" t="s">
        <v>182</v>
      </c>
      <c r="O23" s="18" t="s">
        <v>182</v>
      </c>
      <c r="P23" s="20" t="s">
        <v>182</v>
      </c>
      <c r="Q23" s="18" t="s">
        <v>182</v>
      </c>
      <c r="R23" s="20" t="s">
        <v>182</v>
      </c>
      <c r="S23" s="18" t="n">
        <v>404.09330033</v>
      </c>
      <c r="T23" s="20" t="n">
        <v>9.474702499999999</v>
      </c>
    </row>
    <row r="24" spans="1:20">
      <c r="A24" s="15" t="s">
        <v>199</v>
      </c>
      <c r="B24" s="17" t="n">
        <v>6647</v>
      </c>
      <c r="C24" s="18">
        <f>(13.0/B24*100)</f>
        <v/>
      </c>
      <c r="D24" s="19" t="n">
        <v>6634</v>
      </c>
      <c r="E24" s="18" t="n">
        <v>510.75748002</v>
      </c>
      <c r="F24" s="20" t="n">
        <v>7.7661349</v>
      </c>
      <c r="G24" s="18" t="n">
        <v>518.84435276</v>
      </c>
      <c r="H24" s="20" t="n">
        <v>4.18418537</v>
      </c>
      <c r="I24" s="18" t="n">
        <v>519.8129961</v>
      </c>
      <c r="J24" s="20" t="n">
        <v>3.0766763</v>
      </c>
      <c r="K24" s="18" t="s">
        <v>182</v>
      </c>
      <c r="L24" s="20" t="s">
        <v>182</v>
      </c>
      <c r="M24" s="18" t="s">
        <v>182</v>
      </c>
      <c r="N24" s="20" t="s">
        <v>182</v>
      </c>
      <c r="O24" s="18" t="s">
        <v>182</v>
      </c>
      <c r="P24" s="20" t="s">
        <v>182</v>
      </c>
      <c r="Q24" s="18" t="s">
        <v>182</v>
      </c>
      <c r="R24" s="20" t="s">
        <v>182</v>
      </c>
      <c r="S24" s="18" t="n">
        <v>449.26372555</v>
      </c>
      <c r="T24" s="20" t="n">
        <v>11.10140898</v>
      </c>
    </row>
    <row r="25" spans="1:20">
      <c r="A25" s="15" t="s">
        <v>200</v>
      </c>
      <c r="B25" s="17" t="n">
        <v>5581</v>
      </c>
      <c r="C25" s="18">
        <f>(28.0/B25*100)</f>
        <v/>
      </c>
      <c r="D25" s="19" t="n">
        <v>5553</v>
      </c>
      <c r="E25" s="18" t="n">
        <v>503.43484746</v>
      </c>
      <c r="F25" s="20" t="n">
        <v>6.9261687</v>
      </c>
      <c r="G25" s="18" t="n">
        <v>523.32329894</v>
      </c>
      <c r="H25" s="20" t="n">
        <v>3.82649243</v>
      </c>
      <c r="I25" s="18" t="n">
        <v>521.7587403</v>
      </c>
      <c r="J25" s="20" t="n">
        <v>4.02904468</v>
      </c>
      <c r="K25" s="18" t="s">
        <v>182</v>
      </c>
      <c r="L25" s="20" t="s">
        <v>182</v>
      </c>
      <c r="M25" s="18" t="s">
        <v>182</v>
      </c>
      <c r="N25" s="20" t="s">
        <v>182</v>
      </c>
      <c r="O25" s="18" t="s">
        <v>182</v>
      </c>
      <c r="P25" s="20" t="s">
        <v>182</v>
      </c>
      <c r="Q25" s="18" t="s">
        <v>182</v>
      </c>
      <c r="R25" s="20" t="s">
        <v>182</v>
      </c>
      <c r="S25" s="18" t="n">
        <v>471.07253479</v>
      </c>
      <c r="T25" s="20" t="n">
        <v>17.74884182</v>
      </c>
    </row>
    <row r="26" spans="1:20">
      <c r="A26" s="15" t="s">
        <v>201</v>
      </c>
      <c r="B26" s="17" t="n">
        <v>4869</v>
      </c>
      <c r="C26" s="18">
        <f>(98.0/B26*100)</f>
        <v/>
      </c>
      <c r="D26" s="19" t="n">
        <v>4771</v>
      </c>
      <c r="E26" s="18" t="n">
        <v>462.51602266</v>
      </c>
      <c r="F26" s="20" t="n">
        <v>3.43874868</v>
      </c>
      <c r="G26" s="18" t="n">
        <v>482.76036083</v>
      </c>
      <c r="H26" s="20" t="n">
        <v>3.98143231</v>
      </c>
      <c r="I26" s="18" t="n">
        <v>506.02109568</v>
      </c>
      <c r="J26" s="20" t="n">
        <v>2.30375753</v>
      </c>
      <c r="K26" s="18" t="s">
        <v>182</v>
      </c>
      <c r="L26" s="20" t="s">
        <v>182</v>
      </c>
      <c r="M26" s="18" t="s">
        <v>182</v>
      </c>
      <c r="N26" s="20" t="s">
        <v>182</v>
      </c>
      <c r="O26" s="18" t="s">
        <v>182</v>
      </c>
      <c r="P26" s="20" t="s">
        <v>182</v>
      </c>
      <c r="Q26" s="18" t="s">
        <v>182</v>
      </c>
      <c r="R26" s="20" t="s">
        <v>182</v>
      </c>
      <c r="S26" s="18" t="n">
        <v>422.2721021</v>
      </c>
      <c r="T26" s="20" t="n">
        <v>8.99560726</v>
      </c>
    </row>
    <row r="27" spans="1:20">
      <c r="A27" s="15" t="s">
        <v>202</v>
      </c>
      <c r="B27" s="17" t="n">
        <v>5299</v>
      </c>
      <c r="C27" s="18">
        <f>(159.0/B27*100)</f>
        <v/>
      </c>
      <c r="D27" s="19" t="n">
        <v>5140</v>
      </c>
      <c r="E27" s="18" t="n">
        <v>460.6810694</v>
      </c>
      <c r="F27" s="20" t="n">
        <v>2.39671691</v>
      </c>
      <c r="G27" s="18" t="n">
        <v>451.53030224</v>
      </c>
      <c r="H27" s="20" t="n">
        <v>4.79841786</v>
      </c>
      <c r="I27" s="18" t="n">
        <v>521.557023</v>
      </c>
      <c r="J27" s="20" t="n">
        <v>2.14144659</v>
      </c>
      <c r="K27" s="18" t="s">
        <v>182</v>
      </c>
      <c r="L27" s="20" t="s">
        <v>182</v>
      </c>
      <c r="M27" s="18" t="s">
        <v>182</v>
      </c>
      <c r="N27" s="20" t="s">
        <v>182</v>
      </c>
      <c r="O27" s="18" t="s">
        <v>182</v>
      </c>
      <c r="P27" s="20" t="s">
        <v>182</v>
      </c>
      <c r="Q27" s="18" t="s">
        <v>182</v>
      </c>
      <c r="R27" s="20" t="s">
        <v>182</v>
      </c>
      <c r="S27" s="18" t="n">
        <v>397.52757679</v>
      </c>
      <c r="T27" s="20" t="n">
        <v>5.78361494</v>
      </c>
    </row>
    <row r="28" spans="1:20">
      <c r="A28" s="15" t="s">
        <v>203</v>
      </c>
      <c r="B28" s="17" t="n">
        <v>7568</v>
      </c>
      <c r="C28" s="18">
        <f>(123.0/B28*100)</f>
        <v/>
      </c>
      <c r="D28" s="19" t="n">
        <v>7445</v>
      </c>
      <c r="E28" s="18" t="n">
        <v>415.6961834</v>
      </c>
      <c r="F28" s="20" t="n">
        <v>3.31410678</v>
      </c>
      <c r="G28" s="18" t="n">
        <v>422.18738147</v>
      </c>
      <c r="H28" s="20" t="n">
        <v>3.16281239</v>
      </c>
      <c r="I28" s="18" t="n">
        <v>434.74824128</v>
      </c>
      <c r="J28" s="20" t="n">
        <v>3.33886941</v>
      </c>
      <c r="K28" s="18" t="s">
        <v>182</v>
      </c>
      <c r="L28" s="20" t="s">
        <v>182</v>
      </c>
      <c r="M28" s="18" t="s">
        <v>182</v>
      </c>
      <c r="N28" s="20" t="s">
        <v>182</v>
      </c>
      <c r="O28" s="18" t="s">
        <v>182</v>
      </c>
      <c r="P28" s="20" t="s">
        <v>182</v>
      </c>
      <c r="Q28" s="18" t="s">
        <v>182</v>
      </c>
      <c r="R28" s="20" t="s">
        <v>182</v>
      </c>
      <c r="S28" s="18" t="n">
        <v>382.86897495</v>
      </c>
      <c r="T28" s="20" t="n">
        <v>10.40775471</v>
      </c>
    </row>
    <row r="29" spans="1:20">
      <c r="A29" s="15" t="s">
        <v>204</v>
      </c>
      <c r="B29" s="17" t="n">
        <v>5385</v>
      </c>
      <c r="C29" s="18">
        <f>(36.0/B29*100)</f>
        <v/>
      </c>
      <c r="D29" s="19" t="n">
        <v>5349</v>
      </c>
      <c r="E29" s="18" t="n">
        <v>467.13206904</v>
      </c>
      <c r="F29" s="20" t="n">
        <v>4.81639656</v>
      </c>
      <c r="G29" s="18" t="n">
        <v>502.92136198</v>
      </c>
      <c r="H29" s="20" t="n">
        <v>5.25022403</v>
      </c>
      <c r="I29" s="18" t="n">
        <v>530.62823142</v>
      </c>
      <c r="J29" s="20" t="n">
        <v>2.47900814</v>
      </c>
      <c r="K29" s="18" t="s">
        <v>182</v>
      </c>
      <c r="L29" s="20" t="s">
        <v>182</v>
      </c>
      <c r="M29" s="18" t="s">
        <v>182</v>
      </c>
      <c r="N29" s="20" t="s">
        <v>182</v>
      </c>
      <c r="O29" s="18" t="n">
        <v>314.02123871</v>
      </c>
      <c r="P29" s="20" t="n">
        <v>13.26138992</v>
      </c>
      <c r="Q29" s="18" t="s">
        <v>182</v>
      </c>
      <c r="R29" s="20" t="s">
        <v>182</v>
      </c>
      <c r="S29" s="18" t="n">
        <v>413.88894893</v>
      </c>
      <c r="T29" s="20" t="n">
        <v>14.03711534</v>
      </c>
    </row>
    <row r="30" spans="1:20">
      <c r="A30" s="15" t="s">
        <v>205</v>
      </c>
      <c r="B30" s="17" t="n">
        <v>4520</v>
      </c>
      <c r="C30" s="18">
        <f>(504.0/B30*100)</f>
        <v/>
      </c>
      <c r="D30" s="19" t="n">
        <v>4016</v>
      </c>
      <c r="E30" s="18" t="n">
        <v>498.7579195</v>
      </c>
      <c r="F30" s="20" t="n">
        <v>3.83215033</v>
      </c>
      <c r="G30" s="18" t="n">
        <v>510.07834653</v>
      </c>
      <c r="H30" s="20" t="n">
        <v>4.70681863</v>
      </c>
      <c r="I30" s="18" t="n">
        <v>537.50965983</v>
      </c>
      <c r="J30" s="20" t="n">
        <v>3.00907114</v>
      </c>
      <c r="K30" s="18" t="s">
        <v>182</v>
      </c>
      <c r="L30" s="20" t="s">
        <v>182</v>
      </c>
      <c r="M30" s="18" t="s">
        <v>182</v>
      </c>
      <c r="N30" s="20" t="s">
        <v>182</v>
      </c>
      <c r="O30" s="18" t="s">
        <v>182</v>
      </c>
      <c r="P30" s="20" t="s">
        <v>182</v>
      </c>
      <c r="Q30" s="18" t="s">
        <v>182</v>
      </c>
      <c r="R30" s="20" t="s">
        <v>182</v>
      </c>
      <c r="S30" s="18" t="n">
        <v>407.51039354</v>
      </c>
      <c r="T30" s="20" t="n">
        <v>8.634145520000001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(16.0/B32*100)</f>
        <v/>
      </c>
      <c r="D32" s="19" t="n">
        <v>4462</v>
      </c>
      <c r="E32" s="18" t="n">
        <v>493.30022819</v>
      </c>
      <c r="F32" s="20" t="n">
        <v>3.50433523</v>
      </c>
      <c r="G32" s="18" t="n">
        <v>508.72726811</v>
      </c>
      <c r="H32" s="20" t="n">
        <v>3.8387881</v>
      </c>
      <c r="I32" s="18" t="n">
        <v>515.58447197</v>
      </c>
      <c r="J32" s="20" t="n">
        <v>2.80028918</v>
      </c>
      <c r="K32" s="18" t="s">
        <v>182</v>
      </c>
      <c r="L32" s="20" t="s">
        <v>182</v>
      </c>
      <c r="M32" s="18" t="s">
        <v>182</v>
      </c>
      <c r="N32" s="20" t="s">
        <v>182</v>
      </c>
      <c r="O32" s="18" t="s">
        <v>182</v>
      </c>
      <c r="P32" s="20" t="s">
        <v>182</v>
      </c>
      <c r="Q32" s="18" t="s">
        <v>182</v>
      </c>
      <c r="R32" s="20" t="s">
        <v>182</v>
      </c>
      <c r="S32" s="18" t="n">
        <v>405.47377304</v>
      </c>
      <c r="T32" s="20" t="n">
        <v>14.57559803</v>
      </c>
    </row>
    <row r="33" spans="1:20">
      <c r="A33" s="15" t="s">
        <v>208</v>
      </c>
      <c r="B33" s="17" t="n">
        <v>7325</v>
      </c>
      <c r="C33" s="18">
        <f>(215.0/B33*100)</f>
        <v/>
      </c>
      <c r="D33" s="19" t="n">
        <v>7110</v>
      </c>
      <c r="E33" s="18" t="n">
        <v>472.61506196</v>
      </c>
      <c r="F33" s="20" t="n">
        <v>3.03782938</v>
      </c>
      <c r="G33" s="18" t="n">
        <v>510.50870671</v>
      </c>
      <c r="H33" s="20" t="n">
        <v>3.85007939</v>
      </c>
      <c r="I33" s="18" t="n">
        <v>521.95751934</v>
      </c>
      <c r="J33" s="20" t="n">
        <v>3.09337394</v>
      </c>
      <c r="K33" s="18" t="s">
        <v>182</v>
      </c>
      <c r="L33" s="20" t="s">
        <v>182</v>
      </c>
      <c r="M33" s="18" t="s">
        <v>182</v>
      </c>
      <c r="N33" s="20" t="s">
        <v>182</v>
      </c>
      <c r="O33" s="18" t="s">
        <v>182</v>
      </c>
      <c r="P33" s="20" t="s">
        <v>182</v>
      </c>
      <c r="Q33" s="18" t="s">
        <v>182</v>
      </c>
      <c r="R33" s="20" t="s">
        <v>182</v>
      </c>
      <c r="S33" s="18" t="n">
        <v>412.4392717</v>
      </c>
      <c r="T33" s="20" t="n">
        <v>8.859881720000001</v>
      </c>
    </row>
    <row r="34" spans="1:20">
      <c r="A34" s="15" t="s">
        <v>209</v>
      </c>
      <c r="B34" s="17" t="n">
        <v>6350</v>
      </c>
      <c r="C34" s="18">
        <f>(79.0/B34*100)</f>
        <v/>
      </c>
      <c r="D34" s="19" t="n">
        <v>6271</v>
      </c>
      <c r="E34" s="18" t="n">
        <v>447.2230334</v>
      </c>
      <c r="F34" s="20" t="n">
        <v>3.57806721</v>
      </c>
      <c r="G34" s="18" t="n">
        <v>461.60643776</v>
      </c>
      <c r="H34" s="20" t="n">
        <v>4.50151596</v>
      </c>
      <c r="I34" s="18" t="n">
        <v>479.94186484</v>
      </c>
      <c r="J34" s="20" t="n">
        <v>3.10754839</v>
      </c>
      <c r="K34" s="18" t="s">
        <v>182</v>
      </c>
      <c r="L34" s="20" t="s">
        <v>182</v>
      </c>
      <c r="M34" s="18" t="s">
        <v>182</v>
      </c>
      <c r="N34" s="20" t="s">
        <v>182</v>
      </c>
      <c r="O34" s="18" t="n">
        <v>263.37193708</v>
      </c>
      <c r="P34" s="20" t="n">
        <v>13.61114927</v>
      </c>
      <c r="Q34" s="18" t="s">
        <v>182</v>
      </c>
      <c r="R34" s="20" t="s">
        <v>182</v>
      </c>
      <c r="S34" s="18" t="n">
        <v>350.7409888</v>
      </c>
      <c r="T34" s="20" t="n">
        <v>8.27504637</v>
      </c>
    </row>
    <row r="35" spans="1:20">
      <c r="A35" s="15" t="s">
        <v>210</v>
      </c>
      <c r="B35" s="17" t="n">
        <v>6406</v>
      </c>
      <c r="C35" s="18">
        <f>(67.0/B35*100)</f>
        <v/>
      </c>
      <c r="D35" s="19" t="n">
        <v>6339</v>
      </c>
      <c r="E35" s="18" t="n">
        <v>495.23756219</v>
      </c>
      <c r="F35" s="20" t="n">
        <v>2.57250903</v>
      </c>
      <c r="G35" s="18" t="n">
        <v>502.45903447</v>
      </c>
      <c r="H35" s="20" t="n">
        <v>4.78821864</v>
      </c>
      <c r="I35" s="18" t="n">
        <v>524.10397345</v>
      </c>
      <c r="J35" s="20" t="n">
        <v>2.25336585</v>
      </c>
      <c r="K35" s="18" t="s">
        <v>182</v>
      </c>
      <c r="L35" s="20" t="s">
        <v>182</v>
      </c>
      <c r="M35" s="18" t="s">
        <v>182</v>
      </c>
      <c r="N35" s="20" t="s">
        <v>182</v>
      </c>
      <c r="O35" s="18" t="n">
        <v>337.32521215</v>
      </c>
      <c r="P35" s="20" t="n">
        <v>11.65794297</v>
      </c>
      <c r="Q35" s="18" t="s">
        <v>182</v>
      </c>
      <c r="R35" s="20" t="s">
        <v>182</v>
      </c>
      <c r="S35" s="18" t="n">
        <v>421.9632929</v>
      </c>
      <c r="T35" s="20" t="n">
        <v>7.58468996</v>
      </c>
    </row>
    <row r="36" spans="1:20">
      <c r="A36" s="15" t="s">
        <v>211</v>
      </c>
      <c r="B36" s="17" t="n">
        <v>6736</v>
      </c>
      <c r="C36" s="18">
        <f>(42.0/B36*100)</f>
        <v/>
      </c>
      <c r="D36" s="19" t="n">
        <v>6694</v>
      </c>
      <c r="E36" s="18" t="n">
        <v>494.11822037</v>
      </c>
      <c r="F36" s="20" t="n">
        <v>2.84800106</v>
      </c>
      <c r="G36" s="18" t="n">
        <v>480.5972828</v>
      </c>
      <c r="H36" s="20" t="n">
        <v>5.14721623</v>
      </c>
      <c r="I36" s="18" t="n">
        <v>510.27879894</v>
      </c>
      <c r="J36" s="20" t="n">
        <v>2.6692911</v>
      </c>
      <c r="K36" s="18" t="s">
        <v>182</v>
      </c>
      <c r="L36" s="20" t="s">
        <v>182</v>
      </c>
      <c r="M36" s="18" t="s">
        <v>182</v>
      </c>
      <c r="N36" s="20" t="s">
        <v>182</v>
      </c>
      <c r="O36" s="18" t="s">
        <v>182</v>
      </c>
      <c r="P36" s="20" t="s">
        <v>182</v>
      </c>
      <c r="Q36" s="18" t="s">
        <v>182</v>
      </c>
      <c r="R36" s="20" t="s">
        <v>182</v>
      </c>
      <c r="S36" s="18" t="n">
        <v>387.97965105</v>
      </c>
      <c r="T36" s="20" t="n">
        <v>9.176002629999999</v>
      </c>
    </row>
    <row r="37" spans="1:20">
      <c r="A37" s="15" t="s">
        <v>212</v>
      </c>
      <c r="B37" s="17" t="n">
        <v>5458</v>
      </c>
      <c r="C37" s="18">
        <f>(228.0/B37*100)</f>
        <v/>
      </c>
      <c r="D37" s="19" t="n">
        <v>5230</v>
      </c>
      <c r="E37" s="18" t="n">
        <v>479.01194914</v>
      </c>
      <c r="F37" s="20" t="n">
        <v>3.81496579</v>
      </c>
      <c r="G37" s="18" t="n">
        <v>510.67603359</v>
      </c>
      <c r="H37" s="20" t="n">
        <v>4.33112021</v>
      </c>
      <c r="I37" s="18" t="n">
        <v>527.94178174</v>
      </c>
      <c r="J37" s="20" t="n">
        <v>3.66854746</v>
      </c>
      <c r="K37" s="18" t="s">
        <v>182</v>
      </c>
      <c r="L37" s="20" t="s">
        <v>182</v>
      </c>
      <c r="M37" s="18" t="s">
        <v>182</v>
      </c>
      <c r="N37" s="20" t="s">
        <v>182</v>
      </c>
      <c r="O37" s="18" t="s">
        <v>182</v>
      </c>
      <c r="P37" s="20" t="s">
        <v>182</v>
      </c>
      <c r="Q37" s="18" t="s">
        <v>182</v>
      </c>
      <c r="R37" s="20" t="s">
        <v>182</v>
      </c>
      <c r="S37" s="18" t="n">
        <v>389.78220165</v>
      </c>
      <c r="T37" s="20" t="n">
        <v>7.02045208</v>
      </c>
    </row>
    <row r="38" spans="1:20">
      <c r="A38" s="15" t="s">
        <v>213</v>
      </c>
      <c r="B38" s="17" t="n">
        <v>5860</v>
      </c>
      <c r="C38" s="18">
        <f>(62.0/B38*100)</f>
        <v/>
      </c>
      <c r="D38" s="19" t="n">
        <v>5798</v>
      </c>
      <c r="E38" s="18" t="n">
        <v>478.25427474</v>
      </c>
      <c r="F38" s="20" t="n">
        <v>4.25748553</v>
      </c>
      <c r="G38" s="18" t="n">
        <v>494.38663339</v>
      </c>
      <c r="H38" s="20" t="n">
        <v>6.94206333</v>
      </c>
      <c r="I38" s="18" t="n">
        <v>514.69001844</v>
      </c>
      <c r="J38" s="20" t="n">
        <v>3.23746364</v>
      </c>
      <c r="K38" s="18" t="s">
        <v>182</v>
      </c>
      <c r="L38" s="20" t="s">
        <v>182</v>
      </c>
      <c r="M38" s="18" t="s">
        <v>182</v>
      </c>
      <c r="N38" s="20" t="s">
        <v>182</v>
      </c>
      <c r="O38" s="18" t="s">
        <v>182</v>
      </c>
      <c r="P38" s="20" t="s">
        <v>182</v>
      </c>
      <c r="Q38" s="18" t="s">
        <v>182</v>
      </c>
      <c r="R38" s="20" t="s">
        <v>182</v>
      </c>
      <c r="S38" s="18" t="n">
        <v>399.73297604</v>
      </c>
      <c r="T38" s="20" t="n">
        <v>7.04703688</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(5662.0/B40*100)</f>
        <v/>
      </c>
      <c r="D40" s="19" t="n">
        <v>8495</v>
      </c>
      <c r="E40" s="18" t="n">
        <v>481.7455525</v>
      </c>
      <c r="F40" s="20" t="n">
        <v>4.20739265</v>
      </c>
      <c r="G40" s="18" t="n">
        <v>499.10460366</v>
      </c>
      <c r="H40" s="20" t="n">
        <v>4.95609664</v>
      </c>
      <c r="I40" s="18" t="n">
        <v>520.3262955599999</v>
      </c>
      <c r="J40" s="20" t="n">
        <v>3.62532841</v>
      </c>
      <c r="K40" s="18" t="s">
        <v>182</v>
      </c>
      <c r="L40" s="20" t="s">
        <v>182</v>
      </c>
      <c r="M40" s="18" t="s">
        <v>182</v>
      </c>
      <c r="N40" s="20" t="s">
        <v>182</v>
      </c>
      <c r="O40" s="18" t="n">
        <v>493.18465857</v>
      </c>
      <c r="P40" s="20" t="n">
        <v>2.25147869</v>
      </c>
      <c r="Q40" s="18" t="s">
        <v>182</v>
      </c>
      <c r="R40" s="20" t="s">
        <v>182</v>
      </c>
      <c r="S40" s="18" t="n">
        <v>411.95077563</v>
      </c>
      <c r="T40" s="20" t="n">
        <v>9.766604429999999</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(2723.0/B46*100)</f>
        <v/>
      </c>
      <c r="D46" s="19" t="n">
        <v>20418</v>
      </c>
      <c r="E46" s="18" t="n">
        <v>393.28595012</v>
      </c>
      <c r="F46" s="20" t="n">
        <v>4.1892385</v>
      </c>
      <c r="G46" s="18" t="n">
        <v>418.60653869</v>
      </c>
      <c r="H46" s="20" t="n">
        <v>4.52001028</v>
      </c>
      <c r="I46" s="18" t="n">
        <v>435.8704837</v>
      </c>
      <c r="J46" s="20" t="n">
        <v>3.73724811</v>
      </c>
      <c r="K46" s="18" t="s">
        <v>182</v>
      </c>
      <c r="L46" s="20" t="s">
        <v>182</v>
      </c>
      <c r="M46" s="18" t="s">
        <v>182</v>
      </c>
      <c r="N46" s="20" t="s">
        <v>182</v>
      </c>
      <c r="O46" s="18" t="s">
        <v>182</v>
      </c>
      <c r="P46" s="20" t="s">
        <v>182</v>
      </c>
      <c r="Q46" s="18" t="s">
        <v>182</v>
      </c>
      <c r="R46" s="20" t="s">
        <v>182</v>
      </c>
      <c r="S46" s="18" t="n">
        <v>378.39076786</v>
      </c>
      <c r="T46" s="20" t="n">
        <v>3.87690774</v>
      </c>
    </row>
    <row r="47" spans="1:20">
      <c r="A47" s="15" t="s">
        <v>222</v>
      </c>
      <c r="B47" s="17" t="n">
        <v>5928</v>
      </c>
      <c r="C47" s="18">
        <f>(106.0/B47*100)</f>
        <v/>
      </c>
      <c r="D47" s="19" t="n">
        <v>5822</v>
      </c>
      <c r="E47" s="18" t="n">
        <v>416.44853969</v>
      </c>
      <c r="F47" s="20" t="n">
        <v>5.40505544</v>
      </c>
      <c r="G47" s="18" t="n">
        <v>445.63054153</v>
      </c>
      <c r="H47" s="20" t="n">
        <v>6.36299417</v>
      </c>
      <c r="I47" s="18" t="n">
        <v>472.63099521</v>
      </c>
      <c r="J47" s="20" t="n">
        <v>4.69490651</v>
      </c>
      <c r="K47" s="18" t="s">
        <v>182</v>
      </c>
      <c r="L47" s="20" t="s">
        <v>182</v>
      </c>
      <c r="M47" s="18" t="s">
        <v>182</v>
      </c>
      <c r="N47" s="20" t="s">
        <v>182</v>
      </c>
      <c r="O47" s="18" t="s">
        <v>182</v>
      </c>
      <c r="P47" s="20" t="s">
        <v>182</v>
      </c>
      <c r="Q47" s="18" t="s">
        <v>182</v>
      </c>
      <c r="R47" s="20" t="s">
        <v>182</v>
      </c>
      <c r="S47" s="18" t="n">
        <v>344.03582478</v>
      </c>
      <c r="T47" s="20" t="n">
        <v>6.92759853</v>
      </c>
    </row>
    <row r="48" spans="1:20">
      <c r="A48" s="15" t="s">
        <v>223</v>
      </c>
      <c r="B48" s="17" t="n">
        <v>9841</v>
      </c>
      <c r="C48" s="18">
        <f>(19.0/B48*100)</f>
        <v/>
      </c>
      <c r="D48" s="19" t="n">
        <v>9822</v>
      </c>
      <c r="E48" s="18" t="n">
        <v>457.76969907</v>
      </c>
      <c r="F48" s="20" t="n">
        <v>7.0731683</v>
      </c>
      <c r="G48" s="18" t="n">
        <v>501.67160065</v>
      </c>
      <c r="H48" s="20" t="n">
        <v>4.99194413</v>
      </c>
      <c r="I48" s="18" t="n">
        <v>505.84833092</v>
      </c>
      <c r="J48" s="20" t="n">
        <v>5.70408013</v>
      </c>
      <c r="K48" s="18" t="s">
        <v>182</v>
      </c>
      <c r="L48" s="20" t="s">
        <v>182</v>
      </c>
      <c r="M48" s="18" t="s">
        <v>182</v>
      </c>
      <c r="N48" s="20" t="s">
        <v>182</v>
      </c>
      <c r="O48" s="18" t="s">
        <v>182</v>
      </c>
      <c r="P48" s="20" t="s">
        <v>182</v>
      </c>
      <c r="Q48" s="18" t="s">
        <v>182</v>
      </c>
      <c r="R48" s="20" t="s">
        <v>182</v>
      </c>
      <c r="S48" s="18" t="n">
        <v>426.33130958</v>
      </c>
      <c r="T48" s="20" t="n">
        <v>15.05362456</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(971.0/B50*100)</f>
        <v/>
      </c>
      <c r="D50" s="19" t="n">
        <v>10824</v>
      </c>
      <c r="E50" s="18" t="n">
        <v>409.77105473</v>
      </c>
      <c r="F50" s="20" t="n">
        <v>3.25575146</v>
      </c>
      <c r="G50" s="18" t="n">
        <v>431.66725478</v>
      </c>
      <c r="H50" s="20" t="n">
        <v>4.61535483</v>
      </c>
      <c r="I50" s="18" t="n">
        <v>450.48310247</v>
      </c>
      <c r="J50" s="20" t="n">
        <v>3.4138542</v>
      </c>
      <c r="K50" s="18" t="s">
        <v>182</v>
      </c>
      <c r="L50" s="20" t="s">
        <v>182</v>
      </c>
      <c r="M50" s="18" t="s">
        <v>182</v>
      </c>
      <c r="N50" s="20" t="s">
        <v>182</v>
      </c>
      <c r="O50" s="18" t="s">
        <v>182</v>
      </c>
      <c r="P50" s="20" t="s">
        <v>182</v>
      </c>
      <c r="Q50" s="18" t="s">
        <v>182</v>
      </c>
      <c r="R50" s="20" t="s">
        <v>182</v>
      </c>
      <c r="S50" s="18" t="n">
        <v>379.2574963</v>
      </c>
      <c r="T50" s="20" t="n">
        <v>9.567736780000001</v>
      </c>
    </row>
    <row r="51" spans="1:20">
      <c r="A51" s="15" t="s">
        <v>226</v>
      </c>
      <c r="B51" s="17" t="n">
        <v>6866</v>
      </c>
      <c r="C51" s="18">
        <f>(114.0/B51*100)</f>
        <v/>
      </c>
      <c r="D51" s="19" t="n">
        <v>6752</v>
      </c>
      <c r="E51" s="18" t="n">
        <v>430.99496778</v>
      </c>
      <c r="F51" s="20" t="n">
        <v>3.27809229</v>
      </c>
      <c r="G51" s="18" t="n">
        <v>433.60373729</v>
      </c>
      <c r="H51" s="20" t="n">
        <v>4.13572951</v>
      </c>
      <c r="I51" s="18" t="n">
        <v>431.54511206</v>
      </c>
      <c r="J51" s="20" t="n">
        <v>3.65478338</v>
      </c>
      <c r="K51" s="18" t="s">
        <v>182</v>
      </c>
      <c r="L51" s="20" t="s">
        <v>182</v>
      </c>
      <c r="M51" s="18" t="s">
        <v>182</v>
      </c>
      <c r="N51" s="20" t="s">
        <v>182</v>
      </c>
      <c r="O51" s="18" t="n">
        <v>427.96430568</v>
      </c>
      <c r="P51" s="20" t="n">
        <v>5.20460603</v>
      </c>
      <c r="Q51" s="18" t="s">
        <v>182</v>
      </c>
      <c r="R51" s="20" t="s">
        <v>182</v>
      </c>
      <c r="S51" s="18" t="n">
        <v>389.48080393</v>
      </c>
      <c r="T51" s="20" t="n">
        <v>5.89052347</v>
      </c>
    </row>
    <row r="52" spans="1:20">
      <c r="A52" s="15" t="s">
        <v>227</v>
      </c>
      <c r="B52" s="17" t="n">
        <v>5809</v>
      </c>
      <c r="C52" s="18">
        <f>(116.0/B52*100)</f>
        <v/>
      </c>
      <c r="D52" s="19" t="n">
        <v>5693</v>
      </c>
      <c r="E52" s="18" t="n">
        <v>461.7379721</v>
      </c>
      <c r="F52" s="20" t="n">
        <v>3.71450216</v>
      </c>
      <c r="G52" s="18" t="n">
        <v>480.28216993</v>
      </c>
      <c r="H52" s="20" t="n">
        <v>3.81227921</v>
      </c>
      <c r="I52" s="18" t="n">
        <v>514.5613394</v>
      </c>
      <c r="J52" s="20" t="n">
        <v>2.76353438</v>
      </c>
      <c r="K52" s="18" t="s">
        <v>182</v>
      </c>
      <c r="L52" s="20" t="s">
        <v>182</v>
      </c>
      <c r="M52" s="18" t="s">
        <v>182</v>
      </c>
      <c r="N52" s="20" t="s">
        <v>182</v>
      </c>
      <c r="O52" s="18" t="s">
        <v>182</v>
      </c>
      <c r="P52" s="20" t="s">
        <v>182</v>
      </c>
      <c r="Q52" s="18" t="s">
        <v>182</v>
      </c>
      <c r="R52" s="20" t="s">
        <v>182</v>
      </c>
      <c r="S52" s="18" t="n">
        <v>373.40252979</v>
      </c>
      <c r="T52" s="20" t="n">
        <v>7.62186147</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(436.0/B54*100)</f>
        <v/>
      </c>
      <c r="D54" s="19" t="n">
        <v>4304</v>
      </c>
      <c r="E54" s="18" t="n">
        <v>362.8945499</v>
      </c>
      <c r="F54" s="20" t="n">
        <v>4.87959947</v>
      </c>
      <c r="G54" s="18" t="n">
        <v>366.89701402</v>
      </c>
      <c r="H54" s="20" t="n">
        <v>5.39245352</v>
      </c>
      <c r="I54" s="18" t="n">
        <v>374.64734166</v>
      </c>
      <c r="J54" s="20" t="n">
        <v>3.70672679</v>
      </c>
      <c r="K54" s="18" t="s">
        <v>182</v>
      </c>
      <c r="L54" s="20" t="s">
        <v>182</v>
      </c>
      <c r="M54" s="18" t="s">
        <v>182</v>
      </c>
      <c r="N54" s="20" t="s">
        <v>182</v>
      </c>
      <c r="O54" s="18" t="s">
        <v>182</v>
      </c>
      <c r="P54" s="20" t="s">
        <v>182</v>
      </c>
      <c r="Q54" s="18" t="s">
        <v>182</v>
      </c>
      <c r="R54" s="20" t="s">
        <v>182</v>
      </c>
      <c r="S54" s="18" t="n">
        <v>301.89859527</v>
      </c>
      <c r="T54" s="20" t="n">
        <v>4.56259897</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(78.0/B56*100)</f>
        <v/>
      </c>
      <c r="D56" s="19" t="n">
        <v>5281</v>
      </c>
      <c r="E56" s="18" t="n">
        <v>503.14957223</v>
      </c>
      <c r="F56" s="20" t="n">
        <v>3.71090471</v>
      </c>
      <c r="G56" s="18" t="n">
        <v>515.08615001</v>
      </c>
      <c r="H56" s="20" t="n">
        <v>4.76391292</v>
      </c>
      <c r="I56" s="18" t="n">
        <v>543.10721914</v>
      </c>
      <c r="J56" s="20" t="n">
        <v>2.86381977</v>
      </c>
      <c r="K56" s="18" t="s">
        <v>182</v>
      </c>
      <c r="L56" s="20" t="s">
        <v>182</v>
      </c>
      <c r="M56" s="18" t="s">
        <v>182</v>
      </c>
      <c r="N56" s="20" t="s">
        <v>182</v>
      </c>
      <c r="O56" s="18" t="s">
        <v>182</v>
      </c>
      <c r="P56" s="20" t="s">
        <v>182</v>
      </c>
      <c r="Q56" s="18" t="s">
        <v>182</v>
      </c>
      <c r="R56" s="20" t="s">
        <v>182</v>
      </c>
      <c r="S56" s="18" t="n">
        <v>430.81529077</v>
      </c>
      <c r="T56" s="20" t="n">
        <v>19.50007627</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(256.0/B61*100)</f>
        <v/>
      </c>
      <c r="D61" s="19" t="n">
        <v>6269</v>
      </c>
      <c r="E61" s="18" t="n">
        <v>439.17953668</v>
      </c>
      <c r="F61" s="20" t="n">
        <v>3.08466926</v>
      </c>
      <c r="G61" s="18" t="n">
        <v>478.51422914</v>
      </c>
      <c r="H61" s="20" t="n">
        <v>3.45528121</v>
      </c>
      <c r="I61" s="18" t="n">
        <v>497.50422179</v>
      </c>
      <c r="J61" s="20" t="n">
        <v>3.39424874</v>
      </c>
      <c r="K61" s="18" t="s">
        <v>182</v>
      </c>
      <c r="L61" s="20" t="s">
        <v>182</v>
      </c>
      <c r="M61" s="18" t="s">
        <v>182</v>
      </c>
      <c r="N61" s="20" t="s">
        <v>182</v>
      </c>
      <c r="O61" s="18" t="s">
        <v>182</v>
      </c>
      <c r="P61" s="20" t="s">
        <v>182</v>
      </c>
      <c r="Q61" s="18" t="s">
        <v>182</v>
      </c>
      <c r="R61" s="20" t="s">
        <v>182</v>
      </c>
      <c r="S61" s="18" t="n">
        <v>372.88942806</v>
      </c>
      <c r="T61" s="20" t="n">
        <v>10.68325813</v>
      </c>
    </row>
    <row r="62" spans="1:20">
      <c r="A62" s="15" t="s">
        <v>237</v>
      </c>
      <c r="B62" s="17" t="n">
        <v>4476</v>
      </c>
      <c r="C62" s="18">
        <f>(5.0/B62*100)</f>
        <v/>
      </c>
      <c r="D62" s="19" t="n">
        <v>4471</v>
      </c>
      <c r="E62" s="18" t="n">
        <v>485.54375505</v>
      </c>
      <c r="F62" s="20" t="n">
        <v>2.40212169</v>
      </c>
      <c r="G62" s="18" t="n">
        <v>497.45749763</v>
      </c>
      <c r="H62" s="20" t="n">
        <v>3.63378638</v>
      </c>
      <c r="I62" s="18" t="n">
        <v>522.48984683</v>
      </c>
      <c r="J62" s="20" t="n">
        <v>1.62019149</v>
      </c>
      <c r="K62" s="18" t="s">
        <v>182</v>
      </c>
      <c r="L62" s="20" t="s">
        <v>182</v>
      </c>
      <c r="M62" s="18" t="s">
        <v>182</v>
      </c>
      <c r="N62" s="20" t="s">
        <v>182</v>
      </c>
      <c r="O62" s="18" t="s">
        <v>182</v>
      </c>
      <c r="P62" s="20" t="s">
        <v>182</v>
      </c>
      <c r="Q62" s="18" t="s">
        <v>182</v>
      </c>
      <c r="R62" s="20" t="s">
        <v>182</v>
      </c>
      <c r="S62" s="18" t="n">
        <v>431.74720837</v>
      </c>
      <c r="T62" s="20" t="n">
        <v>19.19391182</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372.876022</v>
      </c>
      <c r="F67" s="20" t="n">
        <v>3.31613841</v>
      </c>
      <c r="G67" s="18" t="n">
        <v>406.25916406</v>
      </c>
      <c r="H67" s="20" t="n">
        <v>4.18134823</v>
      </c>
      <c r="I67" s="18" t="n">
        <v>417.1101046</v>
      </c>
      <c r="J67" s="20" t="n">
        <v>3.71624021</v>
      </c>
      <c r="K67" s="18" t="s">
        <v>182</v>
      </c>
      <c r="L67" s="20" t="s">
        <v>182</v>
      </c>
      <c r="M67" s="18" t="s">
        <v>182</v>
      </c>
      <c r="N67" s="20" t="s">
        <v>182</v>
      </c>
      <c r="O67" s="18" t="s">
        <v>182</v>
      </c>
      <c r="P67" s="20" t="s">
        <v>182</v>
      </c>
      <c r="Q67" s="18" t="s">
        <v>182</v>
      </c>
      <c r="R67" s="20" t="s">
        <v>182</v>
      </c>
      <c r="S67" s="18" t="n">
        <v>320.62973834</v>
      </c>
      <c r="T67" s="20" t="n">
        <v>9.03455121</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482.30804375</v>
      </c>
      <c r="F70" s="20" t="n">
        <v>3.52653168</v>
      </c>
      <c r="G70" s="18" t="n">
        <v>518.63128389</v>
      </c>
      <c r="H70" s="20" t="n">
        <v>3.72526823</v>
      </c>
      <c r="I70" s="18" t="n">
        <v>518.81381542</v>
      </c>
      <c r="J70" s="20" t="n">
        <v>4.63698585</v>
      </c>
      <c r="K70" s="18" t="s">
        <v>182</v>
      </c>
      <c r="L70" s="20" t="s">
        <v>182</v>
      </c>
      <c r="M70" s="18" t="s">
        <v>182</v>
      </c>
      <c r="N70" s="20" t="s">
        <v>182</v>
      </c>
      <c r="O70" s="18" t="s">
        <v>182</v>
      </c>
      <c r="P70" s="20" t="s">
        <v>182</v>
      </c>
      <c r="Q70" s="18" t="s">
        <v>182</v>
      </c>
      <c r="R70" s="20" t="s">
        <v>182</v>
      </c>
      <c r="S70" s="18" t="n">
        <v>432.01431148</v>
      </c>
      <c r="T70" s="20" t="n">
        <v>6.74091508</v>
      </c>
    </row>
    <row r="71" spans="1:20">
      <c r="A71" s="15" t="s">
        <v>246</v>
      </c>
      <c r="B71" s="17" t="n">
        <v>6115</v>
      </c>
      <c r="C71" s="18">
        <f>(109.0/B71*100)</f>
        <v/>
      </c>
      <c r="D71" s="19" t="n">
        <v>6006</v>
      </c>
      <c r="E71" s="18" t="n">
        <v>503.25070091</v>
      </c>
      <c r="F71" s="20" t="n">
        <v>2.81804715</v>
      </c>
      <c r="G71" s="18" t="n">
        <v>534.81273458</v>
      </c>
      <c r="H71" s="20" t="n">
        <v>3.54870956</v>
      </c>
      <c r="I71" s="18" t="n">
        <v>558.14708349</v>
      </c>
      <c r="J71" s="20" t="n">
        <v>2.28553283</v>
      </c>
      <c r="K71" s="18" t="s">
        <v>182</v>
      </c>
      <c r="L71" s="20" t="s">
        <v>182</v>
      </c>
      <c r="M71" s="18" t="s">
        <v>182</v>
      </c>
      <c r="N71" s="20" t="s">
        <v>182</v>
      </c>
      <c r="O71" s="18" t="s">
        <v>182</v>
      </c>
      <c r="P71" s="20" t="s">
        <v>182</v>
      </c>
      <c r="Q71" s="18" t="s">
        <v>182</v>
      </c>
      <c r="R71" s="20" t="s">
        <v>182</v>
      </c>
      <c r="S71" s="18" t="n">
        <v>432.01894402</v>
      </c>
      <c r="T71" s="20" t="n">
        <v>15.93482976</v>
      </c>
    </row>
    <row r="72" spans="1:20">
      <c r="A72" s="15" t="s">
        <v>247</v>
      </c>
      <c r="B72" s="17" t="n">
        <v>7708</v>
      </c>
      <c r="C72" s="18">
        <f>(8.0/B72*100)</f>
        <v/>
      </c>
      <c r="D72" s="19" t="n">
        <v>7700</v>
      </c>
      <c r="E72" s="18" t="n">
        <v>465.0597099</v>
      </c>
      <c r="F72" s="20" t="n">
        <v>4.68132413</v>
      </c>
      <c r="G72" s="18" t="n">
        <v>496.47774489</v>
      </c>
      <c r="H72" s="20" t="n">
        <v>3.41037166</v>
      </c>
      <c r="I72" s="18" t="n">
        <v>505.12603387</v>
      </c>
      <c r="J72" s="20" t="n">
        <v>2.76961108</v>
      </c>
      <c r="K72" s="18" t="s">
        <v>182</v>
      </c>
      <c r="L72" s="20" t="s">
        <v>182</v>
      </c>
      <c r="M72" s="18" t="s">
        <v>182</v>
      </c>
      <c r="N72" s="20" t="s">
        <v>182</v>
      </c>
      <c r="O72" s="18" t="s">
        <v>182</v>
      </c>
      <c r="P72" s="20" t="s">
        <v>182</v>
      </c>
      <c r="Q72" s="18" t="s">
        <v>182</v>
      </c>
      <c r="R72" s="20" t="s">
        <v>182</v>
      </c>
      <c r="S72" s="18" t="n">
        <v>421.41938633</v>
      </c>
      <c r="T72" s="20" t="n">
        <v>18.99431171</v>
      </c>
    </row>
    <row r="73" spans="1:20">
      <c r="A73" s="15" t="s">
        <v>248</v>
      </c>
      <c r="B73" s="17" t="n">
        <v>8249</v>
      </c>
      <c r="C73" s="18">
        <f>(225.0/B73*100)</f>
        <v/>
      </c>
      <c r="D73" s="19" t="n">
        <v>8024</v>
      </c>
      <c r="E73" s="18" t="n">
        <v>407.01867958</v>
      </c>
      <c r="F73" s="20" t="n">
        <v>3.34144497</v>
      </c>
      <c r="G73" s="18" t="n">
        <v>421.28614201</v>
      </c>
      <c r="H73" s="20" t="n">
        <v>4.99754306</v>
      </c>
      <c r="I73" s="18" t="n">
        <v>410.07772618</v>
      </c>
      <c r="J73" s="20" t="n">
        <v>4.12724773</v>
      </c>
      <c r="K73" s="18" t="s">
        <v>182</v>
      </c>
      <c r="L73" s="20" t="s">
        <v>182</v>
      </c>
      <c r="M73" s="18" t="s">
        <v>182</v>
      </c>
      <c r="N73" s="20" t="s">
        <v>182</v>
      </c>
      <c r="O73" s="18" t="s">
        <v>182</v>
      </c>
      <c r="P73" s="20" t="s">
        <v>182</v>
      </c>
      <c r="Q73" s="18" t="s">
        <v>182</v>
      </c>
      <c r="R73" s="20" t="s">
        <v>182</v>
      </c>
      <c r="S73" s="18" t="n">
        <v>353.46317798</v>
      </c>
      <c r="T73" s="20" t="n">
        <v>10.45184766</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(271.0/B77*100)</f>
        <v/>
      </c>
      <c r="D77" s="19" t="n">
        <v>5791</v>
      </c>
      <c r="E77" s="18" t="n">
        <v>415.57627011</v>
      </c>
      <c r="F77" s="20" t="n">
        <v>2.90919694</v>
      </c>
      <c r="G77" s="18" t="n">
        <v>457.26995811</v>
      </c>
      <c r="H77" s="20" t="n">
        <v>3.99833133</v>
      </c>
      <c r="I77" s="18" t="n">
        <v>473.27865773</v>
      </c>
      <c r="J77" s="20" t="n">
        <v>3.52878731</v>
      </c>
      <c r="K77" s="18" t="s">
        <v>182</v>
      </c>
      <c r="L77" s="20" t="s">
        <v>182</v>
      </c>
      <c r="M77" s="18" t="s">
        <v>182</v>
      </c>
      <c r="N77" s="20" t="s">
        <v>182</v>
      </c>
      <c r="O77" s="18" t="s">
        <v>182</v>
      </c>
      <c r="P77" s="20" t="s">
        <v>182</v>
      </c>
      <c r="Q77" s="18" t="s">
        <v>182</v>
      </c>
      <c r="R77" s="20" t="s">
        <v>182</v>
      </c>
      <c r="S77" s="18" t="n">
        <v>362.54109221</v>
      </c>
      <c r="T77" s="20" t="n">
        <v>4.43307586</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288</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423.35195195</v>
      </c>
      <c r="F7" s="20" t="n">
        <v>4.24126595</v>
      </c>
      <c r="G7" s="18" t="n">
        <v>495.74273612</v>
      </c>
      <c r="H7" s="20" t="n">
        <v>4.70277374</v>
      </c>
      <c r="I7" s="18" t="n">
        <v>518.83831227</v>
      </c>
      <c r="J7" s="20" t="n">
        <v>1.73436109</v>
      </c>
      <c r="K7" s="18" t="s">
        <v>182</v>
      </c>
      <c r="L7" s="20" t="s">
        <v>182</v>
      </c>
      <c r="M7" s="18" t="s">
        <v>182</v>
      </c>
      <c r="N7" s="20" t="s">
        <v>182</v>
      </c>
      <c r="O7" s="18" t="s">
        <v>182</v>
      </c>
      <c r="P7" s="20" t="s">
        <v>182</v>
      </c>
      <c r="Q7" s="18" t="s">
        <v>182</v>
      </c>
      <c r="R7" s="20" t="s">
        <v>182</v>
      </c>
      <c r="S7" s="18" t="n">
        <v>437.14260373</v>
      </c>
      <c r="T7" s="20" t="n">
        <v>6.70347685</v>
      </c>
    </row>
    <row r="8" spans="1:20">
      <c r="A8" s="15" t="s">
        <v>183</v>
      </c>
      <c r="B8" s="17" t="n">
        <v>7007</v>
      </c>
      <c r="C8" s="18">
        <f>(128.0/B8*100)</f>
        <v/>
      </c>
      <c r="D8" s="19" t="n">
        <v>6879</v>
      </c>
      <c r="E8" s="18" t="n">
        <v>393.02450608</v>
      </c>
      <c r="F8" s="20" t="n">
        <v>10.17555567</v>
      </c>
      <c r="G8" s="18" t="n">
        <v>429.32297037</v>
      </c>
      <c r="H8" s="20" t="n">
        <v>8.520525640000001</v>
      </c>
      <c r="I8" s="18" t="n">
        <v>502.40500996</v>
      </c>
      <c r="J8" s="20" t="n">
        <v>2.42652473</v>
      </c>
      <c r="K8" s="18" t="s">
        <v>182</v>
      </c>
      <c r="L8" s="20" t="s">
        <v>182</v>
      </c>
      <c r="M8" s="18" t="s">
        <v>182</v>
      </c>
      <c r="N8" s="20" t="s">
        <v>182</v>
      </c>
      <c r="O8" s="18" t="n">
        <v>361.38025951</v>
      </c>
      <c r="P8" s="20" t="n">
        <v>22.72565673</v>
      </c>
      <c r="Q8" s="18" t="s">
        <v>182</v>
      </c>
      <c r="R8" s="20" t="s">
        <v>182</v>
      </c>
      <c r="S8" s="18" t="n">
        <v>403.35299038</v>
      </c>
      <c r="T8" s="20" t="n">
        <v>7.98646399</v>
      </c>
    </row>
    <row r="9" spans="1:20">
      <c r="A9" s="15" t="s">
        <v>184</v>
      </c>
      <c r="B9" s="17" t="n">
        <v>9651</v>
      </c>
      <c r="C9" s="18">
        <f>(475.0/B9*100)</f>
        <v/>
      </c>
      <c r="D9" s="19" t="n">
        <v>9176</v>
      </c>
      <c r="E9" s="18" t="n">
        <v>419.66136771</v>
      </c>
      <c r="F9" s="20" t="n">
        <v>4.81970979</v>
      </c>
      <c r="G9" s="18" t="n">
        <v>461.76291139</v>
      </c>
      <c r="H9" s="20" t="n">
        <v>5.30518985</v>
      </c>
      <c r="I9" s="18" t="n">
        <v>521.31309575</v>
      </c>
      <c r="J9" s="20" t="n">
        <v>2.2044076</v>
      </c>
      <c r="K9" s="18" t="s">
        <v>182</v>
      </c>
      <c r="L9" s="20" t="s">
        <v>182</v>
      </c>
      <c r="M9" s="18" t="s">
        <v>182</v>
      </c>
      <c r="N9" s="20" t="s">
        <v>182</v>
      </c>
      <c r="O9" s="18" t="n">
        <v>347.7815185</v>
      </c>
      <c r="P9" s="20" t="n">
        <v>11.20716786</v>
      </c>
      <c r="Q9" s="18" t="s">
        <v>182</v>
      </c>
      <c r="R9" s="20" t="s">
        <v>182</v>
      </c>
      <c r="S9" s="18" t="n">
        <v>426.55536509</v>
      </c>
      <c r="T9" s="20" t="n">
        <v>5.97653276</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(102.0/B11*100)</f>
        <v/>
      </c>
      <c r="D11" s="19" t="n">
        <v>6951</v>
      </c>
      <c r="E11" s="18" t="n">
        <v>408.79853193</v>
      </c>
      <c r="F11" s="20" t="n">
        <v>5.40652681</v>
      </c>
      <c r="G11" s="18" t="n">
        <v>428.82268892</v>
      </c>
      <c r="H11" s="20" t="n">
        <v>4.28931941</v>
      </c>
      <c r="I11" s="18" t="n">
        <v>475.29482477</v>
      </c>
      <c r="J11" s="20" t="n">
        <v>2.63726394</v>
      </c>
      <c r="K11" s="18" t="s">
        <v>182</v>
      </c>
      <c r="L11" s="20" t="s">
        <v>182</v>
      </c>
      <c r="M11" s="18" t="s">
        <v>182</v>
      </c>
      <c r="N11" s="20" t="s">
        <v>182</v>
      </c>
      <c r="O11" s="18" t="s">
        <v>182</v>
      </c>
      <c r="P11" s="20" t="s">
        <v>182</v>
      </c>
      <c r="Q11" s="18" t="s">
        <v>182</v>
      </c>
      <c r="R11" s="20" t="s">
        <v>182</v>
      </c>
      <c r="S11" s="18" t="n">
        <v>403.19587726</v>
      </c>
      <c r="T11" s="20" t="n">
        <v>8.92444543</v>
      </c>
    </row>
    <row r="12" spans="1:20">
      <c r="A12" s="15" t="s">
        <v>187</v>
      </c>
      <c r="B12" s="17" t="n">
        <v>6894</v>
      </c>
      <c r="C12" s="18">
        <f>(125.0/B12*100)</f>
        <v/>
      </c>
      <c r="D12" s="19" t="n">
        <v>6769</v>
      </c>
      <c r="E12" s="18" t="n">
        <v>414.57041345</v>
      </c>
      <c r="F12" s="20" t="n">
        <v>6.30832458</v>
      </c>
      <c r="G12" s="18" t="n">
        <v>444.80386396</v>
      </c>
      <c r="H12" s="20" t="n">
        <v>6.88942922</v>
      </c>
      <c r="I12" s="18" t="n">
        <v>507.3286615</v>
      </c>
      <c r="J12" s="20" t="n">
        <v>2.26913909</v>
      </c>
      <c r="K12" s="18" t="s">
        <v>182</v>
      </c>
      <c r="L12" s="20" t="s">
        <v>182</v>
      </c>
      <c r="M12" s="18" t="s">
        <v>182</v>
      </c>
      <c r="N12" s="20" t="s">
        <v>182</v>
      </c>
      <c r="O12" s="18" t="n">
        <v>332.31014509</v>
      </c>
      <c r="P12" s="20" t="n">
        <v>18.34291261</v>
      </c>
      <c r="Q12" s="18" t="s">
        <v>182</v>
      </c>
      <c r="R12" s="20" t="s">
        <v>182</v>
      </c>
      <c r="S12" s="18" t="n">
        <v>420.5996624</v>
      </c>
      <c r="T12" s="20" t="n">
        <v>7.89191695</v>
      </c>
    </row>
    <row r="13" spans="1:20">
      <c r="A13" s="15" t="s">
        <v>188</v>
      </c>
      <c r="B13" s="17" t="n">
        <v>7161</v>
      </c>
      <c r="C13" s="18">
        <f>(301.0/B13*100)</f>
        <v/>
      </c>
      <c r="D13" s="19" t="n">
        <v>6860</v>
      </c>
      <c r="E13" s="18" t="n">
        <v>439.20476808</v>
      </c>
      <c r="F13" s="20" t="n">
        <v>5.72844093</v>
      </c>
      <c r="G13" s="18" t="n">
        <v>486.3624614</v>
      </c>
      <c r="H13" s="20" t="n">
        <v>3.61038796</v>
      </c>
      <c r="I13" s="18" t="n">
        <v>520.45046108</v>
      </c>
      <c r="J13" s="20" t="n">
        <v>2.50818485</v>
      </c>
      <c r="K13" s="18" t="s">
        <v>182</v>
      </c>
      <c r="L13" s="20" t="s">
        <v>182</v>
      </c>
      <c r="M13" s="18" t="s">
        <v>182</v>
      </c>
      <c r="N13" s="20" t="s">
        <v>182</v>
      </c>
      <c r="O13" s="18" t="n">
        <v>407.4699787</v>
      </c>
      <c r="P13" s="20" t="n">
        <v>6.79601306</v>
      </c>
      <c r="Q13" s="18" t="s">
        <v>182</v>
      </c>
      <c r="R13" s="20" t="s">
        <v>182</v>
      </c>
      <c r="S13" s="18" t="n">
        <v>428.43729007</v>
      </c>
      <c r="T13" s="20" t="n">
        <v>7.7208167</v>
      </c>
    </row>
    <row r="14" spans="1:20">
      <c r="A14" s="15" t="s">
        <v>189</v>
      </c>
      <c r="B14" s="17" t="n">
        <v>5587</v>
      </c>
      <c r="C14" s="18">
        <f>(185.0/B14*100)</f>
        <v/>
      </c>
      <c r="D14" s="19" t="n">
        <v>5402</v>
      </c>
      <c r="E14" s="18" t="n">
        <v>435.64469603</v>
      </c>
      <c r="F14" s="20" t="n">
        <v>5.63022657</v>
      </c>
      <c r="G14" s="18" t="n">
        <v>472.72974996</v>
      </c>
      <c r="H14" s="20" t="n">
        <v>5.69624092</v>
      </c>
      <c r="I14" s="18" t="n">
        <v>530.68296035</v>
      </c>
      <c r="J14" s="20" t="n">
        <v>2.10546695</v>
      </c>
      <c r="K14" s="18" t="s">
        <v>182</v>
      </c>
      <c r="L14" s="20" t="s">
        <v>182</v>
      </c>
      <c r="M14" s="18" t="s">
        <v>182</v>
      </c>
      <c r="N14" s="20" t="s">
        <v>182</v>
      </c>
      <c r="O14" s="18" t="s">
        <v>182</v>
      </c>
      <c r="P14" s="20" t="s">
        <v>182</v>
      </c>
      <c r="Q14" s="18" t="s">
        <v>182</v>
      </c>
      <c r="R14" s="20" t="s">
        <v>182</v>
      </c>
      <c r="S14" s="18" t="n">
        <v>487.49303812</v>
      </c>
      <c r="T14" s="20" t="n">
        <v>9.12453427</v>
      </c>
    </row>
    <row r="15" spans="1:20">
      <c r="A15" s="15" t="s">
        <v>190</v>
      </c>
      <c r="B15" s="17" t="n">
        <v>5882</v>
      </c>
      <c r="C15" s="18">
        <f>(131.0/B15*100)</f>
        <v/>
      </c>
      <c r="D15" s="19" t="n">
        <v>5751</v>
      </c>
      <c r="E15" s="18" t="n">
        <v>453.32811398</v>
      </c>
      <c r="F15" s="20" t="n">
        <v>6.57623776</v>
      </c>
      <c r="G15" s="18" t="n">
        <v>492.86536113</v>
      </c>
      <c r="H15" s="20" t="n">
        <v>5.20726694</v>
      </c>
      <c r="I15" s="18" t="n">
        <v>544.80215771</v>
      </c>
      <c r="J15" s="20" t="n">
        <v>2.28023342</v>
      </c>
      <c r="K15" s="18" t="s">
        <v>182</v>
      </c>
      <c r="L15" s="20" t="s">
        <v>182</v>
      </c>
      <c r="M15" s="18" t="s">
        <v>182</v>
      </c>
      <c r="N15" s="20" t="s">
        <v>182</v>
      </c>
      <c r="O15" s="18" t="n">
        <v>367.66871077</v>
      </c>
      <c r="P15" s="20" t="n">
        <v>14.82638214</v>
      </c>
      <c r="Q15" s="18" t="s">
        <v>182</v>
      </c>
      <c r="R15" s="20" t="s">
        <v>182</v>
      </c>
      <c r="S15" s="18" t="n">
        <v>443.92449103</v>
      </c>
      <c r="T15" s="20" t="n">
        <v>7.99684473</v>
      </c>
    </row>
    <row r="16" spans="1:20">
      <c r="A16" s="15" t="s">
        <v>191</v>
      </c>
      <c r="B16" s="17" t="n">
        <v>6108</v>
      </c>
      <c r="C16" s="18">
        <f>(244.0/B16*100)</f>
        <v/>
      </c>
      <c r="D16" s="19" t="n">
        <v>5864</v>
      </c>
      <c r="E16" s="18" t="n">
        <v>416.58841826</v>
      </c>
      <c r="F16" s="20" t="n">
        <v>6.09644116</v>
      </c>
      <c r="G16" s="18" t="n">
        <v>464.87885469</v>
      </c>
      <c r="H16" s="20" t="n">
        <v>7.13821806</v>
      </c>
      <c r="I16" s="18" t="n">
        <v>524.14711374</v>
      </c>
      <c r="J16" s="20" t="n">
        <v>2.57140338</v>
      </c>
      <c r="K16" s="18" t="s">
        <v>182</v>
      </c>
      <c r="L16" s="20" t="s">
        <v>182</v>
      </c>
      <c r="M16" s="18" t="s">
        <v>182</v>
      </c>
      <c r="N16" s="20" t="s">
        <v>182</v>
      </c>
      <c r="O16" s="18" t="s">
        <v>182</v>
      </c>
      <c r="P16" s="20" t="s">
        <v>182</v>
      </c>
      <c r="Q16" s="18" t="s">
        <v>182</v>
      </c>
      <c r="R16" s="20" t="s">
        <v>182</v>
      </c>
      <c r="S16" s="18" t="n">
        <v>396.47151533</v>
      </c>
      <c r="T16" s="20" t="n">
        <v>8.65850914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418.52338545</v>
      </c>
      <c r="F18" s="20" t="n">
        <v>4.36674328</v>
      </c>
      <c r="G18" s="18" t="n">
        <v>453.7598879</v>
      </c>
      <c r="H18" s="20" t="n">
        <v>5.33483862</v>
      </c>
      <c r="I18" s="18" t="n">
        <v>495.83763611</v>
      </c>
      <c r="J18" s="20" t="n">
        <v>3.68045993</v>
      </c>
      <c r="K18" s="18" t="s">
        <v>182</v>
      </c>
      <c r="L18" s="20" t="s">
        <v>182</v>
      </c>
      <c r="M18" s="18" t="s">
        <v>182</v>
      </c>
      <c r="N18" s="20" t="s">
        <v>182</v>
      </c>
      <c r="O18" s="18" t="s">
        <v>182</v>
      </c>
      <c r="P18" s="20" t="s">
        <v>182</v>
      </c>
      <c r="Q18" s="18" t="s">
        <v>182</v>
      </c>
      <c r="R18" s="20" t="s">
        <v>182</v>
      </c>
      <c r="S18" s="18" t="n">
        <v>388.54487973</v>
      </c>
      <c r="T18" s="20" t="n">
        <v>9.85574759</v>
      </c>
    </row>
    <row r="19" spans="1:20">
      <c r="A19" s="15" t="s">
        <v>194</v>
      </c>
      <c r="B19" s="17" t="n">
        <v>5658</v>
      </c>
      <c r="C19" s="18">
        <f>(123.0/B19*100)</f>
        <v/>
      </c>
      <c r="D19" s="19" t="n">
        <v>5535</v>
      </c>
      <c r="E19" s="18" t="n">
        <v>404.18392075</v>
      </c>
      <c r="F19" s="20" t="n">
        <v>5.46369711</v>
      </c>
      <c r="G19" s="18" t="n">
        <v>430.23933188</v>
      </c>
      <c r="H19" s="20" t="n">
        <v>4.29797595</v>
      </c>
      <c r="I19" s="18" t="n">
        <v>491.77164132</v>
      </c>
      <c r="J19" s="20" t="n">
        <v>2.68108031</v>
      </c>
      <c r="K19" s="18" t="s">
        <v>182</v>
      </c>
      <c r="L19" s="20" t="s">
        <v>182</v>
      </c>
      <c r="M19" s="18" t="s">
        <v>182</v>
      </c>
      <c r="N19" s="20" t="s">
        <v>182</v>
      </c>
      <c r="O19" s="18" t="s">
        <v>182</v>
      </c>
      <c r="P19" s="20" t="s">
        <v>182</v>
      </c>
      <c r="Q19" s="18" t="s">
        <v>182</v>
      </c>
      <c r="R19" s="20" t="s">
        <v>182</v>
      </c>
      <c r="S19" s="18" t="n">
        <v>402.86193631</v>
      </c>
      <c r="T19" s="20" t="n">
        <v>6.92022472</v>
      </c>
    </row>
    <row r="20" spans="1:20">
      <c r="A20" s="15" t="s">
        <v>195</v>
      </c>
      <c r="B20" s="17" t="n">
        <v>3371</v>
      </c>
      <c r="C20" s="18">
        <f>(81.0/B20*100)</f>
        <v/>
      </c>
      <c r="D20" s="19" t="n">
        <v>3290</v>
      </c>
      <c r="E20" s="18" t="n">
        <v>390.56981657</v>
      </c>
      <c r="F20" s="20" t="n">
        <v>8.75773204</v>
      </c>
      <c r="G20" s="18" t="n">
        <v>444.31153351</v>
      </c>
      <c r="H20" s="20" t="n">
        <v>6.63052993</v>
      </c>
      <c r="I20" s="18" t="n">
        <v>495.5902552</v>
      </c>
      <c r="J20" s="20" t="n">
        <v>2.12385127</v>
      </c>
      <c r="K20" s="18" t="s">
        <v>182</v>
      </c>
      <c r="L20" s="20" t="s">
        <v>182</v>
      </c>
      <c r="M20" s="18" t="s">
        <v>182</v>
      </c>
      <c r="N20" s="20" t="s">
        <v>182</v>
      </c>
      <c r="O20" s="18" t="s">
        <v>182</v>
      </c>
      <c r="P20" s="20" t="s">
        <v>182</v>
      </c>
      <c r="Q20" s="18" t="s">
        <v>182</v>
      </c>
      <c r="R20" s="20" t="s">
        <v>182</v>
      </c>
      <c r="S20" s="18" t="n">
        <v>408.04803246</v>
      </c>
      <c r="T20" s="20" t="n">
        <v>10.12859777</v>
      </c>
    </row>
    <row r="21" spans="1:20">
      <c r="A21" s="15" t="s">
        <v>196</v>
      </c>
      <c r="B21" s="17" t="n">
        <v>5741</v>
      </c>
      <c r="C21" s="18">
        <f>(73.0/B21*100)</f>
        <v/>
      </c>
      <c r="D21" s="19" t="n">
        <v>5668</v>
      </c>
      <c r="E21" s="18" t="n">
        <v>430.18320003</v>
      </c>
      <c r="F21" s="20" t="n">
        <v>7.92189407</v>
      </c>
      <c r="G21" s="18" t="n">
        <v>481.64285774</v>
      </c>
      <c r="H21" s="20" t="n">
        <v>7.28897171</v>
      </c>
      <c r="I21" s="18" t="n">
        <v>531.0323426800001</v>
      </c>
      <c r="J21" s="20" t="n">
        <v>2.28737167</v>
      </c>
      <c r="K21" s="18" t="s">
        <v>182</v>
      </c>
      <c r="L21" s="20" t="s">
        <v>182</v>
      </c>
      <c r="M21" s="18" t="s">
        <v>182</v>
      </c>
      <c r="N21" s="20" t="s">
        <v>182</v>
      </c>
      <c r="O21" s="18" t="s">
        <v>182</v>
      </c>
      <c r="P21" s="20" t="s">
        <v>182</v>
      </c>
      <c r="Q21" s="18" t="s">
        <v>182</v>
      </c>
      <c r="R21" s="20" t="s">
        <v>182</v>
      </c>
      <c r="S21" s="18" t="n">
        <v>453.09656483</v>
      </c>
      <c r="T21" s="20" t="n">
        <v>8.010267239999999</v>
      </c>
    </row>
    <row r="22" spans="1:20">
      <c r="A22" s="15" t="s">
        <v>197</v>
      </c>
      <c r="B22" s="17" t="n">
        <v>6598</v>
      </c>
      <c r="C22" s="18">
        <f>(98.0/B22*100)</f>
        <v/>
      </c>
      <c r="D22" s="19" t="n">
        <v>6500</v>
      </c>
      <c r="E22" s="18" t="n">
        <v>388.59244895</v>
      </c>
      <c r="F22" s="20" t="n">
        <v>4.44147233</v>
      </c>
      <c r="G22" s="18" t="n">
        <v>424.0188071</v>
      </c>
      <c r="H22" s="20" t="n">
        <v>5.93039141</v>
      </c>
      <c r="I22" s="18" t="n">
        <v>517.18144496</v>
      </c>
      <c r="J22" s="20" t="n">
        <v>3.82620873</v>
      </c>
      <c r="K22" s="18" t="s">
        <v>182</v>
      </c>
      <c r="L22" s="20" t="s">
        <v>182</v>
      </c>
      <c r="M22" s="18" t="s">
        <v>182</v>
      </c>
      <c r="N22" s="20" t="s">
        <v>182</v>
      </c>
      <c r="O22" s="18" t="n">
        <v>481.75555063</v>
      </c>
      <c r="P22" s="20" t="n">
        <v>8.711038220000001</v>
      </c>
      <c r="Q22" s="18" t="s">
        <v>182</v>
      </c>
      <c r="R22" s="20" t="s">
        <v>182</v>
      </c>
      <c r="S22" s="18" t="n">
        <v>385.57484135</v>
      </c>
      <c r="T22" s="20" t="n">
        <v>9.61044607</v>
      </c>
    </row>
    <row r="23" spans="1:20">
      <c r="A23" s="15" t="s">
        <v>198</v>
      </c>
      <c r="B23" s="17" t="n">
        <v>11583</v>
      </c>
      <c r="C23" s="18">
        <f>(505.0/B23*100)</f>
        <v/>
      </c>
      <c r="D23" s="19" t="n">
        <v>11078</v>
      </c>
      <c r="E23" s="18" t="n">
        <v>420.33832347</v>
      </c>
      <c r="F23" s="20" t="n">
        <v>4.41740596</v>
      </c>
      <c r="G23" s="18" t="n">
        <v>441.16096198</v>
      </c>
      <c r="H23" s="20" t="n">
        <v>5.2112799</v>
      </c>
      <c r="I23" s="18" t="n">
        <v>504.83715777</v>
      </c>
      <c r="J23" s="20" t="n">
        <v>2.59467287</v>
      </c>
      <c r="K23" s="18" t="s">
        <v>182</v>
      </c>
      <c r="L23" s="20" t="s">
        <v>182</v>
      </c>
      <c r="M23" s="18" t="s">
        <v>182</v>
      </c>
      <c r="N23" s="20" t="s">
        <v>182</v>
      </c>
      <c r="O23" s="18" t="s">
        <v>182</v>
      </c>
      <c r="P23" s="20" t="s">
        <v>182</v>
      </c>
      <c r="Q23" s="18" t="s">
        <v>182</v>
      </c>
      <c r="R23" s="20" t="s">
        <v>182</v>
      </c>
      <c r="S23" s="18" t="n">
        <v>427.46628394</v>
      </c>
      <c r="T23" s="20" t="n">
        <v>8.723697899999999</v>
      </c>
    </row>
    <row r="24" spans="1:20">
      <c r="A24" s="15" t="s">
        <v>199</v>
      </c>
      <c r="B24" s="17" t="n">
        <v>6647</v>
      </c>
      <c r="C24" s="18">
        <f>(13.0/B24*100)</f>
        <v/>
      </c>
      <c r="D24" s="19" t="n">
        <v>6634</v>
      </c>
      <c r="E24" s="18" t="n">
        <v>450.0288131</v>
      </c>
      <c r="F24" s="20" t="n">
        <v>9.17902705</v>
      </c>
      <c r="G24" s="18" t="n">
        <v>485.23070723</v>
      </c>
      <c r="H24" s="20" t="n">
        <v>5.60565283</v>
      </c>
      <c r="I24" s="18" t="n">
        <v>524.8598964400001</v>
      </c>
      <c r="J24" s="20" t="n">
        <v>3.01285341</v>
      </c>
      <c r="K24" s="18" t="s">
        <v>182</v>
      </c>
      <c r="L24" s="20" t="s">
        <v>182</v>
      </c>
      <c r="M24" s="18" t="s">
        <v>182</v>
      </c>
      <c r="N24" s="20" t="s">
        <v>182</v>
      </c>
      <c r="O24" s="18" t="s">
        <v>182</v>
      </c>
      <c r="P24" s="20" t="s">
        <v>182</v>
      </c>
      <c r="Q24" s="18" t="s">
        <v>182</v>
      </c>
      <c r="R24" s="20" t="s">
        <v>182</v>
      </c>
      <c r="S24" s="18" t="n">
        <v>459.24658224</v>
      </c>
      <c r="T24" s="20" t="n">
        <v>10.05150649</v>
      </c>
    </row>
    <row r="25" spans="1:20">
      <c r="A25" s="15" t="s">
        <v>200</v>
      </c>
      <c r="B25" s="17" t="n">
        <v>5581</v>
      </c>
      <c r="C25" s="18">
        <f>(28.0/B25*100)</f>
        <v/>
      </c>
      <c r="D25" s="19" t="n">
        <v>5553</v>
      </c>
      <c r="E25" s="18" t="n">
        <v>454.0829759</v>
      </c>
      <c r="F25" s="20" t="n">
        <v>9.230166069999999</v>
      </c>
      <c r="G25" s="18" t="n">
        <v>497.16791225</v>
      </c>
      <c r="H25" s="20" t="n">
        <v>4.87787367</v>
      </c>
      <c r="I25" s="18" t="n">
        <v>528.10927071</v>
      </c>
      <c r="J25" s="20" t="n">
        <v>3.58509452</v>
      </c>
      <c r="K25" s="18" t="s">
        <v>182</v>
      </c>
      <c r="L25" s="20" t="s">
        <v>182</v>
      </c>
      <c r="M25" s="18" t="s">
        <v>182</v>
      </c>
      <c r="N25" s="20" t="s">
        <v>182</v>
      </c>
      <c r="O25" s="18" t="s">
        <v>182</v>
      </c>
      <c r="P25" s="20" t="s">
        <v>182</v>
      </c>
      <c r="Q25" s="18" t="s">
        <v>182</v>
      </c>
      <c r="R25" s="20" t="s">
        <v>182</v>
      </c>
      <c r="S25" s="18" t="n">
        <v>472.03013649</v>
      </c>
      <c r="T25" s="20" t="n">
        <v>14.09684771</v>
      </c>
    </row>
    <row r="26" spans="1:20">
      <c r="A26" s="15" t="s">
        <v>201</v>
      </c>
      <c r="B26" s="17" t="n">
        <v>4869</v>
      </c>
      <c r="C26" s="18">
        <f>(98.0/B26*100)</f>
        <v/>
      </c>
      <c r="D26" s="19" t="n">
        <v>4771</v>
      </c>
      <c r="E26" s="18" t="n">
        <v>411.8937927</v>
      </c>
      <c r="F26" s="20" t="n">
        <v>5.1910841</v>
      </c>
      <c r="G26" s="18" t="n">
        <v>441.40053557</v>
      </c>
      <c r="H26" s="20" t="n">
        <v>5.14319114</v>
      </c>
      <c r="I26" s="18" t="n">
        <v>502.98405899</v>
      </c>
      <c r="J26" s="20" t="n">
        <v>1.88117856</v>
      </c>
      <c r="K26" s="18" t="s">
        <v>182</v>
      </c>
      <c r="L26" s="20" t="s">
        <v>182</v>
      </c>
      <c r="M26" s="18" t="s">
        <v>182</v>
      </c>
      <c r="N26" s="20" t="s">
        <v>182</v>
      </c>
      <c r="O26" s="18" t="s">
        <v>182</v>
      </c>
      <c r="P26" s="20" t="s">
        <v>182</v>
      </c>
      <c r="Q26" s="18" t="s">
        <v>182</v>
      </c>
      <c r="R26" s="20" t="s">
        <v>182</v>
      </c>
      <c r="S26" s="18" t="n">
        <v>443.88449991</v>
      </c>
      <c r="T26" s="20" t="n">
        <v>7.62793232</v>
      </c>
    </row>
    <row r="27" spans="1:20">
      <c r="A27" s="15" t="s">
        <v>202</v>
      </c>
      <c r="B27" s="17" t="n">
        <v>5299</v>
      </c>
      <c r="C27" s="18">
        <f>(159.0/B27*100)</f>
        <v/>
      </c>
      <c r="D27" s="19" t="n">
        <v>5140</v>
      </c>
      <c r="E27" s="18" t="n">
        <v>403.76979081</v>
      </c>
      <c r="F27" s="20" t="n">
        <v>4.40717052</v>
      </c>
      <c r="G27" s="18" t="n">
        <v>430.36282236</v>
      </c>
      <c r="H27" s="20" t="n">
        <v>5.93957122</v>
      </c>
      <c r="I27" s="18" t="n">
        <v>506.29807129</v>
      </c>
      <c r="J27" s="20" t="n">
        <v>1.74238092</v>
      </c>
      <c r="K27" s="18" t="s">
        <v>182</v>
      </c>
      <c r="L27" s="20" t="s">
        <v>182</v>
      </c>
      <c r="M27" s="18" t="s">
        <v>182</v>
      </c>
      <c r="N27" s="20" t="s">
        <v>182</v>
      </c>
      <c r="O27" s="18" t="s">
        <v>182</v>
      </c>
      <c r="P27" s="20" t="s">
        <v>182</v>
      </c>
      <c r="Q27" s="18" t="s">
        <v>182</v>
      </c>
      <c r="R27" s="20" t="s">
        <v>182</v>
      </c>
      <c r="S27" s="18" t="n">
        <v>402.63370296</v>
      </c>
      <c r="T27" s="20" t="n">
        <v>4.99684534</v>
      </c>
    </row>
    <row r="28" spans="1:20">
      <c r="A28" s="15" t="s">
        <v>203</v>
      </c>
      <c r="B28" s="17" t="n">
        <v>7568</v>
      </c>
      <c r="C28" s="18">
        <f>(123.0/B28*100)</f>
        <v/>
      </c>
      <c r="D28" s="19" t="n">
        <v>7445</v>
      </c>
      <c r="E28" s="18" t="n">
        <v>394.40692529</v>
      </c>
      <c r="F28" s="20" t="n">
        <v>5.80025518</v>
      </c>
      <c r="G28" s="18" t="n">
        <v>417.42383485</v>
      </c>
      <c r="H28" s="20" t="n">
        <v>3.96032004</v>
      </c>
      <c r="I28" s="18" t="n">
        <v>430.8088166</v>
      </c>
      <c r="J28" s="20" t="n">
        <v>2.89780777</v>
      </c>
      <c r="K28" s="18" t="s">
        <v>182</v>
      </c>
      <c r="L28" s="20" t="s">
        <v>182</v>
      </c>
      <c r="M28" s="18" t="s">
        <v>182</v>
      </c>
      <c r="N28" s="20" t="s">
        <v>182</v>
      </c>
      <c r="O28" s="18" t="s">
        <v>182</v>
      </c>
      <c r="P28" s="20" t="s">
        <v>182</v>
      </c>
      <c r="Q28" s="18" t="s">
        <v>182</v>
      </c>
      <c r="R28" s="20" t="s">
        <v>182</v>
      </c>
      <c r="S28" s="18" t="n">
        <v>385.42709674</v>
      </c>
      <c r="T28" s="20" t="n">
        <v>8.64883687</v>
      </c>
    </row>
    <row r="29" spans="1:20">
      <c r="A29" s="15" t="s">
        <v>204</v>
      </c>
      <c r="B29" s="17" t="n">
        <v>5385</v>
      </c>
      <c r="C29" s="18">
        <f>(36.0/B29*100)</f>
        <v/>
      </c>
      <c r="D29" s="19" t="n">
        <v>5349</v>
      </c>
      <c r="E29" s="18" t="n">
        <v>401.59371118</v>
      </c>
      <c r="F29" s="20" t="n">
        <v>7.01454669</v>
      </c>
      <c r="G29" s="18" t="n">
        <v>455.23689601</v>
      </c>
      <c r="H29" s="20" t="n">
        <v>6.21707151</v>
      </c>
      <c r="I29" s="18" t="n">
        <v>522.0000682</v>
      </c>
      <c r="J29" s="20" t="n">
        <v>2.18231294</v>
      </c>
      <c r="K29" s="18" t="s">
        <v>182</v>
      </c>
      <c r="L29" s="20" t="s">
        <v>182</v>
      </c>
      <c r="M29" s="18" t="s">
        <v>182</v>
      </c>
      <c r="N29" s="20" t="s">
        <v>182</v>
      </c>
      <c r="O29" s="18" t="n">
        <v>314.02123871</v>
      </c>
      <c r="P29" s="20" t="n">
        <v>13.26138992</v>
      </c>
      <c r="Q29" s="18" t="s">
        <v>182</v>
      </c>
      <c r="R29" s="20" t="s">
        <v>182</v>
      </c>
      <c r="S29" s="18" t="n">
        <v>445.48236102</v>
      </c>
      <c r="T29" s="20" t="n">
        <v>11.74627255</v>
      </c>
    </row>
    <row r="30" spans="1:20">
      <c r="A30" s="15" t="s">
        <v>205</v>
      </c>
      <c r="B30" s="17" t="n">
        <v>4520</v>
      </c>
      <c r="C30" s="18">
        <f>(504.0/B30*100)</f>
        <v/>
      </c>
      <c r="D30" s="19" t="n">
        <v>4016</v>
      </c>
      <c r="E30" s="18" t="n">
        <v>420.63206388</v>
      </c>
      <c r="F30" s="20" t="n">
        <v>7.23966558</v>
      </c>
      <c r="G30" s="18" t="n">
        <v>483.12866457</v>
      </c>
      <c r="H30" s="20" t="n">
        <v>6.55802684</v>
      </c>
      <c r="I30" s="18" t="n">
        <v>530.86279295</v>
      </c>
      <c r="J30" s="20" t="n">
        <v>2.45420664</v>
      </c>
      <c r="K30" s="18" t="s">
        <v>182</v>
      </c>
      <c r="L30" s="20" t="s">
        <v>182</v>
      </c>
      <c r="M30" s="18" t="s">
        <v>182</v>
      </c>
      <c r="N30" s="20" t="s">
        <v>182</v>
      </c>
      <c r="O30" s="18" t="s">
        <v>182</v>
      </c>
      <c r="P30" s="20" t="s">
        <v>182</v>
      </c>
      <c r="Q30" s="18" t="s">
        <v>182</v>
      </c>
      <c r="R30" s="20" t="s">
        <v>182</v>
      </c>
      <c r="S30" s="18" t="n">
        <v>421.58684809</v>
      </c>
      <c r="T30" s="20" t="n">
        <v>6.95101902</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(16.0/B32*100)</f>
        <v/>
      </c>
      <c r="D32" s="19" t="n">
        <v>4462</v>
      </c>
      <c r="E32" s="18" t="n">
        <v>444.99599987</v>
      </c>
      <c r="F32" s="20" t="n">
        <v>5.77466351</v>
      </c>
      <c r="G32" s="18" t="n">
        <v>494.04873208</v>
      </c>
      <c r="H32" s="20" t="n">
        <v>5.03563806</v>
      </c>
      <c r="I32" s="18" t="n">
        <v>517.72515204</v>
      </c>
      <c r="J32" s="20" t="n">
        <v>2.27542362</v>
      </c>
      <c r="K32" s="18" t="s">
        <v>182</v>
      </c>
      <c r="L32" s="20" t="s">
        <v>182</v>
      </c>
      <c r="M32" s="18" t="s">
        <v>182</v>
      </c>
      <c r="N32" s="20" t="s">
        <v>182</v>
      </c>
      <c r="O32" s="18" t="s">
        <v>182</v>
      </c>
      <c r="P32" s="20" t="s">
        <v>182</v>
      </c>
      <c r="Q32" s="18" t="s">
        <v>182</v>
      </c>
      <c r="R32" s="20" t="s">
        <v>182</v>
      </c>
      <c r="S32" s="18" t="n">
        <v>447.93875337</v>
      </c>
      <c r="T32" s="20" t="n">
        <v>11.05743785</v>
      </c>
    </row>
    <row r="33" spans="1:20">
      <c r="A33" s="15" t="s">
        <v>208</v>
      </c>
      <c r="B33" s="17" t="n">
        <v>7325</v>
      </c>
      <c r="C33" s="18">
        <f>(215.0/B33*100)</f>
        <v/>
      </c>
      <c r="D33" s="19" t="n">
        <v>7110</v>
      </c>
      <c r="E33" s="18" t="n">
        <v>423.09143914</v>
      </c>
      <c r="F33" s="20" t="n">
        <v>4.84111186</v>
      </c>
      <c r="G33" s="18" t="n">
        <v>486.14861147</v>
      </c>
      <c r="H33" s="20" t="n">
        <v>4.6764372</v>
      </c>
      <c r="I33" s="18" t="n">
        <v>514.64868818</v>
      </c>
      <c r="J33" s="20" t="n">
        <v>2.79757412</v>
      </c>
      <c r="K33" s="18" t="s">
        <v>182</v>
      </c>
      <c r="L33" s="20" t="s">
        <v>182</v>
      </c>
      <c r="M33" s="18" t="s">
        <v>182</v>
      </c>
      <c r="N33" s="20" t="s">
        <v>182</v>
      </c>
      <c r="O33" s="18" t="s">
        <v>182</v>
      </c>
      <c r="P33" s="20" t="s">
        <v>182</v>
      </c>
      <c r="Q33" s="18" t="s">
        <v>182</v>
      </c>
      <c r="R33" s="20" t="s">
        <v>182</v>
      </c>
      <c r="S33" s="18" t="n">
        <v>433.46229877</v>
      </c>
      <c r="T33" s="20" t="n">
        <v>8.784038219999999</v>
      </c>
    </row>
    <row r="34" spans="1:20">
      <c r="A34" s="15" t="s">
        <v>209</v>
      </c>
      <c r="B34" s="17" t="n">
        <v>6350</v>
      </c>
      <c r="C34" s="18">
        <f>(79.0/B34*100)</f>
        <v/>
      </c>
      <c r="D34" s="19" t="n">
        <v>6271</v>
      </c>
      <c r="E34" s="18" t="n">
        <v>391.62680672</v>
      </c>
      <c r="F34" s="20" t="n">
        <v>5.34010138</v>
      </c>
      <c r="G34" s="18" t="n">
        <v>425.51190994</v>
      </c>
      <c r="H34" s="20" t="n">
        <v>5.24612842</v>
      </c>
      <c r="I34" s="18" t="n">
        <v>481.10401708</v>
      </c>
      <c r="J34" s="20" t="n">
        <v>2.5254652</v>
      </c>
      <c r="K34" s="18" t="s">
        <v>182</v>
      </c>
      <c r="L34" s="20" t="s">
        <v>182</v>
      </c>
      <c r="M34" s="18" t="s">
        <v>182</v>
      </c>
      <c r="N34" s="20" t="s">
        <v>182</v>
      </c>
      <c r="O34" s="18" t="n">
        <v>263.37193708</v>
      </c>
      <c r="P34" s="20" t="n">
        <v>13.61114927</v>
      </c>
      <c r="Q34" s="18" t="s">
        <v>182</v>
      </c>
      <c r="R34" s="20" t="s">
        <v>182</v>
      </c>
      <c r="S34" s="18" t="n">
        <v>362.44920881</v>
      </c>
      <c r="T34" s="20" t="n">
        <v>7.99576137</v>
      </c>
    </row>
    <row r="35" spans="1:20">
      <c r="A35" s="15" t="s">
        <v>210</v>
      </c>
      <c r="B35" s="17" t="n">
        <v>6406</v>
      </c>
      <c r="C35" s="18">
        <f>(67.0/B35*100)</f>
        <v/>
      </c>
      <c r="D35" s="19" t="n">
        <v>6339</v>
      </c>
      <c r="E35" s="18" t="n">
        <v>433.73279752</v>
      </c>
      <c r="F35" s="20" t="n">
        <v>5.63821364</v>
      </c>
      <c r="G35" s="18" t="n">
        <v>481.87910287</v>
      </c>
      <c r="H35" s="20" t="n">
        <v>5.37582184</v>
      </c>
      <c r="I35" s="18" t="n">
        <v>520.95006882</v>
      </c>
      <c r="J35" s="20" t="n">
        <v>1.69778474</v>
      </c>
      <c r="K35" s="18" t="s">
        <v>182</v>
      </c>
      <c r="L35" s="20" t="s">
        <v>182</v>
      </c>
      <c r="M35" s="18" t="s">
        <v>182</v>
      </c>
      <c r="N35" s="20" t="s">
        <v>182</v>
      </c>
      <c r="O35" s="18" t="n">
        <v>337.32521215</v>
      </c>
      <c r="P35" s="20" t="n">
        <v>11.65794297</v>
      </c>
      <c r="Q35" s="18" t="s">
        <v>182</v>
      </c>
      <c r="R35" s="20" t="s">
        <v>182</v>
      </c>
      <c r="S35" s="18" t="n">
        <v>455.7046324</v>
      </c>
      <c r="T35" s="20" t="n">
        <v>6.52724986</v>
      </c>
    </row>
    <row r="36" spans="1:20">
      <c r="A36" s="15" t="s">
        <v>211</v>
      </c>
      <c r="B36" s="17" t="n">
        <v>6736</v>
      </c>
      <c r="C36" s="18">
        <f>(42.0/B36*100)</f>
        <v/>
      </c>
      <c r="D36" s="19" t="n">
        <v>6694</v>
      </c>
      <c r="E36" s="18" t="n">
        <v>437.1328354</v>
      </c>
      <c r="F36" s="20" t="n">
        <v>7.1679633</v>
      </c>
      <c r="G36" s="18" t="n">
        <v>470.74476427</v>
      </c>
      <c r="H36" s="20" t="n">
        <v>6.0062467</v>
      </c>
      <c r="I36" s="18" t="n">
        <v>505.63799869</v>
      </c>
      <c r="J36" s="20" t="n">
        <v>2.22643053</v>
      </c>
      <c r="K36" s="18" t="s">
        <v>182</v>
      </c>
      <c r="L36" s="20" t="s">
        <v>182</v>
      </c>
      <c r="M36" s="18" t="s">
        <v>182</v>
      </c>
      <c r="N36" s="20" t="s">
        <v>182</v>
      </c>
      <c r="O36" s="18" t="s">
        <v>182</v>
      </c>
      <c r="P36" s="20" t="s">
        <v>182</v>
      </c>
      <c r="Q36" s="18" t="s">
        <v>182</v>
      </c>
      <c r="R36" s="20" t="s">
        <v>182</v>
      </c>
      <c r="S36" s="18" t="n">
        <v>422.30164686</v>
      </c>
      <c r="T36" s="20" t="n">
        <v>8.538538020000001</v>
      </c>
    </row>
    <row r="37" spans="1:20">
      <c r="A37" s="15" t="s">
        <v>212</v>
      </c>
      <c r="B37" s="17" t="n">
        <v>5458</v>
      </c>
      <c r="C37" s="18">
        <f>(228.0/B37*100)</f>
        <v/>
      </c>
      <c r="D37" s="19" t="n">
        <v>5230</v>
      </c>
      <c r="E37" s="18" t="n">
        <v>447.41265062</v>
      </c>
      <c r="F37" s="20" t="n">
        <v>5.4537228</v>
      </c>
      <c r="G37" s="18" t="n">
        <v>484.76349152</v>
      </c>
      <c r="H37" s="20" t="n">
        <v>5.88353663</v>
      </c>
      <c r="I37" s="18" t="n">
        <v>524.31281624</v>
      </c>
      <c r="J37" s="20" t="n">
        <v>2.98456983</v>
      </c>
      <c r="K37" s="18" t="s">
        <v>182</v>
      </c>
      <c r="L37" s="20" t="s">
        <v>182</v>
      </c>
      <c r="M37" s="18" t="s">
        <v>182</v>
      </c>
      <c r="N37" s="20" t="s">
        <v>182</v>
      </c>
      <c r="O37" s="18" t="s">
        <v>182</v>
      </c>
      <c r="P37" s="20" t="s">
        <v>182</v>
      </c>
      <c r="Q37" s="18" t="s">
        <v>182</v>
      </c>
      <c r="R37" s="20" t="s">
        <v>182</v>
      </c>
      <c r="S37" s="18" t="n">
        <v>408.26639664</v>
      </c>
      <c r="T37" s="20" t="n">
        <v>7.16072079</v>
      </c>
    </row>
    <row r="38" spans="1:20">
      <c r="A38" s="15" t="s">
        <v>213</v>
      </c>
      <c r="B38" s="17" t="n">
        <v>5860</v>
      </c>
      <c r="C38" s="18">
        <f>(62.0/B38*100)</f>
        <v/>
      </c>
      <c r="D38" s="19" t="n">
        <v>5798</v>
      </c>
      <c r="E38" s="18" t="n">
        <v>401.36931218</v>
      </c>
      <c r="F38" s="20" t="n">
        <v>6.49707143</v>
      </c>
      <c r="G38" s="18" t="n">
        <v>448.7450439</v>
      </c>
      <c r="H38" s="20" t="n">
        <v>9.02154681</v>
      </c>
      <c r="I38" s="18" t="n">
        <v>509.85973562</v>
      </c>
      <c r="J38" s="20" t="n">
        <v>2.67950398</v>
      </c>
      <c r="K38" s="18" t="s">
        <v>182</v>
      </c>
      <c r="L38" s="20" t="s">
        <v>182</v>
      </c>
      <c r="M38" s="18" t="s">
        <v>182</v>
      </c>
      <c r="N38" s="20" t="s">
        <v>182</v>
      </c>
      <c r="O38" s="18" t="s">
        <v>182</v>
      </c>
      <c r="P38" s="20" t="s">
        <v>182</v>
      </c>
      <c r="Q38" s="18" t="s">
        <v>182</v>
      </c>
      <c r="R38" s="20" t="s">
        <v>182</v>
      </c>
      <c r="S38" s="18" t="n">
        <v>406.29951056</v>
      </c>
      <c r="T38" s="20" t="n">
        <v>5.76796956</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(5662.0/B40*100)</f>
        <v/>
      </c>
      <c r="D40" s="19" t="n">
        <v>8495</v>
      </c>
      <c r="E40" s="18" t="n">
        <v>421.23035323</v>
      </c>
      <c r="F40" s="20" t="n">
        <v>7.07989425</v>
      </c>
      <c r="G40" s="18" t="n">
        <v>485.2045234</v>
      </c>
      <c r="H40" s="20" t="n">
        <v>7.35668423</v>
      </c>
      <c r="I40" s="18" t="n">
        <v>512.29920341</v>
      </c>
      <c r="J40" s="20" t="n">
        <v>3.14423605</v>
      </c>
      <c r="K40" s="18" t="s">
        <v>182</v>
      </c>
      <c r="L40" s="20" t="s">
        <v>182</v>
      </c>
      <c r="M40" s="18" t="s">
        <v>182</v>
      </c>
      <c r="N40" s="20" t="s">
        <v>182</v>
      </c>
      <c r="O40" s="18" t="n">
        <v>493.18465857</v>
      </c>
      <c r="P40" s="20" t="n">
        <v>2.25147869</v>
      </c>
      <c r="Q40" s="18" t="s">
        <v>182</v>
      </c>
      <c r="R40" s="20" t="s">
        <v>182</v>
      </c>
      <c r="S40" s="18" t="n">
        <v>429.45773243</v>
      </c>
      <c r="T40" s="20" t="n">
        <v>8.172391279999999</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(2723.0/B46*100)</f>
        <v/>
      </c>
      <c r="D46" s="19" t="n">
        <v>20418</v>
      </c>
      <c r="E46" s="18" t="n">
        <v>373.8302186</v>
      </c>
      <c r="F46" s="20" t="n">
        <v>4.49832682</v>
      </c>
      <c r="G46" s="18" t="n">
        <v>407.28952062</v>
      </c>
      <c r="H46" s="20" t="n">
        <v>4.94552697</v>
      </c>
      <c r="I46" s="18" t="n">
        <v>432.04229821</v>
      </c>
      <c r="J46" s="20" t="n">
        <v>3.54806731</v>
      </c>
      <c r="K46" s="18" t="s">
        <v>182</v>
      </c>
      <c r="L46" s="20" t="s">
        <v>182</v>
      </c>
      <c r="M46" s="18" t="s">
        <v>182</v>
      </c>
      <c r="N46" s="20" t="s">
        <v>182</v>
      </c>
      <c r="O46" s="18" t="s">
        <v>182</v>
      </c>
      <c r="P46" s="20" t="s">
        <v>182</v>
      </c>
      <c r="Q46" s="18" t="s">
        <v>182</v>
      </c>
      <c r="R46" s="20" t="s">
        <v>182</v>
      </c>
      <c r="S46" s="18" t="n">
        <v>379.46696224</v>
      </c>
      <c r="T46" s="20" t="n">
        <v>3.7816368</v>
      </c>
    </row>
    <row r="47" spans="1:20">
      <c r="A47" s="15" t="s">
        <v>222</v>
      </c>
      <c r="B47" s="17" t="n">
        <v>5928</v>
      </c>
      <c r="C47" s="18">
        <f>(106.0/B47*100)</f>
        <v/>
      </c>
      <c r="D47" s="19" t="n">
        <v>5822</v>
      </c>
      <c r="E47" s="18" t="n">
        <v>383.26943319</v>
      </c>
      <c r="F47" s="20" t="n">
        <v>5.98979075</v>
      </c>
      <c r="G47" s="18" t="n">
        <v>407.19368796</v>
      </c>
      <c r="H47" s="20" t="n">
        <v>8.00150088</v>
      </c>
      <c r="I47" s="18" t="n">
        <v>469.95902438</v>
      </c>
      <c r="J47" s="20" t="n">
        <v>4.4216204</v>
      </c>
      <c r="K47" s="18" t="s">
        <v>182</v>
      </c>
      <c r="L47" s="20" t="s">
        <v>182</v>
      </c>
      <c r="M47" s="18" t="s">
        <v>182</v>
      </c>
      <c r="N47" s="20" t="s">
        <v>182</v>
      </c>
      <c r="O47" s="18" t="s">
        <v>182</v>
      </c>
      <c r="P47" s="20" t="s">
        <v>182</v>
      </c>
      <c r="Q47" s="18" t="s">
        <v>182</v>
      </c>
      <c r="R47" s="20" t="s">
        <v>182</v>
      </c>
      <c r="S47" s="18" t="n">
        <v>352.51032774</v>
      </c>
      <c r="T47" s="20" t="n">
        <v>7.06996751</v>
      </c>
    </row>
    <row r="48" spans="1:20">
      <c r="A48" s="15" t="s">
        <v>223</v>
      </c>
      <c r="B48" s="17" t="n">
        <v>9841</v>
      </c>
      <c r="C48" s="18">
        <f>(19.0/B48*100)</f>
        <v/>
      </c>
      <c r="D48" s="19" t="n">
        <v>9822</v>
      </c>
      <c r="E48" s="18" t="n">
        <v>436.42879013</v>
      </c>
      <c r="F48" s="20" t="n">
        <v>8.068981000000001</v>
      </c>
      <c r="G48" s="18" t="n">
        <v>489.26733694</v>
      </c>
      <c r="H48" s="20" t="n">
        <v>5.61231576</v>
      </c>
      <c r="I48" s="18" t="n">
        <v>502.63101416</v>
      </c>
      <c r="J48" s="20" t="n">
        <v>5.59278486</v>
      </c>
      <c r="K48" s="18" t="s">
        <v>182</v>
      </c>
      <c r="L48" s="20" t="s">
        <v>182</v>
      </c>
      <c r="M48" s="18" t="s">
        <v>182</v>
      </c>
      <c r="N48" s="20" t="s">
        <v>182</v>
      </c>
      <c r="O48" s="18" t="s">
        <v>182</v>
      </c>
      <c r="P48" s="20" t="s">
        <v>182</v>
      </c>
      <c r="Q48" s="18" t="s">
        <v>182</v>
      </c>
      <c r="R48" s="20" t="s">
        <v>182</v>
      </c>
      <c r="S48" s="18" t="n">
        <v>446.23272379</v>
      </c>
      <c r="T48" s="20" t="n">
        <v>11.630255</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(971.0/B50*100)</f>
        <v/>
      </c>
      <c r="D50" s="19" t="n">
        <v>10824</v>
      </c>
      <c r="E50" s="18" t="n">
        <v>390.98503482</v>
      </c>
      <c r="F50" s="20" t="n">
        <v>4.172378</v>
      </c>
      <c r="G50" s="18" t="n">
        <v>420.07365156</v>
      </c>
      <c r="H50" s="20" t="n">
        <v>3.55472553</v>
      </c>
      <c r="I50" s="18" t="n">
        <v>445.79986368</v>
      </c>
      <c r="J50" s="20" t="n">
        <v>3.08382737</v>
      </c>
      <c r="K50" s="18" t="s">
        <v>182</v>
      </c>
      <c r="L50" s="20" t="s">
        <v>182</v>
      </c>
      <c r="M50" s="18" t="s">
        <v>182</v>
      </c>
      <c r="N50" s="20" t="s">
        <v>182</v>
      </c>
      <c r="O50" s="18" t="s">
        <v>182</v>
      </c>
      <c r="P50" s="20" t="s">
        <v>182</v>
      </c>
      <c r="Q50" s="18" t="s">
        <v>182</v>
      </c>
      <c r="R50" s="20" t="s">
        <v>182</v>
      </c>
      <c r="S50" s="18" t="n">
        <v>383.28618557</v>
      </c>
      <c r="T50" s="20" t="n">
        <v>8.4803826</v>
      </c>
    </row>
    <row r="51" spans="1:20">
      <c r="A51" s="15" t="s">
        <v>226</v>
      </c>
      <c r="B51" s="17" t="n">
        <v>6866</v>
      </c>
      <c r="C51" s="18">
        <f>(114.0/B51*100)</f>
        <v/>
      </c>
      <c r="D51" s="19" t="n">
        <v>6752</v>
      </c>
      <c r="E51" s="18" t="n">
        <v>394.24515729</v>
      </c>
      <c r="F51" s="20" t="n">
        <v>5.15429256</v>
      </c>
      <c r="G51" s="18" t="n">
        <v>423.66588621</v>
      </c>
      <c r="H51" s="20" t="n">
        <v>4.23159713</v>
      </c>
      <c r="I51" s="18" t="n">
        <v>437.26379921</v>
      </c>
      <c r="J51" s="20" t="n">
        <v>3.14337751</v>
      </c>
      <c r="K51" s="18" t="s">
        <v>182</v>
      </c>
      <c r="L51" s="20" t="s">
        <v>182</v>
      </c>
      <c r="M51" s="18" t="s">
        <v>182</v>
      </c>
      <c r="N51" s="20" t="s">
        <v>182</v>
      </c>
      <c r="O51" s="18" t="n">
        <v>427.96430568</v>
      </c>
      <c r="P51" s="20" t="n">
        <v>5.20460603</v>
      </c>
      <c r="Q51" s="18" t="s">
        <v>182</v>
      </c>
      <c r="R51" s="20" t="s">
        <v>182</v>
      </c>
      <c r="S51" s="18" t="n">
        <v>394.69559148</v>
      </c>
      <c r="T51" s="20" t="n">
        <v>5.66466143</v>
      </c>
    </row>
    <row r="52" spans="1:20">
      <c r="A52" s="15" t="s">
        <v>227</v>
      </c>
      <c r="B52" s="17" t="n">
        <v>5809</v>
      </c>
      <c r="C52" s="18">
        <f>(116.0/B52*100)</f>
        <v/>
      </c>
      <c r="D52" s="19" t="n">
        <v>5693</v>
      </c>
      <c r="E52" s="18" t="n">
        <v>417.46618249</v>
      </c>
      <c r="F52" s="20" t="n">
        <v>4.61937795</v>
      </c>
      <c r="G52" s="18" t="n">
        <v>453.47882577</v>
      </c>
      <c r="H52" s="20" t="n">
        <v>4.12451439</v>
      </c>
      <c r="I52" s="18" t="n">
        <v>506.16774575</v>
      </c>
      <c r="J52" s="20" t="n">
        <v>2.55959428</v>
      </c>
      <c r="K52" s="18" t="s">
        <v>182</v>
      </c>
      <c r="L52" s="20" t="s">
        <v>182</v>
      </c>
      <c r="M52" s="18" t="s">
        <v>182</v>
      </c>
      <c r="N52" s="20" t="s">
        <v>182</v>
      </c>
      <c r="O52" s="18" t="s">
        <v>182</v>
      </c>
      <c r="P52" s="20" t="s">
        <v>182</v>
      </c>
      <c r="Q52" s="18" t="s">
        <v>182</v>
      </c>
      <c r="R52" s="20" t="s">
        <v>182</v>
      </c>
      <c r="S52" s="18" t="n">
        <v>407.09492855</v>
      </c>
      <c r="T52" s="20" t="n">
        <v>7.58532676</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(436.0/B54*100)</f>
        <v/>
      </c>
      <c r="D54" s="19" t="n">
        <v>4304</v>
      </c>
      <c r="E54" s="18" t="n">
        <v>337.25140288</v>
      </c>
      <c r="F54" s="20" t="n">
        <v>3.96129041</v>
      </c>
      <c r="G54" s="18" t="n">
        <v>351.77850438</v>
      </c>
      <c r="H54" s="20" t="n">
        <v>5.48487268</v>
      </c>
      <c r="I54" s="18" t="n">
        <v>382.53951229</v>
      </c>
      <c r="J54" s="20" t="n">
        <v>3.82863302</v>
      </c>
      <c r="K54" s="18" t="s">
        <v>182</v>
      </c>
      <c r="L54" s="20" t="s">
        <v>182</v>
      </c>
      <c r="M54" s="18" t="s">
        <v>182</v>
      </c>
      <c r="N54" s="20" t="s">
        <v>182</v>
      </c>
      <c r="O54" s="18" t="s">
        <v>182</v>
      </c>
      <c r="P54" s="20" t="s">
        <v>182</v>
      </c>
      <c r="Q54" s="18" t="s">
        <v>182</v>
      </c>
      <c r="R54" s="20" t="s">
        <v>182</v>
      </c>
      <c r="S54" s="18" t="n">
        <v>306.38221877</v>
      </c>
      <c r="T54" s="20" t="n">
        <v>4.95787652</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(78.0/B56*100)</f>
        <v/>
      </c>
      <c r="D56" s="19" t="n">
        <v>5281</v>
      </c>
      <c r="E56" s="18" t="n">
        <v>475.82631099</v>
      </c>
      <c r="F56" s="20" t="n">
        <v>5.35166667</v>
      </c>
      <c r="G56" s="18" t="n">
        <v>510.45606202</v>
      </c>
      <c r="H56" s="20" t="n">
        <v>4.9098034</v>
      </c>
      <c r="I56" s="18" t="n">
        <v>540.88104507</v>
      </c>
      <c r="J56" s="20" t="n">
        <v>2.68375676</v>
      </c>
      <c r="K56" s="18" t="s">
        <v>182</v>
      </c>
      <c r="L56" s="20" t="s">
        <v>182</v>
      </c>
      <c r="M56" s="18" t="s">
        <v>182</v>
      </c>
      <c r="N56" s="20" t="s">
        <v>182</v>
      </c>
      <c r="O56" s="18" t="s">
        <v>182</v>
      </c>
      <c r="P56" s="20" t="s">
        <v>182</v>
      </c>
      <c r="Q56" s="18" t="s">
        <v>182</v>
      </c>
      <c r="R56" s="20" t="s">
        <v>182</v>
      </c>
      <c r="S56" s="18" t="n">
        <v>477.88481511</v>
      </c>
      <c r="T56" s="20" t="n">
        <v>19.0946798</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(256.0/B61*100)</f>
        <v/>
      </c>
      <c r="D61" s="19" t="n">
        <v>6269</v>
      </c>
      <c r="E61" s="18" t="n">
        <v>402.58180721</v>
      </c>
      <c r="F61" s="20" t="n">
        <v>4.31076052</v>
      </c>
      <c r="G61" s="18" t="n">
        <v>439.03534621</v>
      </c>
      <c r="H61" s="20" t="n">
        <v>3.91624084</v>
      </c>
      <c r="I61" s="18" t="n">
        <v>496.28687007</v>
      </c>
      <c r="J61" s="20" t="n">
        <v>2.85429611</v>
      </c>
      <c r="K61" s="18" t="s">
        <v>182</v>
      </c>
      <c r="L61" s="20" t="s">
        <v>182</v>
      </c>
      <c r="M61" s="18" t="s">
        <v>182</v>
      </c>
      <c r="N61" s="20" t="s">
        <v>182</v>
      </c>
      <c r="O61" s="18" t="s">
        <v>182</v>
      </c>
      <c r="P61" s="20" t="s">
        <v>182</v>
      </c>
      <c r="Q61" s="18" t="s">
        <v>182</v>
      </c>
      <c r="R61" s="20" t="s">
        <v>182</v>
      </c>
      <c r="S61" s="18" t="n">
        <v>386.87899867</v>
      </c>
      <c r="T61" s="20" t="n">
        <v>9.952614649999999</v>
      </c>
    </row>
    <row r="62" spans="1:20">
      <c r="A62" s="15" t="s">
        <v>237</v>
      </c>
      <c r="B62" s="17" t="n">
        <v>4476</v>
      </c>
      <c r="C62" s="18">
        <f>(5.0/B62*100)</f>
        <v/>
      </c>
      <c r="D62" s="19" t="n">
        <v>4471</v>
      </c>
      <c r="E62" s="18" t="n">
        <v>466.66123047</v>
      </c>
      <c r="F62" s="20" t="n">
        <v>4.81552363</v>
      </c>
      <c r="G62" s="18" t="n">
        <v>499.849375</v>
      </c>
      <c r="H62" s="20" t="n">
        <v>3.41544852</v>
      </c>
      <c r="I62" s="18" t="n">
        <v>515.61507728</v>
      </c>
      <c r="J62" s="20" t="n">
        <v>1.41830409</v>
      </c>
      <c r="K62" s="18" t="s">
        <v>182</v>
      </c>
      <c r="L62" s="20" t="s">
        <v>182</v>
      </c>
      <c r="M62" s="18" t="s">
        <v>182</v>
      </c>
      <c r="N62" s="20" t="s">
        <v>182</v>
      </c>
      <c r="O62" s="18" t="s">
        <v>182</v>
      </c>
      <c r="P62" s="20" t="s">
        <v>182</v>
      </c>
      <c r="Q62" s="18" t="s">
        <v>182</v>
      </c>
      <c r="R62" s="20" t="s">
        <v>182</v>
      </c>
      <c r="S62" s="18" t="n">
        <v>491.36382339</v>
      </c>
      <c r="T62" s="20" t="n">
        <v>11.91813629</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345.28939709</v>
      </c>
      <c r="F67" s="20" t="n">
        <v>3.96413091</v>
      </c>
      <c r="G67" s="18" t="n">
        <v>379.54833483</v>
      </c>
      <c r="H67" s="20" t="n">
        <v>4.94289466</v>
      </c>
      <c r="I67" s="18" t="n">
        <v>411.08272246</v>
      </c>
      <c r="J67" s="20" t="n">
        <v>3.13485253</v>
      </c>
      <c r="K67" s="18" t="s">
        <v>182</v>
      </c>
      <c r="L67" s="20" t="s">
        <v>182</v>
      </c>
      <c r="M67" s="18" t="s">
        <v>182</v>
      </c>
      <c r="N67" s="20" t="s">
        <v>182</v>
      </c>
      <c r="O67" s="18" t="s">
        <v>182</v>
      </c>
      <c r="P67" s="20" t="s">
        <v>182</v>
      </c>
      <c r="Q67" s="18" t="s">
        <v>182</v>
      </c>
      <c r="R67" s="20" t="s">
        <v>182</v>
      </c>
      <c r="S67" s="18" t="n">
        <v>337.55748369</v>
      </c>
      <c r="T67" s="20" t="n">
        <v>8.98299798</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450.35145247</v>
      </c>
      <c r="F70" s="20" t="n">
        <v>4.78966619</v>
      </c>
      <c r="G70" s="18" t="n">
        <v>495.20590898</v>
      </c>
      <c r="H70" s="20" t="n">
        <v>6.37636138</v>
      </c>
      <c r="I70" s="18" t="n">
        <v>510.75143339</v>
      </c>
      <c r="J70" s="20" t="n">
        <v>3.12058074</v>
      </c>
      <c r="K70" s="18" t="s">
        <v>182</v>
      </c>
      <c r="L70" s="20" t="s">
        <v>182</v>
      </c>
      <c r="M70" s="18" t="s">
        <v>182</v>
      </c>
      <c r="N70" s="20" t="s">
        <v>182</v>
      </c>
      <c r="O70" s="18" t="s">
        <v>182</v>
      </c>
      <c r="P70" s="20" t="s">
        <v>182</v>
      </c>
      <c r="Q70" s="18" t="s">
        <v>182</v>
      </c>
      <c r="R70" s="20" t="s">
        <v>182</v>
      </c>
      <c r="S70" s="18" t="n">
        <v>446.97694588</v>
      </c>
      <c r="T70" s="20" t="n">
        <v>6.21894859</v>
      </c>
    </row>
    <row r="71" spans="1:20">
      <c r="A71" s="15" t="s">
        <v>246</v>
      </c>
      <c r="B71" s="17" t="n">
        <v>6115</v>
      </c>
      <c r="C71" s="18">
        <f>(109.0/B71*100)</f>
        <v/>
      </c>
      <c r="D71" s="19" t="n">
        <v>6006</v>
      </c>
      <c r="E71" s="18" t="n">
        <v>451.7025661</v>
      </c>
      <c r="F71" s="20" t="n">
        <v>6.32620463</v>
      </c>
      <c r="G71" s="18" t="n">
        <v>511.79472937</v>
      </c>
      <c r="H71" s="20" t="n">
        <v>3.67198612</v>
      </c>
      <c r="I71" s="18" t="n">
        <v>547.67779927</v>
      </c>
      <c r="J71" s="20" t="n">
        <v>1.72283484</v>
      </c>
      <c r="K71" s="18" t="s">
        <v>182</v>
      </c>
      <c r="L71" s="20" t="s">
        <v>182</v>
      </c>
      <c r="M71" s="18" t="s">
        <v>182</v>
      </c>
      <c r="N71" s="20" t="s">
        <v>182</v>
      </c>
      <c r="O71" s="18" t="s">
        <v>182</v>
      </c>
      <c r="P71" s="20" t="s">
        <v>182</v>
      </c>
      <c r="Q71" s="18" t="s">
        <v>182</v>
      </c>
      <c r="R71" s="20" t="s">
        <v>182</v>
      </c>
      <c r="S71" s="18" t="n">
        <v>472.62597997</v>
      </c>
      <c r="T71" s="20" t="n">
        <v>13.00893899</v>
      </c>
    </row>
    <row r="72" spans="1:20">
      <c r="A72" s="15" t="s">
        <v>247</v>
      </c>
      <c r="B72" s="17" t="n">
        <v>7708</v>
      </c>
      <c r="C72" s="18">
        <f>(8.0/B72*100)</f>
        <v/>
      </c>
      <c r="D72" s="19" t="n">
        <v>7700</v>
      </c>
      <c r="E72" s="18" t="n">
        <v>439.52973128</v>
      </c>
      <c r="F72" s="20" t="n">
        <v>6.78850933</v>
      </c>
      <c r="G72" s="18" t="n">
        <v>484.519762</v>
      </c>
      <c r="H72" s="20" t="n">
        <v>3.77020522</v>
      </c>
      <c r="I72" s="18" t="n">
        <v>504.08181472</v>
      </c>
      <c r="J72" s="20" t="n">
        <v>2.70216735</v>
      </c>
      <c r="K72" s="18" t="s">
        <v>182</v>
      </c>
      <c r="L72" s="20" t="s">
        <v>182</v>
      </c>
      <c r="M72" s="18" t="s">
        <v>182</v>
      </c>
      <c r="N72" s="20" t="s">
        <v>182</v>
      </c>
      <c r="O72" s="18" t="s">
        <v>182</v>
      </c>
      <c r="P72" s="20" t="s">
        <v>182</v>
      </c>
      <c r="Q72" s="18" t="s">
        <v>182</v>
      </c>
      <c r="R72" s="20" t="s">
        <v>182</v>
      </c>
      <c r="S72" s="18" t="n">
        <v>470.32903819</v>
      </c>
      <c r="T72" s="20" t="n">
        <v>12.68554594</v>
      </c>
    </row>
    <row r="73" spans="1:20">
      <c r="A73" s="15" t="s">
        <v>248</v>
      </c>
      <c r="B73" s="17" t="n">
        <v>8249</v>
      </c>
      <c r="C73" s="18">
        <f>(225.0/B73*100)</f>
        <v/>
      </c>
      <c r="D73" s="19" t="n">
        <v>8024</v>
      </c>
      <c r="E73" s="18" t="n">
        <v>387.50086249</v>
      </c>
      <c r="F73" s="20" t="n">
        <v>3.38420715</v>
      </c>
      <c r="G73" s="18" t="n">
        <v>414.96308383</v>
      </c>
      <c r="H73" s="20" t="n">
        <v>4.60558513</v>
      </c>
      <c r="I73" s="18" t="n">
        <v>423.59175935</v>
      </c>
      <c r="J73" s="20" t="n">
        <v>4.0038356</v>
      </c>
      <c r="K73" s="18" t="s">
        <v>182</v>
      </c>
      <c r="L73" s="20" t="s">
        <v>182</v>
      </c>
      <c r="M73" s="18" t="s">
        <v>182</v>
      </c>
      <c r="N73" s="20" t="s">
        <v>182</v>
      </c>
      <c r="O73" s="18" t="s">
        <v>182</v>
      </c>
      <c r="P73" s="20" t="s">
        <v>182</v>
      </c>
      <c r="Q73" s="18" t="s">
        <v>182</v>
      </c>
      <c r="R73" s="20" t="s">
        <v>182</v>
      </c>
      <c r="S73" s="18" t="n">
        <v>364.9981221</v>
      </c>
      <c r="T73" s="20" t="n">
        <v>8.714844279999999</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(271.0/B77*100)</f>
        <v/>
      </c>
      <c r="D77" s="19" t="n">
        <v>5791</v>
      </c>
      <c r="E77" s="18" t="n">
        <v>387.6010751</v>
      </c>
      <c r="F77" s="20" t="n">
        <v>4.06297632</v>
      </c>
      <c r="G77" s="18" t="n">
        <v>430.19447168</v>
      </c>
      <c r="H77" s="20" t="n">
        <v>5.10755956</v>
      </c>
      <c r="I77" s="18" t="n">
        <v>465.58475657</v>
      </c>
      <c r="J77" s="20" t="n">
        <v>2.92032846</v>
      </c>
      <c r="K77" s="18" t="s">
        <v>182</v>
      </c>
      <c r="L77" s="20" t="s">
        <v>182</v>
      </c>
      <c r="M77" s="18" t="s">
        <v>182</v>
      </c>
      <c r="N77" s="20" t="s">
        <v>182</v>
      </c>
      <c r="O77" s="18" t="s">
        <v>182</v>
      </c>
      <c r="P77" s="20" t="s">
        <v>182</v>
      </c>
      <c r="Q77" s="18" t="s">
        <v>182</v>
      </c>
      <c r="R77" s="20" t="s">
        <v>182</v>
      </c>
      <c r="S77" s="18" t="n">
        <v>367.36516517</v>
      </c>
      <c r="T77" s="20" t="n">
        <v>4.22180659</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289</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514.43582545</v>
      </c>
      <c r="F7" s="20" t="n">
        <v>1.80261488</v>
      </c>
      <c r="G7" s="18" t="n">
        <v>517.94508402</v>
      </c>
      <c r="H7" s="20" t="n">
        <v>2.8063061</v>
      </c>
      <c r="I7" s="18" t="n">
        <v>452.75754543</v>
      </c>
      <c r="J7" s="20" t="n">
        <v>4.7062562</v>
      </c>
      <c r="K7" s="18" t="s">
        <v>182</v>
      </c>
      <c r="L7" s="20" t="s">
        <v>182</v>
      </c>
      <c r="M7" s="18" t="s">
        <v>182</v>
      </c>
      <c r="N7" s="20" t="s">
        <v>182</v>
      </c>
      <c r="O7" s="18" t="s">
        <v>182</v>
      </c>
      <c r="P7" s="20" t="s">
        <v>182</v>
      </c>
      <c r="Q7" s="18" t="s">
        <v>182</v>
      </c>
      <c r="R7" s="20" t="s">
        <v>182</v>
      </c>
      <c r="S7" s="18" t="n">
        <v>423.81371903</v>
      </c>
      <c r="T7" s="20" t="n">
        <v>7.71918178</v>
      </c>
    </row>
    <row r="8" spans="1:20">
      <c r="A8" s="15" t="s">
        <v>183</v>
      </c>
      <c r="B8" s="17" t="n">
        <v>7007</v>
      </c>
      <c r="C8" s="18">
        <f>(128.0/B8*100)</f>
        <v/>
      </c>
      <c r="D8" s="19" t="n">
        <v>6879</v>
      </c>
      <c r="E8" s="18" t="n">
        <v>504.18061999</v>
      </c>
      <c r="F8" s="20" t="n">
        <v>2.58608846</v>
      </c>
      <c r="G8" s="18" t="n">
        <v>487.38423422</v>
      </c>
      <c r="H8" s="20" t="n">
        <v>4.58608614</v>
      </c>
      <c r="I8" s="18" t="n">
        <v>418.91448543</v>
      </c>
      <c r="J8" s="20" t="n">
        <v>5.37144913</v>
      </c>
      <c r="K8" s="18" t="s">
        <v>182</v>
      </c>
      <c r="L8" s="20" t="s">
        <v>182</v>
      </c>
      <c r="M8" s="18" t="s">
        <v>182</v>
      </c>
      <c r="N8" s="20" t="s">
        <v>182</v>
      </c>
      <c r="O8" s="18" t="n">
        <v>361.38025951</v>
      </c>
      <c r="P8" s="20" t="n">
        <v>22.72565673</v>
      </c>
      <c r="Q8" s="18" t="s">
        <v>182</v>
      </c>
      <c r="R8" s="20" t="s">
        <v>182</v>
      </c>
      <c r="S8" s="18" t="n">
        <v>375.68189217</v>
      </c>
      <c r="T8" s="20" t="n">
        <v>8.128943810000001</v>
      </c>
    </row>
    <row r="9" spans="1:20">
      <c r="A9" s="15" t="s">
        <v>184</v>
      </c>
      <c r="B9" s="17" t="n">
        <v>9651</v>
      </c>
      <c r="C9" s="18">
        <f>(475.0/B9*100)</f>
        <v/>
      </c>
      <c r="D9" s="19" t="n">
        <v>9176</v>
      </c>
      <c r="E9" s="18" t="n">
        <v>528.76641405</v>
      </c>
      <c r="F9" s="20" t="n">
        <v>2.35298818</v>
      </c>
      <c r="G9" s="18" t="n">
        <v>507.03628275</v>
      </c>
      <c r="H9" s="20" t="n">
        <v>3.72636607</v>
      </c>
      <c r="I9" s="18" t="n">
        <v>451.41818714</v>
      </c>
      <c r="J9" s="20" t="n">
        <v>3.34170899</v>
      </c>
      <c r="K9" s="18" t="s">
        <v>182</v>
      </c>
      <c r="L9" s="20" t="s">
        <v>182</v>
      </c>
      <c r="M9" s="18" t="s">
        <v>182</v>
      </c>
      <c r="N9" s="20" t="s">
        <v>182</v>
      </c>
      <c r="O9" s="18" t="n">
        <v>347.7815185</v>
      </c>
      <c r="P9" s="20" t="n">
        <v>11.20716786</v>
      </c>
      <c r="Q9" s="18" t="s">
        <v>182</v>
      </c>
      <c r="R9" s="20" t="s">
        <v>182</v>
      </c>
      <c r="S9" s="18" t="n">
        <v>403.93372155</v>
      </c>
      <c r="T9" s="20" t="n">
        <v>6.33527344</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(102.0/B11*100)</f>
        <v/>
      </c>
      <c r="D11" s="19" t="n">
        <v>6951</v>
      </c>
      <c r="E11" s="18" t="n">
        <v>479.2369372</v>
      </c>
      <c r="F11" s="20" t="n">
        <v>2.86101391</v>
      </c>
      <c r="G11" s="18" t="n">
        <v>451.86423291</v>
      </c>
      <c r="H11" s="20" t="n">
        <v>3.62233697</v>
      </c>
      <c r="I11" s="18" t="n">
        <v>416.54437069</v>
      </c>
      <c r="J11" s="20" t="n">
        <v>4.00874193</v>
      </c>
      <c r="K11" s="18" t="s">
        <v>182</v>
      </c>
      <c r="L11" s="20" t="s">
        <v>182</v>
      </c>
      <c r="M11" s="18" t="s">
        <v>182</v>
      </c>
      <c r="N11" s="20" t="s">
        <v>182</v>
      </c>
      <c r="O11" s="18" t="s">
        <v>182</v>
      </c>
      <c r="P11" s="20" t="s">
        <v>182</v>
      </c>
      <c r="Q11" s="18" t="s">
        <v>182</v>
      </c>
      <c r="R11" s="20" t="s">
        <v>182</v>
      </c>
      <c r="S11" s="18" t="n">
        <v>393.21146916</v>
      </c>
      <c r="T11" s="20" t="n">
        <v>8.909545169999999</v>
      </c>
    </row>
    <row r="12" spans="1:20">
      <c r="A12" s="15" t="s">
        <v>187</v>
      </c>
      <c r="B12" s="17" t="n">
        <v>6894</v>
      </c>
      <c r="C12" s="18">
        <f>(125.0/B12*100)</f>
        <v/>
      </c>
      <c r="D12" s="19" t="n">
        <v>6769</v>
      </c>
      <c r="E12" s="18" t="n">
        <v>507.42514469</v>
      </c>
      <c r="F12" s="20" t="n">
        <v>2.27704703</v>
      </c>
      <c r="G12" s="18" t="n">
        <v>501.26377062</v>
      </c>
      <c r="H12" s="20" t="n">
        <v>4.17948011</v>
      </c>
      <c r="I12" s="18" t="n">
        <v>436.19857624</v>
      </c>
      <c r="J12" s="20" t="n">
        <v>4.18455146</v>
      </c>
      <c r="K12" s="18" t="s">
        <v>182</v>
      </c>
      <c r="L12" s="20" t="s">
        <v>182</v>
      </c>
      <c r="M12" s="18" t="s">
        <v>182</v>
      </c>
      <c r="N12" s="20" t="s">
        <v>182</v>
      </c>
      <c r="O12" s="18" t="n">
        <v>332.31014509</v>
      </c>
      <c r="P12" s="20" t="n">
        <v>18.34291261</v>
      </c>
      <c r="Q12" s="18" t="s">
        <v>182</v>
      </c>
      <c r="R12" s="20" t="s">
        <v>182</v>
      </c>
      <c r="S12" s="18" t="n">
        <v>391.65686308</v>
      </c>
      <c r="T12" s="20" t="n">
        <v>8.404670729999999</v>
      </c>
    </row>
    <row r="13" spans="1:20">
      <c r="A13" s="15" t="s">
        <v>188</v>
      </c>
      <c r="B13" s="17" t="n">
        <v>7161</v>
      </c>
      <c r="C13" s="18">
        <f>(301.0/B13*100)</f>
        <v/>
      </c>
      <c r="D13" s="19" t="n">
        <v>6860</v>
      </c>
      <c r="E13" s="18" t="n">
        <v>512.97578445</v>
      </c>
      <c r="F13" s="20" t="n">
        <v>2.51879812</v>
      </c>
      <c r="G13" s="18" t="n">
        <v>511.9666811</v>
      </c>
      <c r="H13" s="20" t="n">
        <v>3.80913607</v>
      </c>
      <c r="I13" s="18" t="n">
        <v>483.74525493</v>
      </c>
      <c r="J13" s="20" t="n">
        <v>5.14157836</v>
      </c>
      <c r="K13" s="18" t="s">
        <v>182</v>
      </c>
      <c r="L13" s="20" t="s">
        <v>182</v>
      </c>
      <c r="M13" s="18" t="s">
        <v>182</v>
      </c>
      <c r="N13" s="20" t="s">
        <v>182</v>
      </c>
      <c r="O13" s="18" t="n">
        <v>407.4699787</v>
      </c>
      <c r="P13" s="20" t="n">
        <v>6.79601306</v>
      </c>
      <c r="Q13" s="18" t="s">
        <v>182</v>
      </c>
      <c r="R13" s="20" t="s">
        <v>182</v>
      </c>
      <c r="S13" s="18" t="n">
        <v>405.76690471</v>
      </c>
      <c r="T13" s="20" t="n">
        <v>8.49953906</v>
      </c>
    </row>
    <row r="14" spans="1:20">
      <c r="A14" s="15" t="s">
        <v>189</v>
      </c>
      <c r="B14" s="17" t="n">
        <v>5587</v>
      </c>
      <c r="C14" s="18">
        <f>(185.0/B14*100)</f>
        <v/>
      </c>
      <c r="D14" s="19" t="n">
        <v>5402</v>
      </c>
      <c r="E14" s="18" t="n">
        <v>533.72410728</v>
      </c>
      <c r="F14" s="20" t="n">
        <v>2.50429077</v>
      </c>
      <c r="G14" s="18" t="n">
        <v>524.71077435</v>
      </c>
      <c r="H14" s="20" t="n">
        <v>3.05459059</v>
      </c>
      <c r="I14" s="18" t="n">
        <v>475.53962367</v>
      </c>
      <c r="J14" s="20" t="n">
        <v>3.75468427</v>
      </c>
      <c r="K14" s="18" t="s">
        <v>182</v>
      </c>
      <c r="L14" s="20" t="s">
        <v>182</v>
      </c>
      <c r="M14" s="18" t="s">
        <v>182</v>
      </c>
      <c r="N14" s="20" t="s">
        <v>182</v>
      </c>
      <c r="O14" s="18" t="s">
        <v>182</v>
      </c>
      <c r="P14" s="20" t="s">
        <v>182</v>
      </c>
      <c r="Q14" s="18" t="s">
        <v>182</v>
      </c>
      <c r="R14" s="20" t="s">
        <v>182</v>
      </c>
      <c r="S14" s="18" t="n">
        <v>441.56914241</v>
      </c>
      <c r="T14" s="20" t="n">
        <v>10.01036322</v>
      </c>
    </row>
    <row r="15" spans="1:20">
      <c r="A15" s="15" t="s">
        <v>190</v>
      </c>
      <c r="B15" s="17" t="n">
        <v>5882</v>
      </c>
      <c r="C15" s="18">
        <f>(131.0/B15*100)</f>
        <v/>
      </c>
      <c r="D15" s="19" t="n">
        <v>5751</v>
      </c>
      <c r="E15" s="18" t="n">
        <v>542.2306665</v>
      </c>
      <c r="F15" s="20" t="n">
        <v>2.78951029</v>
      </c>
      <c r="G15" s="18" t="n">
        <v>532.85103878</v>
      </c>
      <c r="H15" s="20" t="n">
        <v>2.95197495</v>
      </c>
      <c r="I15" s="18" t="n">
        <v>499.71420797</v>
      </c>
      <c r="J15" s="20" t="n">
        <v>4.52948276</v>
      </c>
      <c r="K15" s="18" t="s">
        <v>182</v>
      </c>
      <c r="L15" s="20" t="s">
        <v>182</v>
      </c>
      <c r="M15" s="18" t="s">
        <v>182</v>
      </c>
      <c r="N15" s="20" t="s">
        <v>182</v>
      </c>
      <c r="O15" s="18" t="n">
        <v>367.66871077</v>
      </c>
      <c r="P15" s="20" t="n">
        <v>14.82638214</v>
      </c>
      <c r="Q15" s="18" t="s">
        <v>182</v>
      </c>
      <c r="R15" s="20" t="s">
        <v>182</v>
      </c>
      <c r="S15" s="18" t="n">
        <v>437.99667173</v>
      </c>
      <c r="T15" s="20" t="n">
        <v>9.215328469999999</v>
      </c>
    </row>
    <row r="16" spans="1:20">
      <c r="A16" s="15" t="s">
        <v>191</v>
      </c>
      <c r="B16" s="17" t="n">
        <v>6108</v>
      </c>
      <c r="C16" s="18">
        <f>(244.0/B16*100)</f>
        <v/>
      </c>
      <c r="D16" s="19" t="n">
        <v>5864</v>
      </c>
      <c r="E16" s="18" t="n">
        <v>523.14769684</v>
      </c>
      <c r="F16" s="20" t="n">
        <v>2.74127904</v>
      </c>
      <c r="G16" s="18" t="n">
        <v>520.16187701</v>
      </c>
      <c r="H16" s="20" t="n">
        <v>4.1064631</v>
      </c>
      <c r="I16" s="18" t="n">
        <v>453.9734701</v>
      </c>
      <c r="J16" s="20" t="n">
        <v>4.03743753</v>
      </c>
      <c r="K16" s="18" t="s">
        <v>182</v>
      </c>
      <c r="L16" s="20" t="s">
        <v>182</v>
      </c>
      <c r="M16" s="18" t="s">
        <v>182</v>
      </c>
      <c r="N16" s="20" t="s">
        <v>182</v>
      </c>
      <c r="O16" s="18" t="s">
        <v>182</v>
      </c>
      <c r="P16" s="20" t="s">
        <v>182</v>
      </c>
      <c r="Q16" s="18" t="s">
        <v>182</v>
      </c>
      <c r="R16" s="20" t="s">
        <v>182</v>
      </c>
      <c r="S16" s="18" t="n">
        <v>382.58034177</v>
      </c>
      <c r="T16" s="20" t="n">
        <v>8.777444210000001</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486.52707215</v>
      </c>
      <c r="F18" s="20" t="n">
        <v>4.17144151</v>
      </c>
      <c r="G18" s="18" t="n">
        <v>469.84884788</v>
      </c>
      <c r="H18" s="20" t="n">
        <v>5.00043086</v>
      </c>
      <c r="I18" s="18" t="n">
        <v>433.40398502</v>
      </c>
      <c r="J18" s="20" t="n">
        <v>5.30149797</v>
      </c>
      <c r="K18" s="18" t="s">
        <v>182</v>
      </c>
      <c r="L18" s="20" t="s">
        <v>182</v>
      </c>
      <c r="M18" s="18" t="s">
        <v>182</v>
      </c>
      <c r="N18" s="20" t="s">
        <v>182</v>
      </c>
      <c r="O18" s="18" t="s">
        <v>182</v>
      </c>
      <c r="P18" s="20" t="s">
        <v>182</v>
      </c>
      <c r="Q18" s="18" t="s">
        <v>182</v>
      </c>
      <c r="R18" s="20" t="s">
        <v>182</v>
      </c>
      <c r="S18" s="18" t="n">
        <v>370.89734084</v>
      </c>
      <c r="T18" s="20" t="n">
        <v>9.66025217</v>
      </c>
    </row>
    <row r="19" spans="1:20">
      <c r="A19" s="15" t="s">
        <v>194</v>
      </c>
      <c r="B19" s="17" t="n">
        <v>5658</v>
      </c>
      <c r="C19" s="18">
        <f>(123.0/B19*100)</f>
        <v/>
      </c>
      <c r="D19" s="19" t="n">
        <v>5535</v>
      </c>
      <c r="E19" s="18" t="n">
        <v>493.14220615</v>
      </c>
      <c r="F19" s="20" t="n">
        <v>2.98451414</v>
      </c>
      <c r="G19" s="18" t="n">
        <v>474.04387648</v>
      </c>
      <c r="H19" s="20" t="n">
        <v>3.75060573</v>
      </c>
      <c r="I19" s="18" t="n">
        <v>403.99398145</v>
      </c>
      <c r="J19" s="20" t="n">
        <v>4.43631935</v>
      </c>
      <c r="K19" s="18" t="s">
        <v>182</v>
      </c>
      <c r="L19" s="20" t="s">
        <v>182</v>
      </c>
      <c r="M19" s="18" t="s">
        <v>182</v>
      </c>
      <c r="N19" s="20" t="s">
        <v>182</v>
      </c>
      <c r="O19" s="18" t="s">
        <v>182</v>
      </c>
      <c r="P19" s="20" t="s">
        <v>182</v>
      </c>
      <c r="Q19" s="18" t="s">
        <v>182</v>
      </c>
      <c r="R19" s="20" t="s">
        <v>182</v>
      </c>
      <c r="S19" s="18" t="n">
        <v>361.45571655</v>
      </c>
      <c r="T19" s="20" t="n">
        <v>7.50081424</v>
      </c>
    </row>
    <row r="20" spans="1:20">
      <c r="A20" s="15" t="s">
        <v>195</v>
      </c>
      <c r="B20" s="17" t="n">
        <v>3371</v>
      </c>
      <c r="C20" s="18">
        <f>(81.0/B20*100)</f>
        <v/>
      </c>
      <c r="D20" s="19" t="n">
        <v>3290</v>
      </c>
      <c r="E20" s="18" t="n">
        <v>493.05884678</v>
      </c>
      <c r="F20" s="20" t="n">
        <v>2.26475256</v>
      </c>
      <c r="G20" s="18" t="n">
        <v>486.0433757</v>
      </c>
      <c r="H20" s="20" t="n">
        <v>4.11219497</v>
      </c>
      <c r="I20" s="18" t="n">
        <v>428.90870198</v>
      </c>
      <c r="J20" s="20" t="n">
        <v>6.30743858</v>
      </c>
      <c r="K20" s="18" t="s">
        <v>182</v>
      </c>
      <c r="L20" s="20" t="s">
        <v>182</v>
      </c>
      <c r="M20" s="18" t="s">
        <v>182</v>
      </c>
      <c r="N20" s="20" t="s">
        <v>182</v>
      </c>
      <c r="O20" s="18" t="s">
        <v>182</v>
      </c>
      <c r="P20" s="20" t="s">
        <v>182</v>
      </c>
      <c r="Q20" s="18" t="s">
        <v>182</v>
      </c>
      <c r="R20" s="20" t="s">
        <v>182</v>
      </c>
      <c r="S20" s="18" t="n">
        <v>388.24488985</v>
      </c>
      <c r="T20" s="20" t="n">
        <v>12.1123997</v>
      </c>
    </row>
    <row r="21" spans="1:20">
      <c r="A21" s="15" t="s">
        <v>196</v>
      </c>
      <c r="B21" s="17" t="n">
        <v>5741</v>
      </c>
      <c r="C21" s="18">
        <f>(73.0/B21*100)</f>
        <v/>
      </c>
      <c r="D21" s="19" t="n">
        <v>5668</v>
      </c>
      <c r="E21" s="18" t="n">
        <v>527.64553596</v>
      </c>
      <c r="F21" s="20" t="n">
        <v>2.77033951</v>
      </c>
      <c r="G21" s="18" t="n">
        <v>530.13226988</v>
      </c>
      <c r="H21" s="20" t="n">
        <v>2.88117294</v>
      </c>
      <c r="I21" s="18" t="n">
        <v>492.70910266</v>
      </c>
      <c r="J21" s="20" t="n">
        <v>4.99177894</v>
      </c>
      <c r="K21" s="18" t="s">
        <v>182</v>
      </c>
      <c r="L21" s="20" t="s">
        <v>182</v>
      </c>
      <c r="M21" s="18" t="s">
        <v>182</v>
      </c>
      <c r="N21" s="20" t="s">
        <v>182</v>
      </c>
      <c r="O21" s="18" t="s">
        <v>182</v>
      </c>
      <c r="P21" s="20" t="s">
        <v>182</v>
      </c>
      <c r="Q21" s="18" t="s">
        <v>182</v>
      </c>
      <c r="R21" s="20" t="s">
        <v>182</v>
      </c>
      <c r="S21" s="18" t="n">
        <v>416.12158569</v>
      </c>
      <c r="T21" s="20" t="n">
        <v>10.02650145</v>
      </c>
    </row>
    <row r="22" spans="1:20">
      <c r="A22" s="15" t="s">
        <v>197</v>
      </c>
      <c r="B22" s="17" t="n">
        <v>6598</v>
      </c>
      <c r="C22" s="18">
        <f>(98.0/B22*100)</f>
        <v/>
      </c>
      <c r="D22" s="19" t="n">
        <v>6500</v>
      </c>
      <c r="E22" s="18" t="n">
        <v>503.0078354</v>
      </c>
      <c r="F22" s="20" t="n">
        <v>4.31150147</v>
      </c>
      <c r="G22" s="18" t="n">
        <v>489.67484785</v>
      </c>
      <c r="H22" s="20" t="n">
        <v>5.04669224</v>
      </c>
      <c r="I22" s="18" t="n">
        <v>439.75888901</v>
      </c>
      <c r="J22" s="20" t="n">
        <v>6.77201655</v>
      </c>
      <c r="K22" s="18" t="s">
        <v>182</v>
      </c>
      <c r="L22" s="20" t="s">
        <v>182</v>
      </c>
      <c r="M22" s="18" t="s">
        <v>182</v>
      </c>
      <c r="N22" s="20" t="s">
        <v>182</v>
      </c>
      <c r="O22" s="18" t="n">
        <v>481.75555063</v>
      </c>
      <c r="P22" s="20" t="n">
        <v>8.711038220000001</v>
      </c>
      <c r="Q22" s="18" t="s">
        <v>182</v>
      </c>
      <c r="R22" s="20" t="s">
        <v>182</v>
      </c>
      <c r="S22" s="18" t="n">
        <v>365.39838302</v>
      </c>
      <c r="T22" s="20" t="n">
        <v>9.273340709999999</v>
      </c>
    </row>
    <row r="23" spans="1:20">
      <c r="A23" s="15" t="s">
        <v>198</v>
      </c>
      <c r="B23" s="17" t="n">
        <v>11583</v>
      </c>
      <c r="C23" s="18">
        <f>(505.0/B23*100)</f>
        <v/>
      </c>
      <c r="D23" s="19" t="n">
        <v>11078</v>
      </c>
      <c r="E23" s="18" t="n">
        <v>500.5198813</v>
      </c>
      <c r="F23" s="20" t="n">
        <v>3.06864836</v>
      </c>
      <c r="G23" s="18" t="n">
        <v>488.54936641</v>
      </c>
      <c r="H23" s="20" t="n">
        <v>4.14741318</v>
      </c>
      <c r="I23" s="18" t="n">
        <v>459.74017318</v>
      </c>
      <c r="J23" s="20" t="n">
        <v>4.38381241</v>
      </c>
      <c r="K23" s="18" t="s">
        <v>182</v>
      </c>
      <c r="L23" s="20" t="s">
        <v>182</v>
      </c>
      <c r="M23" s="18" t="s">
        <v>182</v>
      </c>
      <c r="N23" s="20" t="s">
        <v>182</v>
      </c>
      <c r="O23" s="18" t="s">
        <v>182</v>
      </c>
      <c r="P23" s="20" t="s">
        <v>182</v>
      </c>
      <c r="Q23" s="18" t="s">
        <v>182</v>
      </c>
      <c r="R23" s="20" t="s">
        <v>182</v>
      </c>
      <c r="S23" s="18" t="n">
        <v>408.22035146</v>
      </c>
      <c r="T23" s="20" t="n">
        <v>8.12750715</v>
      </c>
    </row>
    <row r="24" spans="1:20">
      <c r="A24" s="15" t="s">
        <v>199</v>
      </c>
      <c r="B24" s="17" t="n">
        <v>6647</v>
      </c>
      <c r="C24" s="18">
        <f>(13.0/B24*100)</f>
        <v/>
      </c>
      <c r="D24" s="19" t="n">
        <v>6634</v>
      </c>
      <c r="E24" s="18" t="n">
        <v>528.57983458</v>
      </c>
      <c r="F24" s="20" t="n">
        <v>5.74035643</v>
      </c>
      <c r="G24" s="18" t="n">
        <v>538.7679146</v>
      </c>
      <c r="H24" s="20" t="n">
        <v>3.79557569</v>
      </c>
      <c r="I24" s="18" t="n">
        <v>502.91032682</v>
      </c>
      <c r="J24" s="20" t="n">
        <v>3.22261205</v>
      </c>
      <c r="K24" s="18" t="s">
        <v>182</v>
      </c>
      <c r="L24" s="20" t="s">
        <v>182</v>
      </c>
      <c r="M24" s="18" t="s">
        <v>182</v>
      </c>
      <c r="N24" s="20" t="s">
        <v>182</v>
      </c>
      <c r="O24" s="18" t="s">
        <v>182</v>
      </c>
      <c r="P24" s="20" t="s">
        <v>182</v>
      </c>
      <c r="Q24" s="18" t="s">
        <v>182</v>
      </c>
      <c r="R24" s="20" t="s">
        <v>182</v>
      </c>
      <c r="S24" s="18" t="n">
        <v>445.21008701</v>
      </c>
      <c r="T24" s="20" t="n">
        <v>10.57350982</v>
      </c>
    </row>
    <row r="25" spans="1:20">
      <c r="A25" s="15" t="s">
        <v>200</v>
      </c>
      <c r="B25" s="17" t="n">
        <v>5581</v>
      </c>
      <c r="C25" s="18">
        <f>(28.0/B25*100)</f>
        <v/>
      </c>
      <c r="D25" s="19" t="n">
        <v>5553</v>
      </c>
      <c r="E25" s="18" t="n">
        <v>536.28926068</v>
      </c>
      <c r="F25" s="20" t="n">
        <v>4.22717849</v>
      </c>
      <c r="G25" s="18" t="n">
        <v>526.65762666</v>
      </c>
      <c r="H25" s="20" t="n">
        <v>4.06764549</v>
      </c>
      <c r="I25" s="18" t="n">
        <v>483.28162372</v>
      </c>
      <c r="J25" s="20" t="n">
        <v>4.11380977</v>
      </c>
      <c r="K25" s="18" t="s">
        <v>182</v>
      </c>
      <c r="L25" s="20" t="s">
        <v>182</v>
      </c>
      <c r="M25" s="18" t="s">
        <v>182</v>
      </c>
      <c r="N25" s="20" t="s">
        <v>182</v>
      </c>
      <c r="O25" s="18" t="s">
        <v>182</v>
      </c>
      <c r="P25" s="20" t="s">
        <v>182</v>
      </c>
      <c r="Q25" s="18" t="s">
        <v>182</v>
      </c>
      <c r="R25" s="20" t="s">
        <v>182</v>
      </c>
      <c r="S25" s="18" t="n">
        <v>448.19200299</v>
      </c>
      <c r="T25" s="20" t="n">
        <v>17.68741581</v>
      </c>
    </row>
    <row r="26" spans="1:20">
      <c r="A26" s="15" t="s">
        <v>201</v>
      </c>
      <c r="B26" s="17" t="n">
        <v>4869</v>
      </c>
      <c r="C26" s="18">
        <f>(98.0/B26*100)</f>
        <v/>
      </c>
      <c r="D26" s="19" t="n">
        <v>4771</v>
      </c>
      <c r="E26" s="18" t="n">
        <v>499.245757</v>
      </c>
      <c r="F26" s="20" t="n">
        <v>2.15177207</v>
      </c>
      <c r="G26" s="18" t="n">
        <v>486.68392862</v>
      </c>
      <c r="H26" s="20" t="n">
        <v>2.8550546</v>
      </c>
      <c r="I26" s="18" t="n">
        <v>453.06884935</v>
      </c>
      <c r="J26" s="20" t="n">
        <v>4.67046861</v>
      </c>
      <c r="K26" s="18" t="s">
        <v>182</v>
      </c>
      <c r="L26" s="20" t="s">
        <v>182</v>
      </c>
      <c r="M26" s="18" t="s">
        <v>182</v>
      </c>
      <c r="N26" s="20" t="s">
        <v>182</v>
      </c>
      <c r="O26" s="18" t="s">
        <v>182</v>
      </c>
      <c r="P26" s="20" t="s">
        <v>182</v>
      </c>
      <c r="Q26" s="18" t="s">
        <v>182</v>
      </c>
      <c r="R26" s="20" t="s">
        <v>182</v>
      </c>
      <c r="S26" s="18" t="n">
        <v>418.21018119</v>
      </c>
      <c r="T26" s="20" t="n">
        <v>8.90267607</v>
      </c>
    </row>
    <row r="27" spans="1:20">
      <c r="A27" s="15" t="s">
        <v>202</v>
      </c>
      <c r="B27" s="17" t="n">
        <v>5299</v>
      </c>
      <c r="C27" s="18">
        <f>(159.0/B27*100)</f>
        <v/>
      </c>
      <c r="D27" s="19" t="n">
        <v>5140</v>
      </c>
      <c r="E27" s="18" t="n">
        <v>503.49631745</v>
      </c>
      <c r="F27" s="20" t="n">
        <v>1.85048685</v>
      </c>
      <c r="G27" s="18" t="n">
        <v>482.61915661</v>
      </c>
      <c r="H27" s="20" t="n">
        <v>3.68077833</v>
      </c>
      <c r="I27" s="18" t="n">
        <v>427.22991483</v>
      </c>
      <c r="J27" s="20" t="n">
        <v>3.90325209</v>
      </c>
      <c r="K27" s="18" t="s">
        <v>182</v>
      </c>
      <c r="L27" s="20" t="s">
        <v>182</v>
      </c>
      <c r="M27" s="18" t="s">
        <v>182</v>
      </c>
      <c r="N27" s="20" t="s">
        <v>182</v>
      </c>
      <c r="O27" s="18" t="s">
        <v>182</v>
      </c>
      <c r="P27" s="20" t="s">
        <v>182</v>
      </c>
      <c r="Q27" s="18" t="s">
        <v>182</v>
      </c>
      <c r="R27" s="20" t="s">
        <v>182</v>
      </c>
      <c r="S27" s="18" t="n">
        <v>391.51217066</v>
      </c>
      <c r="T27" s="20" t="n">
        <v>5.59564963</v>
      </c>
    </row>
    <row r="28" spans="1:20">
      <c r="A28" s="15" t="s">
        <v>203</v>
      </c>
      <c r="B28" s="17" t="n">
        <v>7568</v>
      </c>
      <c r="C28" s="18">
        <f>(123.0/B28*100)</f>
        <v/>
      </c>
      <c r="D28" s="19" t="n">
        <v>7445</v>
      </c>
      <c r="E28" s="18" t="n">
        <v>443.8802401</v>
      </c>
      <c r="F28" s="20" t="n">
        <v>3.53104031</v>
      </c>
      <c r="G28" s="18" t="n">
        <v>434.93112488</v>
      </c>
      <c r="H28" s="20" t="n">
        <v>2.97683757</v>
      </c>
      <c r="I28" s="18" t="n">
        <v>392.38282453</v>
      </c>
      <c r="J28" s="20" t="n">
        <v>3.2987587</v>
      </c>
      <c r="K28" s="18" t="s">
        <v>182</v>
      </c>
      <c r="L28" s="20" t="s">
        <v>182</v>
      </c>
      <c r="M28" s="18" t="s">
        <v>182</v>
      </c>
      <c r="N28" s="20" t="s">
        <v>182</v>
      </c>
      <c r="O28" s="18" t="s">
        <v>182</v>
      </c>
      <c r="P28" s="20" t="s">
        <v>182</v>
      </c>
      <c r="Q28" s="18" t="s">
        <v>182</v>
      </c>
      <c r="R28" s="20" t="s">
        <v>182</v>
      </c>
      <c r="S28" s="18" t="n">
        <v>376.71262936</v>
      </c>
      <c r="T28" s="20" t="n">
        <v>8.17143497</v>
      </c>
    </row>
    <row r="29" spans="1:20">
      <c r="A29" s="15" t="s">
        <v>204</v>
      </c>
      <c r="B29" s="17" t="n">
        <v>5385</v>
      </c>
      <c r="C29" s="18">
        <f>(36.0/B29*100)</f>
        <v/>
      </c>
      <c r="D29" s="19" t="n">
        <v>5349</v>
      </c>
      <c r="E29" s="18" t="n">
        <v>519.1266105</v>
      </c>
      <c r="F29" s="20" t="n">
        <v>2.6364694</v>
      </c>
      <c r="G29" s="18" t="n">
        <v>500.84067376</v>
      </c>
      <c r="H29" s="20" t="n">
        <v>4.12604951</v>
      </c>
      <c r="I29" s="18" t="n">
        <v>446.18771973</v>
      </c>
      <c r="J29" s="20" t="n">
        <v>6.68434846</v>
      </c>
      <c r="K29" s="18" t="s">
        <v>182</v>
      </c>
      <c r="L29" s="20" t="s">
        <v>182</v>
      </c>
      <c r="M29" s="18" t="s">
        <v>182</v>
      </c>
      <c r="N29" s="20" t="s">
        <v>182</v>
      </c>
      <c r="O29" s="18" t="n">
        <v>314.02123871</v>
      </c>
      <c r="P29" s="20" t="n">
        <v>13.26138992</v>
      </c>
      <c r="Q29" s="18" t="s">
        <v>182</v>
      </c>
      <c r="R29" s="20" t="s">
        <v>182</v>
      </c>
      <c r="S29" s="18" t="n">
        <v>397.31265223</v>
      </c>
      <c r="T29" s="20" t="n">
        <v>14.25753954</v>
      </c>
    </row>
    <row r="30" spans="1:20">
      <c r="A30" s="15" t="s">
        <v>205</v>
      </c>
      <c r="B30" s="17" t="n">
        <v>4520</v>
      </c>
      <c r="C30" s="18">
        <f>(504.0/B30*100)</f>
        <v/>
      </c>
      <c r="D30" s="19" t="n">
        <v>4016</v>
      </c>
      <c r="E30" s="18" t="n">
        <v>522.04384092</v>
      </c>
      <c r="F30" s="20" t="n">
        <v>3.25051567</v>
      </c>
      <c r="G30" s="18" t="n">
        <v>529.8006071</v>
      </c>
      <c r="H30" s="20" t="n">
        <v>3.50603604</v>
      </c>
      <c r="I30" s="18" t="n">
        <v>464.46874633</v>
      </c>
      <c r="J30" s="20" t="n">
        <v>5.79386114</v>
      </c>
      <c r="K30" s="18" t="s">
        <v>182</v>
      </c>
      <c r="L30" s="20" t="s">
        <v>182</v>
      </c>
      <c r="M30" s="18" t="s">
        <v>182</v>
      </c>
      <c r="N30" s="20" t="s">
        <v>182</v>
      </c>
      <c r="O30" s="18" t="s">
        <v>182</v>
      </c>
      <c r="P30" s="20" t="s">
        <v>182</v>
      </c>
      <c r="Q30" s="18" t="s">
        <v>182</v>
      </c>
      <c r="R30" s="20" t="s">
        <v>182</v>
      </c>
      <c r="S30" s="18" t="n">
        <v>398.15010354</v>
      </c>
      <c r="T30" s="20" t="n">
        <v>7.75801158</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(16.0/B32*100)</f>
        <v/>
      </c>
      <c r="D32" s="19" t="n">
        <v>4462</v>
      </c>
      <c r="E32" s="18" t="n">
        <v>515.3679685</v>
      </c>
      <c r="F32" s="20" t="n">
        <v>2.98568359</v>
      </c>
      <c r="G32" s="18" t="n">
        <v>510.51282987</v>
      </c>
      <c r="H32" s="20" t="n">
        <v>3.396474</v>
      </c>
      <c r="I32" s="18" t="n">
        <v>478.88651441</v>
      </c>
      <c r="J32" s="20" t="n">
        <v>3.97969648</v>
      </c>
      <c r="K32" s="18" t="s">
        <v>182</v>
      </c>
      <c r="L32" s="20" t="s">
        <v>182</v>
      </c>
      <c r="M32" s="18" t="s">
        <v>182</v>
      </c>
      <c r="N32" s="20" t="s">
        <v>182</v>
      </c>
      <c r="O32" s="18" t="s">
        <v>182</v>
      </c>
      <c r="P32" s="20" t="s">
        <v>182</v>
      </c>
      <c r="Q32" s="18" t="s">
        <v>182</v>
      </c>
      <c r="R32" s="20" t="s">
        <v>182</v>
      </c>
      <c r="S32" s="18" t="n">
        <v>405.10014787</v>
      </c>
      <c r="T32" s="20" t="n">
        <v>12.89082691</v>
      </c>
    </row>
    <row r="33" spans="1:20">
      <c r="A33" s="15" t="s">
        <v>208</v>
      </c>
      <c r="B33" s="17" t="n">
        <v>7325</v>
      </c>
      <c r="C33" s="18">
        <f>(215.0/B33*100)</f>
        <v/>
      </c>
      <c r="D33" s="19" t="n">
        <v>7110</v>
      </c>
      <c r="E33" s="18" t="n">
        <v>510.9787657</v>
      </c>
      <c r="F33" s="20" t="n">
        <v>2.50144566</v>
      </c>
      <c r="G33" s="18" t="n">
        <v>505.22076526</v>
      </c>
      <c r="H33" s="20" t="n">
        <v>3.80762719</v>
      </c>
      <c r="I33" s="18" t="n">
        <v>446.39041409</v>
      </c>
      <c r="J33" s="20" t="n">
        <v>5.33394116</v>
      </c>
      <c r="K33" s="18" t="s">
        <v>182</v>
      </c>
      <c r="L33" s="20" t="s">
        <v>182</v>
      </c>
      <c r="M33" s="18" t="s">
        <v>182</v>
      </c>
      <c r="N33" s="20" t="s">
        <v>182</v>
      </c>
      <c r="O33" s="18" t="s">
        <v>182</v>
      </c>
      <c r="P33" s="20" t="s">
        <v>182</v>
      </c>
      <c r="Q33" s="18" t="s">
        <v>182</v>
      </c>
      <c r="R33" s="20" t="s">
        <v>182</v>
      </c>
      <c r="S33" s="18" t="n">
        <v>407.5960632</v>
      </c>
      <c r="T33" s="20" t="n">
        <v>9.162001180000001</v>
      </c>
    </row>
    <row r="34" spans="1:20">
      <c r="A34" s="15" t="s">
        <v>209</v>
      </c>
      <c r="B34" s="17" t="n">
        <v>6350</v>
      </c>
      <c r="C34" s="18">
        <f>(79.0/B34*100)</f>
        <v/>
      </c>
      <c r="D34" s="19" t="n">
        <v>6271</v>
      </c>
      <c r="E34" s="18" t="n">
        <v>477.68721</v>
      </c>
      <c r="F34" s="20" t="n">
        <v>2.48492071</v>
      </c>
      <c r="G34" s="18" t="n">
        <v>453.8606296</v>
      </c>
      <c r="H34" s="20" t="n">
        <v>4.58163467</v>
      </c>
      <c r="I34" s="18" t="n">
        <v>399.43036179</v>
      </c>
      <c r="J34" s="20" t="n">
        <v>4.8999038</v>
      </c>
      <c r="K34" s="18" t="s">
        <v>182</v>
      </c>
      <c r="L34" s="20" t="s">
        <v>182</v>
      </c>
      <c r="M34" s="18" t="s">
        <v>182</v>
      </c>
      <c r="N34" s="20" t="s">
        <v>182</v>
      </c>
      <c r="O34" s="18" t="n">
        <v>263.37193708</v>
      </c>
      <c r="P34" s="20" t="n">
        <v>13.61114927</v>
      </c>
      <c r="Q34" s="18" t="s">
        <v>182</v>
      </c>
      <c r="R34" s="20" t="s">
        <v>182</v>
      </c>
      <c r="S34" s="18" t="n">
        <v>346.20495471</v>
      </c>
      <c r="T34" s="20" t="n">
        <v>8.353009630000001</v>
      </c>
    </row>
    <row r="35" spans="1:20">
      <c r="A35" s="15" t="s">
        <v>210</v>
      </c>
      <c r="B35" s="17" t="n">
        <v>6406</v>
      </c>
      <c r="C35" s="18">
        <f>(67.0/B35*100)</f>
        <v/>
      </c>
      <c r="D35" s="19" t="n">
        <v>6339</v>
      </c>
      <c r="E35" s="18" t="n">
        <v>526.44249789</v>
      </c>
      <c r="F35" s="20" t="n">
        <v>2.17949941</v>
      </c>
      <c r="G35" s="18" t="n">
        <v>507.6921639</v>
      </c>
      <c r="H35" s="20" t="n">
        <v>4.17490375</v>
      </c>
      <c r="I35" s="18" t="n">
        <v>479.20468762</v>
      </c>
      <c r="J35" s="20" t="n">
        <v>3.4122568</v>
      </c>
      <c r="K35" s="18" t="s">
        <v>182</v>
      </c>
      <c r="L35" s="20" t="s">
        <v>182</v>
      </c>
      <c r="M35" s="18" t="s">
        <v>182</v>
      </c>
      <c r="N35" s="20" t="s">
        <v>182</v>
      </c>
      <c r="O35" s="18" t="n">
        <v>337.32521215</v>
      </c>
      <c r="P35" s="20" t="n">
        <v>11.65794297</v>
      </c>
      <c r="Q35" s="18" t="s">
        <v>182</v>
      </c>
      <c r="R35" s="20" t="s">
        <v>182</v>
      </c>
      <c r="S35" s="18" t="n">
        <v>423.7299459</v>
      </c>
      <c r="T35" s="20" t="n">
        <v>6.88434234</v>
      </c>
    </row>
    <row r="36" spans="1:20">
      <c r="A36" s="15" t="s">
        <v>211</v>
      </c>
      <c r="B36" s="17" t="n">
        <v>6736</v>
      </c>
      <c r="C36" s="18">
        <f>(42.0/B36*100)</f>
        <v/>
      </c>
      <c r="D36" s="19" t="n">
        <v>6694</v>
      </c>
      <c r="E36" s="18" t="n">
        <v>512.0085061</v>
      </c>
      <c r="F36" s="20" t="n">
        <v>2.28478896</v>
      </c>
      <c r="G36" s="18" t="n">
        <v>469.923659</v>
      </c>
      <c r="H36" s="20" t="n">
        <v>3.90214503</v>
      </c>
      <c r="I36" s="18" t="n">
        <v>444.64253277</v>
      </c>
      <c r="J36" s="20" t="n">
        <v>3.88087875</v>
      </c>
      <c r="K36" s="18" t="s">
        <v>182</v>
      </c>
      <c r="L36" s="20" t="s">
        <v>182</v>
      </c>
      <c r="M36" s="18" t="s">
        <v>182</v>
      </c>
      <c r="N36" s="20" t="s">
        <v>182</v>
      </c>
      <c r="O36" s="18" t="s">
        <v>182</v>
      </c>
      <c r="P36" s="20" t="s">
        <v>182</v>
      </c>
      <c r="Q36" s="18" t="s">
        <v>182</v>
      </c>
      <c r="R36" s="20" t="s">
        <v>182</v>
      </c>
      <c r="S36" s="18" t="n">
        <v>381.73975792</v>
      </c>
      <c r="T36" s="20" t="n">
        <v>8.85623227</v>
      </c>
    </row>
    <row r="37" spans="1:20">
      <c r="A37" s="15" t="s">
        <v>212</v>
      </c>
      <c r="B37" s="17" t="n">
        <v>5458</v>
      </c>
      <c r="C37" s="18">
        <f>(228.0/B37*100)</f>
        <v/>
      </c>
      <c r="D37" s="19" t="n">
        <v>5230</v>
      </c>
      <c r="E37" s="18" t="n">
        <v>518.40827339</v>
      </c>
      <c r="F37" s="20" t="n">
        <v>3.08116421</v>
      </c>
      <c r="G37" s="18" t="n">
        <v>507.31958588</v>
      </c>
      <c r="H37" s="20" t="n">
        <v>4.77517268</v>
      </c>
      <c r="I37" s="18" t="n">
        <v>454.35630568</v>
      </c>
      <c r="J37" s="20" t="n">
        <v>6.50122956</v>
      </c>
      <c r="K37" s="18" t="s">
        <v>182</v>
      </c>
      <c r="L37" s="20" t="s">
        <v>182</v>
      </c>
      <c r="M37" s="18" t="s">
        <v>182</v>
      </c>
      <c r="N37" s="20" t="s">
        <v>182</v>
      </c>
      <c r="O37" s="18" t="s">
        <v>182</v>
      </c>
      <c r="P37" s="20" t="s">
        <v>182</v>
      </c>
      <c r="Q37" s="18" t="s">
        <v>182</v>
      </c>
      <c r="R37" s="20" t="s">
        <v>182</v>
      </c>
      <c r="S37" s="18" t="n">
        <v>378.75569015</v>
      </c>
      <c r="T37" s="20" t="n">
        <v>7.20667088</v>
      </c>
    </row>
    <row r="38" spans="1:20">
      <c r="A38" s="15" t="s">
        <v>213</v>
      </c>
      <c r="B38" s="17" t="n">
        <v>5860</v>
      </c>
      <c r="C38" s="18">
        <f>(62.0/B38*100)</f>
        <v/>
      </c>
      <c r="D38" s="19" t="n">
        <v>5798</v>
      </c>
      <c r="E38" s="18" t="n">
        <v>505.91367567</v>
      </c>
      <c r="F38" s="20" t="n">
        <v>3.36597678</v>
      </c>
      <c r="G38" s="18" t="n">
        <v>505.64555675</v>
      </c>
      <c r="H38" s="20" t="n">
        <v>4.43200708</v>
      </c>
      <c r="I38" s="18" t="n">
        <v>451.58532867</v>
      </c>
      <c r="J38" s="20" t="n">
        <v>4.84572014</v>
      </c>
      <c r="K38" s="18" t="s">
        <v>182</v>
      </c>
      <c r="L38" s="20" t="s">
        <v>182</v>
      </c>
      <c r="M38" s="18" t="s">
        <v>182</v>
      </c>
      <c r="N38" s="20" t="s">
        <v>182</v>
      </c>
      <c r="O38" s="18" t="s">
        <v>182</v>
      </c>
      <c r="P38" s="20" t="s">
        <v>182</v>
      </c>
      <c r="Q38" s="18" t="s">
        <v>182</v>
      </c>
      <c r="R38" s="20" t="s">
        <v>182</v>
      </c>
      <c r="S38" s="18" t="n">
        <v>396.12890394</v>
      </c>
      <c r="T38" s="20" t="n">
        <v>6.68485876</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(5662.0/B40*100)</f>
        <v/>
      </c>
      <c r="D40" s="19" t="n">
        <v>8495</v>
      </c>
      <c r="E40" s="18" t="n">
        <v>499.22210697</v>
      </c>
      <c r="F40" s="20" t="n">
        <v>3.42551053</v>
      </c>
      <c r="G40" s="18" t="n">
        <v>531.10199527</v>
      </c>
      <c r="H40" s="20" t="n">
        <v>3.75265972</v>
      </c>
      <c r="I40" s="18" t="n">
        <v>467.28165857</v>
      </c>
      <c r="J40" s="20" t="n">
        <v>6.35606815</v>
      </c>
      <c r="K40" s="18" t="s">
        <v>182</v>
      </c>
      <c r="L40" s="20" t="s">
        <v>182</v>
      </c>
      <c r="M40" s="18" t="s">
        <v>182</v>
      </c>
      <c r="N40" s="20" t="s">
        <v>182</v>
      </c>
      <c r="O40" s="18" t="n">
        <v>493.18465857</v>
      </c>
      <c r="P40" s="20" t="n">
        <v>2.25147869</v>
      </c>
      <c r="Q40" s="18" t="s">
        <v>182</v>
      </c>
      <c r="R40" s="20" t="s">
        <v>182</v>
      </c>
      <c r="S40" s="18" t="n">
        <v>405.49722445</v>
      </c>
      <c r="T40" s="20" t="n">
        <v>9.702538240000001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(2723.0/B46*100)</f>
        <v/>
      </c>
      <c r="D46" s="19" t="n">
        <v>20418</v>
      </c>
      <c r="E46" s="18" t="n">
        <v>451.53900313</v>
      </c>
      <c r="F46" s="20" t="n">
        <v>4.18743172</v>
      </c>
      <c r="G46" s="18" t="n">
        <v>428.01711354</v>
      </c>
      <c r="H46" s="20" t="n">
        <v>3.97538826</v>
      </c>
      <c r="I46" s="18" t="n">
        <v>382.79180508</v>
      </c>
      <c r="J46" s="20" t="n">
        <v>3.51127958</v>
      </c>
      <c r="K46" s="18" t="s">
        <v>182</v>
      </c>
      <c r="L46" s="20" t="s">
        <v>182</v>
      </c>
      <c r="M46" s="18" t="s">
        <v>182</v>
      </c>
      <c r="N46" s="20" t="s">
        <v>182</v>
      </c>
      <c r="O46" s="18" t="s">
        <v>182</v>
      </c>
      <c r="P46" s="20" t="s">
        <v>182</v>
      </c>
      <c r="Q46" s="18" t="s">
        <v>182</v>
      </c>
      <c r="R46" s="20" t="s">
        <v>182</v>
      </c>
      <c r="S46" s="18" t="n">
        <v>376.90686936</v>
      </c>
      <c r="T46" s="20" t="n">
        <v>3.81114378</v>
      </c>
    </row>
    <row r="47" spans="1:20">
      <c r="A47" s="15" t="s">
        <v>222</v>
      </c>
      <c r="B47" s="17" t="n">
        <v>5928</v>
      </c>
      <c r="C47" s="18">
        <f>(106.0/B47*100)</f>
        <v/>
      </c>
      <c r="D47" s="19" t="n">
        <v>5822</v>
      </c>
      <c r="E47" s="18" t="n">
        <v>459.20406295</v>
      </c>
      <c r="F47" s="20" t="n">
        <v>5.07824583</v>
      </c>
      <c r="G47" s="18" t="n">
        <v>448.46612572</v>
      </c>
      <c r="H47" s="20" t="n">
        <v>6.70140529</v>
      </c>
      <c r="I47" s="18" t="n">
        <v>415.7060106</v>
      </c>
      <c r="J47" s="20" t="n">
        <v>5.23576153</v>
      </c>
      <c r="K47" s="18" t="s">
        <v>182</v>
      </c>
      <c r="L47" s="20" t="s">
        <v>182</v>
      </c>
      <c r="M47" s="18" t="s">
        <v>182</v>
      </c>
      <c r="N47" s="20" t="s">
        <v>182</v>
      </c>
      <c r="O47" s="18" t="s">
        <v>182</v>
      </c>
      <c r="P47" s="20" t="s">
        <v>182</v>
      </c>
      <c r="Q47" s="18" t="s">
        <v>182</v>
      </c>
      <c r="R47" s="20" t="s">
        <v>182</v>
      </c>
      <c r="S47" s="18" t="n">
        <v>337.11454845</v>
      </c>
      <c r="T47" s="20" t="n">
        <v>7.00725292</v>
      </c>
    </row>
    <row r="48" spans="1:20">
      <c r="A48" s="15" t="s">
        <v>223</v>
      </c>
      <c r="B48" s="17" t="n">
        <v>9841</v>
      </c>
      <c r="C48" s="18">
        <f>(19.0/B48*100)</f>
        <v/>
      </c>
      <c r="D48" s="19" t="n">
        <v>9822</v>
      </c>
      <c r="E48" s="18" t="n">
        <v>534.75278862</v>
      </c>
      <c r="F48" s="20" t="n">
        <v>5.90409111</v>
      </c>
      <c r="G48" s="18" t="n">
        <v>500.58425203</v>
      </c>
      <c r="H48" s="20" t="n">
        <v>4.47452904</v>
      </c>
      <c r="I48" s="18" t="n">
        <v>432.54475137</v>
      </c>
      <c r="J48" s="20" t="n">
        <v>5.8696621</v>
      </c>
      <c r="K48" s="18" t="s">
        <v>182</v>
      </c>
      <c r="L48" s="20" t="s">
        <v>182</v>
      </c>
      <c r="M48" s="18" t="s">
        <v>182</v>
      </c>
      <c r="N48" s="20" t="s">
        <v>182</v>
      </c>
      <c r="O48" s="18" t="s">
        <v>182</v>
      </c>
      <c r="P48" s="20" t="s">
        <v>182</v>
      </c>
      <c r="Q48" s="18" t="s">
        <v>182</v>
      </c>
      <c r="R48" s="20" t="s">
        <v>182</v>
      </c>
      <c r="S48" s="18" t="n">
        <v>412.62384933</v>
      </c>
      <c r="T48" s="20" t="n">
        <v>17.51832862</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(971.0/B50*100)</f>
        <v/>
      </c>
      <c r="D50" s="19" t="n">
        <v>10824</v>
      </c>
      <c r="E50" s="18" t="n">
        <v>446.34349726</v>
      </c>
      <c r="F50" s="20" t="n">
        <v>2.88317686</v>
      </c>
      <c r="G50" s="18" t="n">
        <v>445.2499332</v>
      </c>
      <c r="H50" s="20" t="n">
        <v>4.19950545</v>
      </c>
      <c r="I50" s="18" t="n">
        <v>400.11611344</v>
      </c>
      <c r="J50" s="20" t="n">
        <v>4.12731402</v>
      </c>
      <c r="K50" s="18" t="s">
        <v>182</v>
      </c>
      <c r="L50" s="20" t="s">
        <v>182</v>
      </c>
      <c r="M50" s="18" t="s">
        <v>182</v>
      </c>
      <c r="N50" s="20" t="s">
        <v>182</v>
      </c>
      <c r="O50" s="18" t="s">
        <v>182</v>
      </c>
      <c r="P50" s="20" t="s">
        <v>182</v>
      </c>
      <c r="Q50" s="18" t="s">
        <v>182</v>
      </c>
      <c r="R50" s="20" t="s">
        <v>182</v>
      </c>
      <c r="S50" s="18" t="n">
        <v>376.64925667</v>
      </c>
      <c r="T50" s="20" t="n">
        <v>8.659496600000001</v>
      </c>
    </row>
    <row r="51" spans="1:20">
      <c r="A51" s="15" t="s">
        <v>226</v>
      </c>
      <c r="B51" s="17" t="n">
        <v>6866</v>
      </c>
      <c r="C51" s="18">
        <f>(114.0/B51*100)</f>
        <v/>
      </c>
      <c r="D51" s="19" t="n">
        <v>6752</v>
      </c>
      <c r="E51" s="18" t="n">
        <v>449.9215931</v>
      </c>
      <c r="F51" s="20" t="n">
        <v>2.94067166</v>
      </c>
      <c r="G51" s="18" t="n">
        <v>442.38260533</v>
      </c>
      <c r="H51" s="20" t="n">
        <v>3.33336037</v>
      </c>
      <c r="I51" s="18" t="n">
        <v>395.01973129</v>
      </c>
      <c r="J51" s="20" t="n">
        <v>3.40246377</v>
      </c>
      <c r="K51" s="18" t="s">
        <v>182</v>
      </c>
      <c r="L51" s="20" t="s">
        <v>182</v>
      </c>
      <c r="M51" s="18" t="s">
        <v>182</v>
      </c>
      <c r="N51" s="20" t="s">
        <v>182</v>
      </c>
      <c r="O51" s="18" t="n">
        <v>427.96430568</v>
      </c>
      <c r="P51" s="20" t="n">
        <v>5.20460603</v>
      </c>
      <c r="Q51" s="18" t="s">
        <v>182</v>
      </c>
      <c r="R51" s="20" t="s">
        <v>182</v>
      </c>
      <c r="S51" s="18" t="n">
        <v>387.62720951</v>
      </c>
      <c r="T51" s="20" t="n">
        <v>5.79857301</v>
      </c>
    </row>
    <row r="52" spans="1:20">
      <c r="A52" s="15" t="s">
        <v>227</v>
      </c>
      <c r="B52" s="17" t="n">
        <v>5809</v>
      </c>
      <c r="C52" s="18">
        <f>(116.0/B52*100)</f>
        <v/>
      </c>
      <c r="D52" s="19" t="n">
        <v>5693</v>
      </c>
      <c r="E52" s="18" t="n">
        <v>501.52164875</v>
      </c>
      <c r="F52" s="20" t="n">
        <v>2.77166408</v>
      </c>
      <c r="G52" s="18" t="n">
        <v>492.61821637</v>
      </c>
      <c r="H52" s="20" t="n">
        <v>3.29902851</v>
      </c>
      <c r="I52" s="18" t="n">
        <v>450.88676651</v>
      </c>
      <c r="J52" s="20" t="n">
        <v>4.54034171</v>
      </c>
      <c r="K52" s="18" t="s">
        <v>182</v>
      </c>
      <c r="L52" s="20" t="s">
        <v>182</v>
      </c>
      <c r="M52" s="18" t="s">
        <v>182</v>
      </c>
      <c r="N52" s="20" t="s">
        <v>182</v>
      </c>
      <c r="O52" s="18" t="s">
        <v>182</v>
      </c>
      <c r="P52" s="20" t="s">
        <v>182</v>
      </c>
      <c r="Q52" s="18" t="s">
        <v>182</v>
      </c>
      <c r="R52" s="20" t="s">
        <v>182</v>
      </c>
      <c r="S52" s="18" t="n">
        <v>382.28439361</v>
      </c>
      <c r="T52" s="20" t="n">
        <v>6.96495835</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(436.0/B54*100)</f>
        <v/>
      </c>
      <c r="D54" s="19" t="n">
        <v>4304</v>
      </c>
      <c r="E54" s="18" t="n">
        <v>379.68850108</v>
      </c>
      <c r="F54" s="20" t="n">
        <v>5.47167253</v>
      </c>
      <c r="G54" s="18" t="n">
        <v>379.82732355</v>
      </c>
      <c r="H54" s="20" t="n">
        <v>6.0376381</v>
      </c>
      <c r="I54" s="18" t="n">
        <v>360.94253591</v>
      </c>
      <c r="J54" s="20" t="n">
        <v>3.13466242</v>
      </c>
      <c r="K54" s="18" t="s">
        <v>182</v>
      </c>
      <c r="L54" s="20" t="s">
        <v>182</v>
      </c>
      <c r="M54" s="18" t="s">
        <v>182</v>
      </c>
      <c r="N54" s="20" t="s">
        <v>182</v>
      </c>
      <c r="O54" s="18" t="s">
        <v>182</v>
      </c>
      <c r="P54" s="20" t="s">
        <v>182</v>
      </c>
      <c r="Q54" s="18" t="s">
        <v>182</v>
      </c>
      <c r="R54" s="20" t="s">
        <v>182</v>
      </c>
      <c r="S54" s="18" t="n">
        <v>303.02770773</v>
      </c>
      <c r="T54" s="20" t="n">
        <v>5.0227974</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(78.0/B56*100)</f>
        <v/>
      </c>
      <c r="D56" s="19" t="n">
        <v>5281</v>
      </c>
      <c r="E56" s="18" t="n">
        <v>543.15112491</v>
      </c>
      <c r="F56" s="20" t="n">
        <v>2.76304494</v>
      </c>
      <c r="G56" s="18" t="n">
        <v>515.30648524</v>
      </c>
      <c r="H56" s="20" t="n">
        <v>3.38106053</v>
      </c>
      <c r="I56" s="18" t="n">
        <v>472.00805749</v>
      </c>
      <c r="J56" s="20" t="n">
        <v>4.24237952</v>
      </c>
      <c r="K56" s="18" t="s">
        <v>182</v>
      </c>
      <c r="L56" s="20" t="s">
        <v>182</v>
      </c>
      <c r="M56" s="18" t="s">
        <v>182</v>
      </c>
      <c r="N56" s="20" t="s">
        <v>182</v>
      </c>
      <c r="O56" s="18" t="s">
        <v>182</v>
      </c>
      <c r="P56" s="20" t="s">
        <v>182</v>
      </c>
      <c r="Q56" s="18" t="s">
        <v>182</v>
      </c>
      <c r="R56" s="20" t="s">
        <v>182</v>
      </c>
      <c r="S56" s="18" t="n">
        <v>415.99953997</v>
      </c>
      <c r="T56" s="20" t="n">
        <v>21.64942902</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(256.0/B61*100)</f>
        <v/>
      </c>
      <c r="D61" s="19" t="n">
        <v>6269</v>
      </c>
      <c r="E61" s="18" t="n">
        <v>487.21540706</v>
      </c>
      <c r="F61" s="20" t="n">
        <v>3.01166083</v>
      </c>
      <c r="G61" s="18" t="n">
        <v>480.35734993</v>
      </c>
      <c r="H61" s="20" t="n">
        <v>3.07829853</v>
      </c>
      <c r="I61" s="18" t="n">
        <v>412.55825273</v>
      </c>
      <c r="J61" s="20" t="n">
        <v>3.83127133</v>
      </c>
      <c r="K61" s="18" t="s">
        <v>182</v>
      </c>
      <c r="L61" s="20" t="s">
        <v>182</v>
      </c>
      <c r="M61" s="18" t="s">
        <v>182</v>
      </c>
      <c r="N61" s="20" t="s">
        <v>182</v>
      </c>
      <c r="O61" s="18" t="s">
        <v>182</v>
      </c>
      <c r="P61" s="20" t="s">
        <v>182</v>
      </c>
      <c r="Q61" s="18" t="s">
        <v>182</v>
      </c>
      <c r="R61" s="20" t="s">
        <v>182</v>
      </c>
      <c r="S61" s="18" t="n">
        <v>358.63105955</v>
      </c>
      <c r="T61" s="20" t="n">
        <v>9.083245740000001</v>
      </c>
    </row>
    <row r="62" spans="1:20">
      <c r="A62" s="15" t="s">
        <v>237</v>
      </c>
      <c r="B62" s="17" t="n">
        <v>4476</v>
      </c>
      <c r="C62" s="18">
        <f>(5.0/B62*100)</f>
        <v/>
      </c>
      <c r="D62" s="19" t="n">
        <v>4471</v>
      </c>
      <c r="E62" s="18" t="n">
        <v>521.17937563</v>
      </c>
      <c r="F62" s="20" t="n">
        <v>1.58249061</v>
      </c>
      <c r="G62" s="18" t="n">
        <v>507.75913407</v>
      </c>
      <c r="H62" s="20" t="n">
        <v>3.05430014</v>
      </c>
      <c r="I62" s="18" t="n">
        <v>465.58170817</v>
      </c>
      <c r="J62" s="20" t="n">
        <v>2.70698016</v>
      </c>
      <c r="K62" s="18" t="s">
        <v>182</v>
      </c>
      <c r="L62" s="20" t="s">
        <v>182</v>
      </c>
      <c r="M62" s="18" t="s">
        <v>182</v>
      </c>
      <c r="N62" s="20" t="s">
        <v>182</v>
      </c>
      <c r="O62" s="18" t="s">
        <v>182</v>
      </c>
      <c r="P62" s="20" t="s">
        <v>182</v>
      </c>
      <c r="Q62" s="18" t="s">
        <v>182</v>
      </c>
      <c r="R62" s="20" t="s">
        <v>182</v>
      </c>
      <c r="S62" s="18" t="n">
        <v>453.3373435</v>
      </c>
      <c r="T62" s="20" t="n">
        <v>20.2683047</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422.53554546</v>
      </c>
      <c r="F67" s="20" t="n">
        <v>3.74088833</v>
      </c>
      <c r="G67" s="18" t="n">
        <v>405.43336623</v>
      </c>
      <c r="H67" s="20" t="n">
        <v>3.75905619</v>
      </c>
      <c r="I67" s="18" t="n">
        <v>352.22243448</v>
      </c>
      <c r="J67" s="20" t="n">
        <v>3.34251089</v>
      </c>
      <c r="K67" s="18" t="s">
        <v>182</v>
      </c>
      <c r="L67" s="20" t="s">
        <v>182</v>
      </c>
      <c r="M67" s="18" t="s">
        <v>182</v>
      </c>
      <c r="N67" s="20" t="s">
        <v>182</v>
      </c>
      <c r="O67" s="18" t="s">
        <v>182</v>
      </c>
      <c r="P67" s="20" t="s">
        <v>182</v>
      </c>
      <c r="Q67" s="18" t="s">
        <v>182</v>
      </c>
      <c r="R67" s="20" t="s">
        <v>182</v>
      </c>
      <c r="S67" s="18" t="n">
        <v>316.7442834</v>
      </c>
      <c r="T67" s="20" t="n">
        <v>8.713773610000001</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510.29251725</v>
      </c>
      <c r="F70" s="20" t="n">
        <v>3.19080459</v>
      </c>
      <c r="G70" s="18" t="n">
        <v>502.96305286</v>
      </c>
      <c r="H70" s="20" t="n">
        <v>4.08214651</v>
      </c>
      <c r="I70" s="18" t="n">
        <v>455.44879977</v>
      </c>
      <c r="J70" s="20" t="n">
        <v>4.82884626</v>
      </c>
      <c r="K70" s="18" t="s">
        <v>182</v>
      </c>
      <c r="L70" s="20" t="s">
        <v>182</v>
      </c>
      <c r="M70" s="18" t="s">
        <v>182</v>
      </c>
      <c r="N70" s="20" t="s">
        <v>182</v>
      </c>
      <c r="O70" s="18" t="s">
        <v>182</v>
      </c>
      <c r="P70" s="20" t="s">
        <v>182</v>
      </c>
      <c r="Q70" s="18" t="s">
        <v>182</v>
      </c>
      <c r="R70" s="20" t="s">
        <v>182</v>
      </c>
      <c r="S70" s="18" t="n">
        <v>422.6289062</v>
      </c>
      <c r="T70" s="20" t="n">
        <v>6.94480564</v>
      </c>
    </row>
    <row r="71" spans="1:20">
      <c r="A71" s="15" t="s">
        <v>246</v>
      </c>
      <c r="B71" s="17" t="n">
        <v>6115</v>
      </c>
      <c r="C71" s="18">
        <f>(109.0/B71*100)</f>
        <v/>
      </c>
      <c r="D71" s="19" t="n">
        <v>6006</v>
      </c>
      <c r="E71" s="18" t="n">
        <v>551.00401034</v>
      </c>
      <c r="F71" s="20" t="n">
        <v>1.98597919</v>
      </c>
      <c r="G71" s="18" t="n">
        <v>535.53570529</v>
      </c>
      <c r="H71" s="20" t="n">
        <v>2.68065255</v>
      </c>
      <c r="I71" s="18" t="n">
        <v>478.41485828</v>
      </c>
      <c r="J71" s="20" t="n">
        <v>3.6589931</v>
      </c>
      <c r="K71" s="18" t="s">
        <v>182</v>
      </c>
      <c r="L71" s="20" t="s">
        <v>182</v>
      </c>
      <c r="M71" s="18" t="s">
        <v>182</v>
      </c>
      <c r="N71" s="20" t="s">
        <v>182</v>
      </c>
      <c r="O71" s="18" t="s">
        <v>182</v>
      </c>
      <c r="P71" s="20" t="s">
        <v>182</v>
      </c>
      <c r="Q71" s="18" t="s">
        <v>182</v>
      </c>
      <c r="R71" s="20" t="s">
        <v>182</v>
      </c>
      <c r="S71" s="18" t="n">
        <v>435.06548175</v>
      </c>
      <c r="T71" s="20" t="n">
        <v>16.1037765</v>
      </c>
    </row>
    <row r="72" spans="1:20">
      <c r="A72" s="15" t="s">
        <v>247</v>
      </c>
      <c r="B72" s="17" t="n">
        <v>7708</v>
      </c>
      <c r="C72" s="18">
        <f>(8.0/B72*100)</f>
        <v/>
      </c>
      <c r="D72" s="19" t="n">
        <v>7700</v>
      </c>
      <c r="E72" s="18" t="n">
        <v>514.31608599</v>
      </c>
      <c r="F72" s="20" t="n">
        <v>2.70876158</v>
      </c>
      <c r="G72" s="18" t="n">
        <v>480.07727591</v>
      </c>
      <c r="H72" s="20" t="n">
        <v>3.40460139</v>
      </c>
      <c r="I72" s="18" t="n">
        <v>421.14982002</v>
      </c>
      <c r="J72" s="20" t="n">
        <v>6.41924124</v>
      </c>
      <c r="K72" s="18" t="s">
        <v>182</v>
      </c>
      <c r="L72" s="20" t="s">
        <v>182</v>
      </c>
      <c r="M72" s="18" t="s">
        <v>182</v>
      </c>
      <c r="N72" s="20" t="s">
        <v>182</v>
      </c>
      <c r="O72" s="18" t="s">
        <v>182</v>
      </c>
      <c r="P72" s="20" t="s">
        <v>182</v>
      </c>
      <c r="Q72" s="18" t="s">
        <v>182</v>
      </c>
      <c r="R72" s="20" t="s">
        <v>182</v>
      </c>
      <c r="S72" s="18" t="n">
        <v>450.16928335</v>
      </c>
      <c r="T72" s="20" t="n">
        <v>17.84965214</v>
      </c>
    </row>
    <row r="73" spans="1:20">
      <c r="A73" s="15" t="s">
        <v>248</v>
      </c>
      <c r="B73" s="17" t="n">
        <v>8249</v>
      </c>
      <c r="C73" s="18">
        <f>(225.0/B73*100)</f>
        <v/>
      </c>
      <c r="D73" s="19" t="n">
        <v>8024</v>
      </c>
      <c r="E73" s="18" t="n">
        <v>425.5588531</v>
      </c>
      <c r="F73" s="20" t="n">
        <v>3.673662</v>
      </c>
      <c r="G73" s="18" t="n">
        <v>405.80017042</v>
      </c>
      <c r="H73" s="20" t="n">
        <v>5.06444143</v>
      </c>
      <c r="I73" s="18" t="n">
        <v>378.62710275</v>
      </c>
      <c r="J73" s="20" t="n">
        <v>3.72241428</v>
      </c>
      <c r="K73" s="18" t="s">
        <v>182</v>
      </c>
      <c r="L73" s="20" t="s">
        <v>182</v>
      </c>
      <c r="M73" s="18" t="s">
        <v>182</v>
      </c>
      <c r="N73" s="20" t="s">
        <v>182</v>
      </c>
      <c r="O73" s="18" t="s">
        <v>182</v>
      </c>
      <c r="P73" s="20" t="s">
        <v>182</v>
      </c>
      <c r="Q73" s="18" t="s">
        <v>182</v>
      </c>
      <c r="R73" s="20" t="s">
        <v>182</v>
      </c>
      <c r="S73" s="18" t="n">
        <v>349.54411836</v>
      </c>
      <c r="T73" s="20" t="n">
        <v>8.968969619999999</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(271.0/B77*100)</f>
        <v/>
      </c>
      <c r="D77" s="19" t="n">
        <v>5791</v>
      </c>
      <c r="E77" s="18" t="n">
        <v>464.61553206</v>
      </c>
      <c r="F77" s="20" t="n">
        <v>3.30662634</v>
      </c>
      <c r="G77" s="18" t="n">
        <v>471.96317478</v>
      </c>
      <c r="H77" s="20" t="n">
        <v>3.70683754</v>
      </c>
      <c r="I77" s="18" t="n">
        <v>415.55627559</v>
      </c>
      <c r="J77" s="20" t="n">
        <v>3.58789868</v>
      </c>
      <c r="K77" s="18" t="s">
        <v>182</v>
      </c>
      <c r="L77" s="20" t="s">
        <v>182</v>
      </c>
      <c r="M77" s="18" t="s">
        <v>182</v>
      </c>
      <c r="N77" s="20" t="s">
        <v>182</v>
      </c>
      <c r="O77" s="18" t="s">
        <v>182</v>
      </c>
      <c r="P77" s="20" t="s">
        <v>182</v>
      </c>
      <c r="Q77" s="18" t="s">
        <v>182</v>
      </c>
      <c r="R77" s="20" t="s">
        <v>182</v>
      </c>
      <c r="S77" s="18" t="n">
        <v>360.19254651</v>
      </c>
      <c r="T77" s="20" t="n">
        <v>4.02260538</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290</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504.18079335</v>
      </c>
      <c r="F7" s="20" t="n">
        <v>2.24084464</v>
      </c>
      <c r="G7" s="18" t="n">
        <v>522.1410449799999</v>
      </c>
      <c r="H7" s="20" t="n">
        <v>2.53588036</v>
      </c>
      <c r="I7" s="18" t="n">
        <v>499.77810671</v>
      </c>
      <c r="J7" s="20" t="n">
        <v>3.58792097</v>
      </c>
      <c r="K7" s="18" t="s">
        <v>182</v>
      </c>
      <c r="L7" s="20" t="s">
        <v>182</v>
      </c>
      <c r="M7" s="18" t="s">
        <v>182</v>
      </c>
      <c r="N7" s="20" t="s">
        <v>182</v>
      </c>
      <c r="O7" s="18" t="s">
        <v>182</v>
      </c>
      <c r="P7" s="20" t="s">
        <v>182</v>
      </c>
      <c r="Q7" s="18" t="s">
        <v>182</v>
      </c>
      <c r="R7" s="20" t="s">
        <v>182</v>
      </c>
      <c r="S7" s="18" t="n">
        <v>422.20249124</v>
      </c>
      <c r="T7" s="20" t="n">
        <v>7.98651451</v>
      </c>
    </row>
    <row r="8" spans="1:20">
      <c r="A8" s="15" t="s">
        <v>183</v>
      </c>
      <c r="B8" s="17" t="n">
        <v>7007</v>
      </c>
      <c r="C8" s="18">
        <f>(128.0/B8*100)</f>
        <v/>
      </c>
      <c r="D8" s="19" t="n">
        <v>6879</v>
      </c>
      <c r="E8" s="18" t="n">
        <v>479.20758028</v>
      </c>
      <c r="F8" s="20" t="n">
        <v>4.52010595</v>
      </c>
      <c r="G8" s="18" t="n">
        <v>493.30882889</v>
      </c>
      <c r="H8" s="20" t="n">
        <v>5.24419558</v>
      </c>
      <c r="I8" s="18" t="n">
        <v>500.45265106</v>
      </c>
      <c r="J8" s="20" t="n">
        <v>3.10143285</v>
      </c>
      <c r="K8" s="18" t="s">
        <v>182</v>
      </c>
      <c r="L8" s="20" t="s">
        <v>182</v>
      </c>
      <c r="M8" s="18" t="s">
        <v>182</v>
      </c>
      <c r="N8" s="20" t="s">
        <v>182</v>
      </c>
      <c r="O8" s="18" t="n">
        <v>361.38025951</v>
      </c>
      <c r="P8" s="20" t="n">
        <v>22.72565673</v>
      </c>
      <c r="Q8" s="18" t="s">
        <v>182</v>
      </c>
      <c r="R8" s="20" t="s">
        <v>182</v>
      </c>
      <c r="S8" s="18" t="n">
        <v>382.07936656</v>
      </c>
      <c r="T8" s="20" t="n">
        <v>7.51270067</v>
      </c>
    </row>
    <row r="9" spans="1:20">
      <c r="A9" s="15" t="s">
        <v>184</v>
      </c>
      <c r="B9" s="17" t="n">
        <v>9651</v>
      </c>
      <c r="C9" s="18">
        <f>(475.0/B9*100)</f>
        <v/>
      </c>
      <c r="D9" s="19" t="n">
        <v>9176</v>
      </c>
      <c r="E9" s="18" t="n">
        <v>512.94542616</v>
      </c>
      <c r="F9" s="20" t="n">
        <v>3.59553002</v>
      </c>
      <c r="G9" s="18" t="n">
        <v>522.30114725</v>
      </c>
      <c r="H9" s="20" t="n">
        <v>3.38697435</v>
      </c>
      <c r="I9" s="18" t="n">
        <v>504.05278771</v>
      </c>
      <c r="J9" s="20" t="n">
        <v>3.66003665</v>
      </c>
      <c r="K9" s="18" t="s">
        <v>182</v>
      </c>
      <c r="L9" s="20" t="s">
        <v>182</v>
      </c>
      <c r="M9" s="18" t="s">
        <v>182</v>
      </c>
      <c r="N9" s="20" t="s">
        <v>182</v>
      </c>
      <c r="O9" s="18" t="n">
        <v>347.7815185</v>
      </c>
      <c r="P9" s="20" t="n">
        <v>11.20716786</v>
      </c>
      <c r="Q9" s="18" t="s">
        <v>182</v>
      </c>
      <c r="R9" s="20" t="s">
        <v>182</v>
      </c>
      <c r="S9" s="18" t="n">
        <v>405.00880808</v>
      </c>
      <c r="T9" s="20" t="n">
        <v>5.97897305</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526.66780551</v>
      </c>
      <c r="P10" s="20" t="n">
        <v>2.30093959</v>
      </c>
      <c r="Q10" s="18" t="s">
        <v>182</v>
      </c>
      <c r="R10" s="20" t="s">
        <v>182</v>
      </c>
      <c r="S10" s="18" t="s">
        <v>182</v>
      </c>
      <c r="T10" s="20" t="s">
        <v>182</v>
      </c>
    </row>
    <row r="11" spans="1:20">
      <c r="A11" s="15" t="s">
        <v>186</v>
      </c>
      <c r="B11" s="17" t="n">
        <v>7053</v>
      </c>
      <c r="C11" s="18">
        <f>(102.0/B11*100)</f>
        <v/>
      </c>
      <c r="D11" s="19" t="n">
        <v>6951</v>
      </c>
      <c r="E11" s="18" t="n">
        <v>437.95041837</v>
      </c>
      <c r="F11" s="20" t="n">
        <v>4.38251565</v>
      </c>
      <c r="G11" s="18" t="n">
        <v>462.48325688</v>
      </c>
      <c r="H11" s="20" t="n">
        <v>5.72747847</v>
      </c>
      <c r="I11" s="18" t="n">
        <v>470.26766753</v>
      </c>
      <c r="J11" s="20" t="n">
        <v>2.96420647</v>
      </c>
      <c r="K11" s="18" t="s">
        <v>182</v>
      </c>
      <c r="L11" s="20" t="s">
        <v>182</v>
      </c>
      <c r="M11" s="18" t="s">
        <v>182</v>
      </c>
      <c r="N11" s="20" t="s">
        <v>182</v>
      </c>
      <c r="O11" s="18" t="s">
        <v>182</v>
      </c>
      <c r="P11" s="20" t="s">
        <v>182</v>
      </c>
      <c r="Q11" s="18" t="s">
        <v>182</v>
      </c>
      <c r="R11" s="20" t="s">
        <v>182</v>
      </c>
      <c r="S11" s="18" t="n">
        <v>392.495196</v>
      </c>
      <c r="T11" s="20" t="n">
        <v>8.24982518</v>
      </c>
    </row>
    <row r="12" spans="1:20">
      <c r="A12" s="15" t="s">
        <v>187</v>
      </c>
      <c r="B12" s="17" t="n">
        <v>6894</v>
      </c>
      <c r="C12" s="18">
        <f>(125.0/B12*100)</f>
        <v/>
      </c>
      <c r="D12" s="19" t="n">
        <v>6769</v>
      </c>
      <c r="E12" s="18" t="n">
        <v>498.26613481</v>
      </c>
      <c r="F12" s="20" t="n">
        <v>2.57261504</v>
      </c>
      <c r="G12" s="18" t="n">
        <v>515.6570592100001</v>
      </c>
      <c r="H12" s="20" t="n">
        <v>3.89147906</v>
      </c>
      <c r="I12" s="18" t="n">
        <v>474.0336288</v>
      </c>
      <c r="J12" s="20" t="n">
        <v>4.91782376</v>
      </c>
      <c r="K12" s="18" t="s">
        <v>182</v>
      </c>
      <c r="L12" s="20" t="s">
        <v>182</v>
      </c>
      <c r="M12" s="18" t="s">
        <v>182</v>
      </c>
      <c r="N12" s="20" t="s">
        <v>182</v>
      </c>
      <c r="O12" s="18" t="n">
        <v>332.31014509</v>
      </c>
      <c r="P12" s="20" t="n">
        <v>18.34291261</v>
      </c>
      <c r="Q12" s="18" t="s">
        <v>182</v>
      </c>
      <c r="R12" s="20" t="s">
        <v>182</v>
      </c>
      <c r="S12" s="18" t="n">
        <v>392.67200823</v>
      </c>
      <c r="T12" s="20" t="n">
        <v>8.31125426</v>
      </c>
    </row>
    <row r="13" spans="1:20">
      <c r="A13" s="15" t="s">
        <v>188</v>
      </c>
      <c r="B13" s="17" t="n">
        <v>7161</v>
      </c>
      <c r="C13" s="18">
        <f>(301.0/B13*100)</f>
        <v/>
      </c>
      <c r="D13" s="19" t="n">
        <v>6860</v>
      </c>
      <c r="E13" s="18" t="n">
        <v>514.56598624</v>
      </c>
      <c r="F13" s="20" t="n">
        <v>2.62994896</v>
      </c>
      <c r="G13" s="18" t="n">
        <v>504.07525054</v>
      </c>
      <c r="H13" s="20" t="n">
        <v>4.13336272</v>
      </c>
      <c r="I13" s="18" t="n">
        <v>491.57053531</v>
      </c>
      <c r="J13" s="20" t="n">
        <v>7.41991572</v>
      </c>
      <c r="K13" s="18" t="s">
        <v>182</v>
      </c>
      <c r="L13" s="20" t="s">
        <v>182</v>
      </c>
      <c r="M13" s="18" t="s">
        <v>182</v>
      </c>
      <c r="N13" s="20" t="s">
        <v>182</v>
      </c>
      <c r="O13" s="18" t="n">
        <v>407.4699787</v>
      </c>
      <c r="P13" s="20" t="n">
        <v>6.79601306</v>
      </c>
      <c r="Q13" s="18" t="s">
        <v>182</v>
      </c>
      <c r="R13" s="20" t="s">
        <v>182</v>
      </c>
      <c r="S13" s="18" t="n">
        <v>401.93998523</v>
      </c>
      <c r="T13" s="20" t="n">
        <v>8.66486804</v>
      </c>
    </row>
    <row r="14" spans="1:20">
      <c r="A14" s="15" t="s">
        <v>189</v>
      </c>
      <c r="B14" s="17" t="n">
        <v>5587</v>
      </c>
      <c r="C14" s="18">
        <f>(185.0/B14*100)</f>
        <v/>
      </c>
      <c r="D14" s="19" t="n">
        <v>5402</v>
      </c>
      <c r="E14" s="18" t="n">
        <v>520.86659008</v>
      </c>
      <c r="F14" s="20" t="n">
        <v>3.9087266</v>
      </c>
      <c r="G14" s="18" t="n">
        <v>537.77581319</v>
      </c>
      <c r="H14" s="20" t="n">
        <v>3.75654897</v>
      </c>
      <c r="I14" s="18" t="n">
        <v>513.4503713399999</v>
      </c>
      <c r="J14" s="20" t="n">
        <v>2.37751846</v>
      </c>
      <c r="K14" s="18" t="s">
        <v>182</v>
      </c>
      <c r="L14" s="20" t="s">
        <v>182</v>
      </c>
      <c r="M14" s="18" t="s">
        <v>182</v>
      </c>
      <c r="N14" s="20" t="s">
        <v>182</v>
      </c>
      <c r="O14" s="18" t="s">
        <v>182</v>
      </c>
      <c r="P14" s="20" t="s">
        <v>182</v>
      </c>
      <c r="Q14" s="18" t="s">
        <v>182</v>
      </c>
      <c r="R14" s="20" t="s">
        <v>182</v>
      </c>
      <c r="S14" s="18" t="n">
        <v>444.83080495</v>
      </c>
      <c r="T14" s="20" t="n">
        <v>9.934612570000001</v>
      </c>
    </row>
    <row r="15" spans="1:20">
      <c r="A15" s="15" t="s">
        <v>190</v>
      </c>
      <c r="B15" s="17" t="n">
        <v>5882</v>
      </c>
      <c r="C15" s="18">
        <f>(131.0/B15*100)</f>
        <v/>
      </c>
      <c r="D15" s="19" t="n">
        <v>5751</v>
      </c>
      <c r="E15" s="18" t="n">
        <v>537.07235101</v>
      </c>
      <c r="F15" s="20" t="n">
        <v>3.72569976</v>
      </c>
      <c r="G15" s="18" t="n">
        <v>536.94910873</v>
      </c>
      <c r="H15" s="20" t="n">
        <v>3.30038758</v>
      </c>
      <c r="I15" s="18" t="n">
        <v>525.1191215600001</v>
      </c>
      <c r="J15" s="20" t="n">
        <v>3.16133157</v>
      </c>
      <c r="K15" s="18" t="s">
        <v>182</v>
      </c>
      <c r="L15" s="20" t="s">
        <v>182</v>
      </c>
      <c r="M15" s="18" t="s">
        <v>182</v>
      </c>
      <c r="N15" s="20" t="s">
        <v>182</v>
      </c>
      <c r="O15" s="18" t="n">
        <v>367.66871077</v>
      </c>
      <c r="P15" s="20" t="n">
        <v>14.82638214</v>
      </c>
      <c r="Q15" s="18" t="s">
        <v>182</v>
      </c>
      <c r="R15" s="20" t="s">
        <v>182</v>
      </c>
      <c r="S15" s="18" t="n">
        <v>431.54521229</v>
      </c>
      <c r="T15" s="20" t="n">
        <v>8.672848139999999</v>
      </c>
    </row>
    <row r="16" spans="1:20">
      <c r="A16" s="15" t="s">
        <v>191</v>
      </c>
      <c r="B16" s="17" t="n">
        <v>6108</v>
      </c>
      <c r="C16" s="18">
        <f>(244.0/B16*100)</f>
        <v/>
      </c>
      <c r="D16" s="19" t="n">
        <v>5864</v>
      </c>
      <c r="E16" s="18" t="n">
        <v>501.45672932</v>
      </c>
      <c r="F16" s="20" t="n">
        <v>3.81560225</v>
      </c>
      <c r="G16" s="18" t="n">
        <v>534.02427592</v>
      </c>
      <c r="H16" s="20" t="n">
        <v>4.83980564</v>
      </c>
      <c r="I16" s="18" t="n">
        <v>509.50598059</v>
      </c>
      <c r="J16" s="20" t="n">
        <v>3.54446741</v>
      </c>
      <c r="K16" s="18" t="s">
        <v>182</v>
      </c>
      <c r="L16" s="20" t="s">
        <v>182</v>
      </c>
      <c r="M16" s="18" t="s">
        <v>182</v>
      </c>
      <c r="N16" s="20" t="s">
        <v>182</v>
      </c>
      <c r="O16" s="18" t="s">
        <v>182</v>
      </c>
      <c r="P16" s="20" t="s">
        <v>182</v>
      </c>
      <c r="Q16" s="18" t="s">
        <v>182</v>
      </c>
      <c r="R16" s="20" t="s">
        <v>182</v>
      </c>
      <c r="S16" s="18" t="n">
        <v>384.9447274</v>
      </c>
      <c r="T16" s="20" t="n">
        <v>8.45047699</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338.260297</v>
      </c>
      <c r="P17" s="20" t="n">
        <v>14.23011861</v>
      </c>
      <c r="Q17" s="18" t="s">
        <v>182</v>
      </c>
      <c r="R17" s="20" t="s">
        <v>182</v>
      </c>
      <c r="S17" s="18" t="s">
        <v>182</v>
      </c>
      <c r="T17" s="20" t="s">
        <v>182</v>
      </c>
    </row>
    <row r="18" spans="1:20">
      <c r="A18" s="15" t="s">
        <v>193</v>
      </c>
      <c r="B18" s="17" t="n">
        <v>5532</v>
      </c>
      <c r="C18" s="18">
        <f>(34.0/B18*100)</f>
        <v/>
      </c>
      <c r="D18" s="19" t="n">
        <v>5498</v>
      </c>
      <c r="E18" s="18" t="n">
        <v>473.47407174</v>
      </c>
      <c r="F18" s="20" t="n">
        <v>5.171629</v>
      </c>
      <c r="G18" s="18" t="n">
        <v>462.90518041</v>
      </c>
      <c r="H18" s="20" t="n">
        <v>5.81192154</v>
      </c>
      <c r="I18" s="18" t="n">
        <v>478.26193671</v>
      </c>
      <c r="J18" s="20" t="n">
        <v>4.06529865</v>
      </c>
      <c r="K18" s="18" t="s">
        <v>182</v>
      </c>
      <c r="L18" s="20" t="s">
        <v>182</v>
      </c>
      <c r="M18" s="18" t="s">
        <v>182</v>
      </c>
      <c r="N18" s="20" t="s">
        <v>182</v>
      </c>
      <c r="O18" s="18" t="s">
        <v>182</v>
      </c>
      <c r="P18" s="20" t="s">
        <v>182</v>
      </c>
      <c r="Q18" s="18" t="s">
        <v>182</v>
      </c>
      <c r="R18" s="20" t="s">
        <v>182</v>
      </c>
      <c r="S18" s="18" t="n">
        <v>375.09176901</v>
      </c>
      <c r="T18" s="20" t="n">
        <v>9.5547018</v>
      </c>
    </row>
    <row r="19" spans="1:20">
      <c r="A19" s="15" t="s">
        <v>194</v>
      </c>
      <c r="B19" s="17" t="n">
        <v>5658</v>
      </c>
      <c r="C19" s="18">
        <f>(123.0/B19*100)</f>
        <v/>
      </c>
      <c r="D19" s="19" t="n">
        <v>5535</v>
      </c>
      <c r="E19" s="18" t="n">
        <v>480.79937329</v>
      </c>
      <c r="F19" s="20" t="n">
        <v>3.79230926</v>
      </c>
      <c r="G19" s="18" t="n">
        <v>482.76145947</v>
      </c>
      <c r="H19" s="20" t="n">
        <v>4.20204503</v>
      </c>
      <c r="I19" s="18" t="n">
        <v>454.57784575</v>
      </c>
      <c r="J19" s="20" t="n">
        <v>5.48027124</v>
      </c>
      <c r="K19" s="18" t="s">
        <v>182</v>
      </c>
      <c r="L19" s="20" t="s">
        <v>182</v>
      </c>
      <c r="M19" s="18" t="s">
        <v>182</v>
      </c>
      <c r="N19" s="20" t="s">
        <v>182</v>
      </c>
      <c r="O19" s="18" t="s">
        <v>182</v>
      </c>
      <c r="P19" s="20" t="s">
        <v>182</v>
      </c>
      <c r="Q19" s="18" t="s">
        <v>182</v>
      </c>
      <c r="R19" s="20" t="s">
        <v>182</v>
      </c>
      <c r="S19" s="18" t="n">
        <v>375.73547845</v>
      </c>
      <c r="T19" s="20" t="n">
        <v>7.67087434</v>
      </c>
    </row>
    <row r="20" spans="1:20">
      <c r="A20" s="15" t="s">
        <v>195</v>
      </c>
      <c r="B20" s="17" t="n">
        <v>3371</v>
      </c>
      <c r="C20" s="18">
        <f>(81.0/B20*100)</f>
        <v/>
      </c>
      <c r="D20" s="19" t="n">
        <v>3290</v>
      </c>
      <c r="E20" s="18" t="n">
        <v>466.22911928</v>
      </c>
      <c r="F20" s="20" t="n">
        <v>4.61871417</v>
      </c>
      <c r="G20" s="18" t="n">
        <v>490.15130868</v>
      </c>
      <c r="H20" s="20" t="n">
        <v>4.9223194</v>
      </c>
      <c r="I20" s="18" t="n">
        <v>490.95097264</v>
      </c>
      <c r="J20" s="20" t="n">
        <v>2.52793131</v>
      </c>
      <c r="K20" s="18" t="s">
        <v>182</v>
      </c>
      <c r="L20" s="20" t="s">
        <v>182</v>
      </c>
      <c r="M20" s="18" t="s">
        <v>182</v>
      </c>
      <c r="N20" s="20" t="s">
        <v>182</v>
      </c>
      <c r="O20" s="18" t="s">
        <v>182</v>
      </c>
      <c r="P20" s="20" t="s">
        <v>182</v>
      </c>
      <c r="Q20" s="18" t="s">
        <v>182</v>
      </c>
      <c r="R20" s="20" t="s">
        <v>182</v>
      </c>
      <c r="S20" s="18" t="n">
        <v>388.39496166</v>
      </c>
      <c r="T20" s="20" t="n">
        <v>10.88866475</v>
      </c>
    </row>
    <row r="21" spans="1:20">
      <c r="A21" s="15" t="s">
        <v>196</v>
      </c>
      <c r="B21" s="17" t="n">
        <v>5741</v>
      </c>
      <c r="C21" s="18">
        <f>(73.0/B21*100)</f>
        <v/>
      </c>
      <c r="D21" s="19" t="n">
        <v>5668</v>
      </c>
      <c r="E21" s="18" t="n">
        <v>508.45742774</v>
      </c>
      <c r="F21" s="20" t="n">
        <v>3.45184311</v>
      </c>
      <c r="G21" s="18" t="n">
        <v>523.58741863</v>
      </c>
      <c r="H21" s="20" t="n">
        <v>3.40022385</v>
      </c>
      <c r="I21" s="18" t="n">
        <v>534.98778982</v>
      </c>
      <c r="J21" s="20" t="n">
        <v>3.33674949</v>
      </c>
      <c r="K21" s="18" t="s">
        <v>182</v>
      </c>
      <c r="L21" s="20" t="s">
        <v>182</v>
      </c>
      <c r="M21" s="18" t="s">
        <v>182</v>
      </c>
      <c r="N21" s="20" t="s">
        <v>182</v>
      </c>
      <c r="O21" s="18" t="s">
        <v>182</v>
      </c>
      <c r="P21" s="20" t="s">
        <v>182</v>
      </c>
      <c r="Q21" s="18" t="s">
        <v>182</v>
      </c>
      <c r="R21" s="20" t="s">
        <v>182</v>
      </c>
      <c r="S21" s="18" t="n">
        <v>426.68718706</v>
      </c>
      <c r="T21" s="20" t="n">
        <v>10.19633265</v>
      </c>
    </row>
    <row r="22" spans="1:20">
      <c r="A22" s="15" t="s">
        <v>197</v>
      </c>
      <c r="B22" s="17" t="n">
        <v>6598</v>
      </c>
      <c r="C22" s="18">
        <f>(98.0/B22*100)</f>
        <v/>
      </c>
      <c r="D22" s="19" t="n">
        <v>6500</v>
      </c>
      <c r="E22" s="18" t="n">
        <v>465.34891407</v>
      </c>
      <c r="F22" s="20" t="n">
        <v>5.61158141</v>
      </c>
      <c r="G22" s="18" t="n">
        <v>490.64478636</v>
      </c>
      <c r="H22" s="20" t="n">
        <v>4.79394489</v>
      </c>
      <c r="I22" s="18" t="n">
        <v>503.26608707</v>
      </c>
      <c r="J22" s="20" t="n">
        <v>5.84314605</v>
      </c>
      <c r="K22" s="18" t="s">
        <v>182</v>
      </c>
      <c r="L22" s="20" t="s">
        <v>182</v>
      </c>
      <c r="M22" s="18" t="s">
        <v>182</v>
      </c>
      <c r="N22" s="20" t="s">
        <v>182</v>
      </c>
      <c r="O22" s="18" t="n">
        <v>481.75555063</v>
      </c>
      <c r="P22" s="20" t="n">
        <v>8.711038220000001</v>
      </c>
      <c r="Q22" s="18" t="s">
        <v>182</v>
      </c>
      <c r="R22" s="20" t="s">
        <v>182</v>
      </c>
      <c r="S22" s="18" t="n">
        <v>370.31147559</v>
      </c>
      <c r="T22" s="20" t="n">
        <v>9.25816281</v>
      </c>
    </row>
    <row r="23" spans="1:20">
      <c r="A23" s="15" t="s">
        <v>198</v>
      </c>
      <c r="B23" s="17" t="n">
        <v>11583</v>
      </c>
      <c r="C23" s="18">
        <f>(505.0/B23*100)</f>
        <v/>
      </c>
      <c r="D23" s="19" t="n">
        <v>11078</v>
      </c>
      <c r="E23" s="18" t="n">
        <v>498.85630951</v>
      </c>
      <c r="F23" s="20" t="n">
        <v>3.4843609</v>
      </c>
      <c r="G23" s="18" t="n">
        <v>483.88703424</v>
      </c>
      <c r="H23" s="20" t="n">
        <v>4.53582144</v>
      </c>
      <c r="I23" s="18" t="n">
        <v>478.52413615</v>
      </c>
      <c r="J23" s="20" t="n">
        <v>4.77859922</v>
      </c>
      <c r="K23" s="18" t="s">
        <v>182</v>
      </c>
      <c r="L23" s="20" t="s">
        <v>182</v>
      </c>
      <c r="M23" s="18" t="s">
        <v>182</v>
      </c>
      <c r="N23" s="20" t="s">
        <v>182</v>
      </c>
      <c r="O23" s="18" t="s">
        <v>182</v>
      </c>
      <c r="P23" s="20" t="s">
        <v>182</v>
      </c>
      <c r="Q23" s="18" t="s">
        <v>182</v>
      </c>
      <c r="R23" s="20" t="s">
        <v>182</v>
      </c>
      <c r="S23" s="18" t="n">
        <v>405.93683696</v>
      </c>
      <c r="T23" s="20" t="n">
        <v>8.440099890000001</v>
      </c>
    </row>
    <row r="24" spans="1:20">
      <c r="A24" s="15" t="s">
        <v>199</v>
      </c>
      <c r="B24" s="17" t="n">
        <v>6647</v>
      </c>
      <c r="C24" s="18">
        <f>(13.0/B24*100)</f>
        <v/>
      </c>
      <c r="D24" s="19" t="n">
        <v>6634</v>
      </c>
      <c r="E24" s="18" t="n">
        <v>482.0953342</v>
      </c>
      <c r="F24" s="20" t="n">
        <v>8.05948881</v>
      </c>
      <c r="G24" s="18" t="n">
        <v>509.61959835</v>
      </c>
      <c r="H24" s="20" t="n">
        <v>5.17254644</v>
      </c>
      <c r="I24" s="18" t="n">
        <v>523.51749398</v>
      </c>
      <c r="J24" s="20" t="n">
        <v>3.01236139</v>
      </c>
      <c r="K24" s="18" t="s">
        <v>182</v>
      </c>
      <c r="L24" s="20" t="s">
        <v>182</v>
      </c>
      <c r="M24" s="18" t="s">
        <v>182</v>
      </c>
      <c r="N24" s="20" t="s">
        <v>182</v>
      </c>
      <c r="O24" s="18" t="s">
        <v>182</v>
      </c>
      <c r="P24" s="20" t="s">
        <v>182</v>
      </c>
      <c r="Q24" s="18" t="s">
        <v>182</v>
      </c>
      <c r="R24" s="20" t="s">
        <v>182</v>
      </c>
      <c r="S24" s="18" t="n">
        <v>450.17935354</v>
      </c>
      <c r="T24" s="20" t="n">
        <v>10.54752698</v>
      </c>
    </row>
    <row r="25" spans="1:20">
      <c r="A25" s="15" t="s">
        <v>200</v>
      </c>
      <c r="B25" s="17" t="n">
        <v>5581</v>
      </c>
      <c r="C25" s="18">
        <f>(28.0/B25*100)</f>
        <v/>
      </c>
      <c r="D25" s="19" t="n">
        <v>5553</v>
      </c>
      <c r="E25" s="18" t="n">
        <v>517.58118366</v>
      </c>
      <c r="F25" s="20" t="n">
        <v>7.49012696</v>
      </c>
      <c r="G25" s="18" t="n">
        <v>512.18982486</v>
      </c>
      <c r="H25" s="20" t="n">
        <v>5.08306243</v>
      </c>
      <c r="I25" s="18" t="n">
        <v>521.36726263</v>
      </c>
      <c r="J25" s="20" t="n">
        <v>3.92970729</v>
      </c>
      <c r="K25" s="18" t="s">
        <v>182</v>
      </c>
      <c r="L25" s="20" t="s">
        <v>182</v>
      </c>
      <c r="M25" s="18" t="s">
        <v>182</v>
      </c>
      <c r="N25" s="20" t="s">
        <v>182</v>
      </c>
      <c r="O25" s="18" t="s">
        <v>182</v>
      </c>
      <c r="P25" s="20" t="s">
        <v>182</v>
      </c>
      <c r="Q25" s="18" t="s">
        <v>182</v>
      </c>
      <c r="R25" s="20" t="s">
        <v>182</v>
      </c>
      <c r="S25" s="18" t="n">
        <v>440.28016941</v>
      </c>
      <c r="T25" s="20" t="n">
        <v>15.68105577</v>
      </c>
    </row>
    <row r="26" spans="1:20">
      <c r="A26" s="15" t="s">
        <v>201</v>
      </c>
      <c r="B26" s="17" t="n">
        <v>4869</v>
      </c>
      <c r="C26" s="18">
        <f>(98.0/B26*100)</f>
        <v/>
      </c>
      <c r="D26" s="19" t="n">
        <v>4771</v>
      </c>
      <c r="E26" s="18" t="n">
        <v>499.91476412</v>
      </c>
      <c r="F26" s="20" t="n">
        <v>2.16392889</v>
      </c>
      <c r="G26" s="18" t="n">
        <v>488.70275067</v>
      </c>
      <c r="H26" s="20" t="n">
        <v>3.05280459</v>
      </c>
      <c r="I26" s="18" t="n">
        <v>451.1205614</v>
      </c>
      <c r="J26" s="20" t="n">
        <v>4.97510732</v>
      </c>
      <c r="K26" s="18" t="s">
        <v>182</v>
      </c>
      <c r="L26" s="20" t="s">
        <v>182</v>
      </c>
      <c r="M26" s="18" t="s">
        <v>182</v>
      </c>
      <c r="N26" s="20" t="s">
        <v>182</v>
      </c>
      <c r="O26" s="18" t="s">
        <v>182</v>
      </c>
      <c r="P26" s="20" t="s">
        <v>182</v>
      </c>
      <c r="Q26" s="18" t="s">
        <v>182</v>
      </c>
      <c r="R26" s="20" t="s">
        <v>182</v>
      </c>
      <c r="S26" s="18" t="n">
        <v>418.1225605</v>
      </c>
      <c r="T26" s="20" t="n">
        <v>8.59879733</v>
      </c>
    </row>
    <row r="27" spans="1:20">
      <c r="A27" s="15" t="s">
        <v>202</v>
      </c>
      <c r="B27" s="17" t="n">
        <v>5299</v>
      </c>
      <c r="C27" s="18">
        <f>(159.0/B27*100)</f>
        <v/>
      </c>
      <c r="D27" s="19" t="n">
        <v>5140</v>
      </c>
      <c r="E27" s="18" t="n">
        <v>489.86869744</v>
      </c>
      <c r="F27" s="20" t="n">
        <v>2.58541832</v>
      </c>
      <c r="G27" s="18" t="n">
        <v>497.17030827</v>
      </c>
      <c r="H27" s="20" t="n">
        <v>3.88565097</v>
      </c>
      <c r="I27" s="18" t="n">
        <v>488.67589531</v>
      </c>
      <c r="J27" s="20" t="n">
        <v>2.39119595</v>
      </c>
      <c r="K27" s="18" t="s">
        <v>182</v>
      </c>
      <c r="L27" s="20" t="s">
        <v>182</v>
      </c>
      <c r="M27" s="18" t="s">
        <v>182</v>
      </c>
      <c r="N27" s="20" t="s">
        <v>182</v>
      </c>
      <c r="O27" s="18" t="s">
        <v>182</v>
      </c>
      <c r="P27" s="20" t="s">
        <v>182</v>
      </c>
      <c r="Q27" s="18" t="s">
        <v>182</v>
      </c>
      <c r="R27" s="20" t="s">
        <v>182</v>
      </c>
      <c r="S27" s="18" t="n">
        <v>395.99008708</v>
      </c>
      <c r="T27" s="20" t="n">
        <v>5.12185787</v>
      </c>
    </row>
    <row r="28" spans="1:20">
      <c r="A28" s="15" t="s">
        <v>203</v>
      </c>
      <c r="B28" s="17" t="n">
        <v>7568</v>
      </c>
      <c r="C28" s="18">
        <f>(123.0/B28*100)</f>
        <v/>
      </c>
      <c r="D28" s="19" t="n">
        <v>7445</v>
      </c>
      <c r="E28" s="18" t="n">
        <v>418.77943367</v>
      </c>
      <c r="F28" s="20" t="n">
        <v>4.80854695</v>
      </c>
      <c r="G28" s="18" t="n">
        <v>427.9755549</v>
      </c>
      <c r="H28" s="20" t="n">
        <v>3.7550094</v>
      </c>
      <c r="I28" s="18" t="n">
        <v>426.6026958</v>
      </c>
      <c r="J28" s="20" t="n">
        <v>2.90725088</v>
      </c>
      <c r="K28" s="18" t="s">
        <v>182</v>
      </c>
      <c r="L28" s="20" t="s">
        <v>182</v>
      </c>
      <c r="M28" s="18" t="s">
        <v>182</v>
      </c>
      <c r="N28" s="20" t="s">
        <v>182</v>
      </c>
      <c r="O28" s="18" t="s">
        <v>182</v>
      </c>
      <c r="P28" s="20" t="s">
        <v>182</v>
      </c>
      <c r="Q28" s="18" t="s">
        <v>182</v>
      </c>
      <c r="R28" s="20" t="s">
        <v>182</v>
      </c>
      <c r="S28" s="18" t="n">
        <v>374.33239583</v>
      </c>
      <c r="T28" s="20" t="n">
        <v>8.52954216</v>
      </c>
    </row>
    <row r="29" spans="1:20">
      <c r="A29" s="15" t="s">
        <v>204</v>
      </c>
      <c r="B29" s="17" t="n">
        <v>5385</v>
      </c>
      <c r="C29" s="18">
        <f>(36.0/B29*100)</f>
        <v/>
      </c>
      <c r="D29" s="19" t="n">
        <v>5349</v>
      </c>
      <c r="E29" s="18" t="n">
        <v>513.3296721</v>
      </c>
      <c r="F29" s="20" t="n">
        <v>3.04572432</v>
      </c>
      <c r="G29" s="18" t="n">
        <v>511.15961184</v>
      </c>
      <c r="H29" s="20" t="n">
        <v>3.93161658</v>
      </c>
      <c r="I29" s="18" t="n">
        <v>495.98803379</v>
      </c>
      <c r="J29" s="20" t="n">
        <v>8.26974719</v>
      </c>
      <c r="K29" s="18" t="s">
        <v>182</v>
      </c>
      <c r="L29" s="20" t="s">
        <v>182</v>
      </c>
      <c r="M29" s="18" t="s">
        <v>182</v>
      </c>
      <c r="N29" s="20" t="s">
        <v>182</v>
      </c>
      <c r="O29" s="18" t="n">
        <v>314.02123871</v>
      </c>
      <c r="P29" s="20" t="n">
        <v>13.26138992</v>
      </c>
      <c r="Q29" s="18" t="s">
        <v>182</v>
      </c>
      <c r="R29" s="20" t="s">
        <v>182</v>
      </c>
      <c r="S29" s="18" t="n">
        <v>392.43262683</v>
      </c>
      <c r="T29" s="20" t="n">
        <v>14.39004558</v>
      </c>
    </row>
    <row r="30" spans="1:20">
      <c r="A30" s="15" t="s">
        <v>205</v>
      </c>
      <c r="B30" s="17" t="n">
        <v>4520</v>
      </c>
      <c r="C30" s="18">
        <f>(504.0/B30*100)</f>
        <v/>
      </c>
      <c r="D30" s="19" t="n">
        <v>4016</v>
      </c>
      <c r="E30" s="18" t="n">
        <v>494.42279033</v>
      </c>
      <c r="F30" s="20" t="n">
        <v>4.47427541</v>
      </c>
      <c r="G30" s="18" t="n">
        <v>528.76662149</v>
      </c>
      <c r="H30" s="20" t="n">
        <v>4.53909152</v>
      </c>
      <c r="I30" s="18" t="n">
        <v>524.30600356</v>
      </c>
      <c r="J30" s="20" t="n">
        <v>3.51261837</v>
      </c>
      <c r="K30" s="18" t="s">
        <v>182</v>
      </c>
      <c r="L30" s="20" t="s">
        <v>182</v>
      </c>
      <c r="M30" s="18" t="s">
        <v>182</v>
      </c>
      <c r="N30" s="20" t="s">
        <v>182</v>
      </c>
      <c r="O30" s="18" t="s">
        <v>182</v>
      </c>
      <c r="P30" s="20" t="s">
        <v>182</v>
      </c>
      <c r="Q30" s="18" t="s">
        <v>182</v>
      </c>
      <c r="R30" s="20" t="s">
        <v>182</v>
      </c>
      <c r="S30" s="18" t="n">
        <v>401.60462307</v>
      </c>
      <c r="T30" s="20" t="n">
        <v>8.256470480000001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513.19117289</v>
      </c>
      <c r="P31" s="20" t="n">
        <v>2.50932949</v>
      </c>
      <c r="Q31" s="18" t="s">
        <v>182</v>
      </c>
      <c r="R31" s="20" t="s">
        <v>182</v>
      </c>
      <c r="S31" s="18" t="s">
        <v>182</v>
      </c>
      <c r="T31" s="20" t="s">
        <v>182</v>
      </c>
    </row>
    <row r="32" spans="1:20">
      <c r="A32" s="15" t="s">
        <v>207</v>
      </c>
      <c r="B32" s="17" t="n">
        <v>4478</v>
      </c>
      <c r="C32" s="18">
        <f>(16.0/B32*100)</f>
        <v/>
      </c>
      <c r="D32" s="19" t="n">
        <v>4462</v>
      </c>
      <c r="E32" s="18" t="n">
        <v>506.92822749</v>
      </c>
      <c r="F32" s="20" t="n">
        <v>3.27837821</v>
      </c>
      <c r="G32" s="18" t="n">
        <v>516.14414977</v>
      </c>
      <c r="H32" s="20" t="n">
        <v>3.82761227</v>
      </c>
      <c r="I32" s="18" t="n">
        <v>500.78854866</v>
      </c>
      <c r="J32" s="20" t="n">
        <v>4.58186229</v>
      </c>
      <c r="K32" s="18" t="s">
        <v>182</v>
      </c>
      <c r="L32" s="20" t="s">
        <v>182</v>
      </c>
      <c r="M32" s="18" t="s">
        <v>182</v>
      </c>
      <c r="N32" s="20" t="s">
        <v>182</v>
      </c>
      <c r="O32" s="18" t="s">
        <v>182</v>
      </c>
      <c r="P32" s="20" t="s">
        <v>182</v>
      </c>
      <c r="Q32" s="18" t="s">
        <v>182</v>
      </c>
      <c r="R32" s="20" t="s">
        <v>182</v>
      </c>
      <c r="S32" s="18" t="n">
        <v>414.92204117</v>
      </c>
      <c r="T32" s="20" t="n">
        <v>13.20426262</v>
      </c>
    </row>
    <row r="33" spans="1:20">
      <c r="A33" s="15" t="s">
        <v>208</v>
      </c>
      <c r="B33" s="17" t="n">
        <v>7325</v>
      </c>
      <c r="C33" s="18">
        <f>(215.0/B33*100)</f>
        <v/>
      </c>
      <c r="D33" s="19" t="n">
        <v>7110</v>
      </c>
      <c r="E33" s="18" t="n">
        <v>500.48129527</v>
      </c>
      <c r="F33" s="20" t="n">
        <v>2.99863934</v>
      </c>
      <c r="G33" s="18" t="n">
        <v>522.43292419</v>
      </c>
      <c r="H33" s="20" t="n">
        <v>2.91461656</v>
      </c>
      <c r="I33" s="18" t="n">
        <v>485.55216923</v>
      </c>
      <c r="J33" s="20" t="n">
        <v>5.13811578</v>
      </c>
      <c r="K33" s="18" t="s">
        <v>182</v>
      </c>
      <c r="L33" s="20" t="s">
        <v>182</v>
      </c>
      <c r="M33" s="18" t="s">
        <v>182</v>
      </c>
      <c r="N33" s="20" t="s">
        <v>182</v>
      </c>
      <c r="O33" s="18" t="s">
        <v>182</v>
      </c>
      <c r="P33" s="20" t="s">
        <v>182</v>
      </c>
      <c r="Q33" s="18" t="s">
        <v>182</v>
      </c>
      <c r="R33" s="20" t="s">
        <v>182</v>
      </c>
      <c r="S33" s="18" t="n">
        <v>408.27277556</v>
      </c>
      <c r="T33" s="20" t="n">
        <v>9.129275209999999</v>
      </c>
    </row>
    <row r="34" spans="1:20">
      <c r="A34" s="15" t="s">
        <v>209</v>
      </c>
      <c r="B34" s="17" t="n">
        <v>6350</v>
      </c>
      <c r="C34" s="18">
        <f>(79.0/B34*100)</f>
        <v/>
      </c>
      <c r="D34" s="19" t="n">
        <v>6271</v>
      </c>
      <c r="E34" s="18" t="n">
        <v>472.3021337</v>
      </c>
      <c r="F34" s="20" t="n">
        <v>2.50561089</v>
      </c>
      <c r="G34" s="18" t="n">
        <v>474.53541058</v>
      </c>
      <c r="H34" s="20" t="n">
        <v>4.44895659</v>
      </c>
      <c r="I34" s="18" t="n">
        <v>425.47496126</v>
      </c>
      <c r="J34" s="20" t="n">
        <v>5.31816977</v>
      </c>
      <c r="K34" s="18" t="s">
        <v>182</v>
      </c>
      <c r="L34" s="20" t="s">
        <v>182</v>
      </c>
      <c r="M34" s="18" t="s">
        <v>182</v>
      </c>
      <c r="N34" s="20" t="s">
        <v>182</v>
      </c>
      <c r="O34" s="18" t="n">
        <v>263.37193708</v>
      </c>
      <c r="P34" s="20" t="n">
        <v>13.61114927</v>
      </c>
      <c r="Q34" s="18" t="s">
        <v>182</v>
      </c>
      <c r="R34" s="20" t="s">
        <v>182</v>
      </c>
      <c r="S34" s="18" t="n">
        <v>343.59634476</v>
      </c>
      <c r="T34" s="20" t="n">
        <v>7.90352945</v>
      </c>
    </row>
    <row r="35" spans="1:20">
      <c r="A35" s="15" t="s">
        <v>210</v>
      </c>
      <c r="B35" s="17" t="n">
        <v>6406</v>
      </c>
      <c r="C35" s="18">
        <f>(67.0/B35*100)</f>
        <v/>
      </c>
      <c r="D35" s="19" t="n">
        <v>6339</v>
      </c>
      <c r="E35" s="18" t="n">
        <v>525.44582364</v>
      </c>
      <c r="F35" s="20" t="n">
        <v>2.31924539</v>
      </c>
      <c r="G35" s="18" t="n">
        <v>513.15757257</v>
      </c>
      <c r="H35" s="20" t="n">
        <v>3.17165348</v>
      </c>
      <c r="I35" s="18" t="n">
        <v>491.77953557</v>
      </c>
      <c r="J35" s="20" t="n">
        <v>2.9399331</v>
      </c>
      <c r="K35" s="18" t="s">
        <v>182</v>
      </c>
      <c r="L35" s="20" t="s">
        <v>182</v>
      </c>
      <c r="M35" s="18" t="s">
        <v>182</v>
      </c>
      <c r="N35" s="20" t="s">
        <v>182</v>
      </c>
      <c r="O35" s="18" t="n">
        <v>337.32521215</v>
      </c>
      <c r="P35" s="20" t="n">
        <v>11.65794297</v>
      </c>
      <c r="Q35" s="18" t="s">
        <v>182</v>
      </c>
      <c r="R35" s="20" t="s">
        <v>182</v>
      </c>
      <c r="S35" s="18" t="n">
        <v>424.44969822</v>
      </c>
      <c r="T35" s="20" t="n">
        <v>6.84539358</v>
      </c>
    </row>
    <row r="36" spans="1:20">
      <c r="A36" s="15" t="s">
        <v>211</v>
      </c>
      <c r="B36" s="17" t="n">
        <v>6736</v>
      </c>
      <c r="C36" s="18">
        <f>(42.0/B36*100)</f>
        <v/>
      </c>
      <c r="D36" s="19" t="n">
        <v>6694</v>
      </c>
      <c r="E36" s="18" t="n">
        <v>502.35279982</v>
      </c>
      <c r="F36" s="20" t="n">
        <v>2.49614564</v>
      </c>
      <c r="G36" s="18" t="n">
        <v>505.51913446</v>
      </c>
      <c r="H36" s="20" t="n">
        <v>3.7571509</v>
      </c>
      <c r="I36" s="18" t="n">
        <v>485.51086698</v>
      </c>
      <c r="J36" s="20" t="n">
        <v>5.00680016</v>
      </c>
      <c r="K36" s="18" t="s">
        <v>182</v>
      </c>
      <c r="L36" s="20" t="s">
        <v>182</v>
      </c>
      <c r="M36" s="18" t="s">
        <v>182</v>
      </c>
      <c r="N36" s="20" t="s">
        <v>182</v>
      </c>
      <c r="O36" s="18" t="s">
        <v>182</v>
      </c>
      <c r="P36" s="20" t="s">
        <v>182</v>
      </c>
      <c r="Q36" s="18" t="s">
        <v>182</v>
      </c>
      <c r="R36" s="20" t="s">
        <v>182</v>
      </c>
      <c r="S36" s="18" t="n">
        <v>389.5680953</v>
      </c>
      <c r="T36" s="20" t="n">
        <v>9.745786239999999</v>
      </c>
    </row>
    <row r="37" spans="1:20">
      <c r="A37" s="15" t="s">
        <v>212</v>
      </c>
      <c r="B37" s="17" t="n">
        <v>5458</v>
      </c>
      <c r="C37" s="18">
        <f>(228.0/B37*100)</f>
        <v/>
      </c>
      <c r="D37" s="19" t="n">
        <v>5230</v>
      </c>
      <c r="E37" s="18" t="n">
        <v>500.33767919</v>
      </c>
      <c r="F37" s="20" t="n">
        <v>4.036816</v>
      </c>
      <c r="G37" s="18" t="n">
        <v>507.57024842</v>
      </c>
      <c r="H37" s="20" t="n">
        <v>4.94981832</v>
      </c>
      <c r="I37" s="18" t="n">
        <v>524.53336666</v>
      </c>
      <c r="J37" s="20" t="n">
        <v>4.26690571</v>
      </c>
      <c r="K37" s="18" t="s">
        <v>182</v>
      </c>
      <c r="L37" s="20" t="s">
        <v>182</v>
      </c>
      <c r="M37" s="18" t="s">
        <v>182</v>
      </c>
      <c r="N37" s="20" t="s">
        <v>182</v>
      </c>
      <c r="O37" s="18" t="s">
        <v>182</v>
      </c>
      <c r="P37" s="20" t="s">
        <v>182</v>
      </c>
      <c r="Q37" s="18" t="s">
        <v>182</v>
      </c>
      <c r="R37" s="20" t="s">
        <v>182</v>
      </c>
      <c r="S37" s="18" t="n">
        <v>387.74907586</v>
      </c>
      <c r="T37" s="20" t="n">
        <v>7.42405744</v>
      </c>
    </row>
    <row r="38" spans="1:20">
      <c r="A38" s="15" t="s">
        <v>213</v>
      </c>
      <c r="B38" s="17" t="n">
        <v>5860</v>
      </c>
      <c r="C38" s="18">
        <f>(62.0/B38*100)</f>
        <v/>
      </c>
      <c r="D38" s="19" t="n">
        <v>5798</v>
      </c>
      <c r="E38" s="18" t="n">
        <v>480.64250236</v>
      </c>
      <c r="F38" s="20" t="n">
        <v>4.91847477</v>
      </c>
      <c r="G38" s="18" t="n">
        <v>505.64650168</v>
      </c>
      <c r="H38" s="20" t="n">
        <v>5.26595926</v>
      </c>
      <c r="I38" s="18" t="n">
        <v>507.4123956</v>
      </c>
      <c r="J38" s="20" t="n">
        <v>2.99880425</v>
      </c>
      <c r="K38" s="18" t="s">
        <v>182</v>
      </c>
      <c r="L38" s="20" t="s">
        <v>182</v>
      </c>
      <c r="M38" s="18" t="s">
        <v>182</v>
      </c>
      <c r="N38" s="20" t="s">
        <v>182</v>
      </c>
      <c r="O38" s="18" t="s">
        <v>182</v>
      </c>
      <c r="P38" s="20" t="s">
        <v>182</v>
      </c>
      <c r="Q38" s="18" t="s">
        <v>182</v>
      </c>
      <c r="R38" s="20" t="s">
        <v>182</v>
      </c>
      <c r="S38" s="18" t="n">
        <v>396.28176529</v>
      </c>
      <c r="T38" s="20" t="n">
        <v>6.08977814</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428.33509279</v>
      </c>
      <c r="P39" s="20" t="n">
        <v>3.96406432</v>
      </c>
      <c r="Q39" s="18" t="s">
        <v>182</v>
      </c>
      <c r="R39" s="20" t="s">
        <v>182</v>
      </c>
      <c r="S39" s="18" t="s">
        <v>182</v>
      </c>
      <c r="T39" s="20" t="s">
        <v>182</v>
      </c>
    </row>
    <row r="40" spans="1:20">
      <c r="A40" s="15" t="s">
        <v>215</v>
      </c>
      <c r="B40" s="17" t="n">
        <v>14157</v>
      </c>
      <c r="C40" s="18">
        <f>(5662.0/B40*100)</f>
        <v/>
      </c>
      <c r="D40" s="19" t="n">
        <v>8495</v>
      </c>
      <c r="E40" s="18" t="n">
        <v>498.81013829</v>
      </c>
      <c r="F40" s="20" t="n">
        <v>3.81625081</v>
      </c>
      <c r="G40" s="18" t="n">
        <v>520.93127441</v>
      </c>
      <c r="H40" s="20" t="n">
        <v>3.42864843</v>
      </c>
      <c r="I40" s="18" t="n">
        <v>466.40890099</v>
      </c>
      <c r="J40" s="20" t="n">
        <v>8.24369808</v>
      </c>
      <c r="K40" s="18" t="s">
        <v>182</v>
      </c>
      <c r="L40" s="20" t="s">
        <v>182</v>
      </c>
      <c r="M40" s="18" t="s">
        <v>182</v>
      </c>
      <c r="N40" s="20" t="s">
        <v>182</v>
      </c>
      <c r="O40" s="18" t="n">
        <v>493.18465857</v>
      </c>
      <c r="P40" s="20" t="n">
        <v>2.25147869</v>
      </c>
      <c r="Q40" s="18" t="s">
        <v>182</v>
      </c>
      <c r="R40" s="20" t="s">
        <v>182</v>
      </c>
      <c r="S40" s="18" t="n">
        <v>408.42523611</v>
      </c>
      <c r="T40" s="20" t="n">
        <v>9.778049579999999</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496.93509736</v>
      </c>
      <c r="P41" s="20" t="n">
        <v>3.40747713</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349.85925265</v>
      </c>
      <c r="P45" s="20" t="n">
        <v>3.00084387</v>
      </c>
      <c r="Q45" s="18" t="s">
        <v>182</v>
      </c>
      <c r="R45" s="20" t="s">
        <v>182</v>
      </c>
      <c r="S45" s="18" t="s">
        <v>182</v>
      </c>
      <c r="T45" s="20" t="s">
        <v>182</v>
      </c>
    </row>
    <row r="46" spans="1:20">
      <c r="A46" s="15" t="s">
        <v>221</v>
      </c>
      <c r="B46" s="17" t="n">
        <v>23141</v>
      </c>
      <c r="C46" s="18">
        <f>(2723.0/B46*100)</f>
        <v/>
      </c>
      <c r="D46" s="19" t="n">
        <v>20418</v>
      </c>
      <c r="E46" s="18" t="n">
        <v>403.43403274</v>
      </c>
      <c r="F46" s="20" t="n">
        <v>6.994785</v>
      </c>
      <c r="G46" s="18" t="n">
        <v>422.2792451</v>
      </c>
      <c r="H46" s="20" t="n">
        <v>6.4386491</v>
      </c>
      <c r="I46" s="18" t="n">
        <v>426.44700623</v>
      </c>
      <c r="J46" s="20" t="n">
        <v>3.35525554</v>
      </c>
      <c r="K46" s="18" t="s">
        <v>182</v>
      </c>
      <c r="L46" s="20" t="s">
        <v>182</v>
      </c>
      <c r="M46" s="18" t="s">
        <v>182</v>
      </c>
      <c r="N46" s="20" t="s">
        <v>182</v>
      </c>
      <c r="O46" s="18" t="s">
        <v>182</v>
      </c>
      <c r="P46" s="20" t="s">
        <v>182</v>
      </c>
      <c r="Q46" s="18" t="s">
        <v>182</v>
      </c>
      <c r="R46" s="20" t="s">
        <v>182</v>
      </c>
      <c r="S46" s="18" t="n">
        <v>377.81581468</v>
      </c>
      <c r="T46" s="20" t="n">
        <v>3.71810044</v>
      </c>
    </row>
    <row r="47" spans="1:20">
      <c r="A47" s="15" t="s">
        <v>222</v>
      </c>
      <c r="B47" s="17" t="n">
        <v>5928</v>
      </c>
      <c r="C47" s="18">
        <f>(106.0/B47*100)</f>
        <v/>
      </c>
      <c r="D47" s="19" t="n">
        <v>5822</v>
      </c>
      <c r="E47" s="18" t="n">
        <v>435.68501934</v>
      </c>
      <c r="F47" s="20" t="n">
        <v>6.22368817</v>
      </c>
      <c r="G47" s="18" t="n">
        <v>447.36347629</v>
      </c>
      <c r="H47" s="20" t="n">
        <v>6.37760454</v>
      </c>
      <c r="I47" s="18" t="n">
        <v>455.97504265</v>
      </c>
      <c r="J47" s="20" t="n">
        <v>5.65828811</v>
      </c>
      <c r="K47" s="18" t="s">
        <v>182</v>
      </c>
      <c r="L47" s="20" t="s">
        <v>182</v>
      </c>
      <c r="M47" s="18" t="s">
        <v>182</v>
      </c>
      <c r="N47" s="20" t="s">
        <v>182</v>
      </c>
      <c r="O47" s="18" t="s">
        <v>182</v>
      </c>
      <c r="P47" s="20" t="s">
        <v>182</v>
      </c>
      <c r="Q47" s="18" t="s">
        <v>182</v>
      </c>
      <c r="R47" s="20" t="s">
        <v>182</v>
      </c>
      <c r="S47" s="18" t="n">
        <v>340.04540236</v>
      </c>
      <c r="T47" s="20" t="n">
        <v>6.73370065</v>
      </c>
    </row>
    <row r="48" spans="1:20">
      <c r="A48" s="15" t="s">
        <v>223</v>
      </c>
      <c r="B48" s="17" t="n">
        <v>9841</v>
      </c>
      <c r="C48" s="18">
        <f>(19.0/B48*100)</f>
        <v/>
      </c>
      <c r="D48" s="19" t="n">
        <v>9822</v>
      </c>
      <c r="E48" s="18" t="n">
        <v>524.23667888</v>
      </c>
      <c r="F48" s="20" t="n">
        <v>6.73235343</v>
      </c>
      <c r="G48" s="18" t="n">
        <v>506.34713863</v>
      </c>
      <c r="H48" s="20" t="n">
        <v>4.74802711</v>
      </c>
      <c r="I48" s="18" t="n">
        <v>483.879287</v>
      </c>
      <c r="J48" s="20" t="n">
        <v>6.26815632</v>
      </c>
      <c r="K48" s="18" t="s">
        <v>182</v>
      </c>
      <c r="L48" s="20" t="s">
        <v>182</v>
      </c>
      <c r="M48" s="18" t="s">
        <v>182</v>
      </c>
      <c r="N48" s="20" t="s">
        <v>182</v>
      </c>
      <c r="O48" s="18" t="s">
        <v>182</v>
      </c>
      <c r="P48" s="20" t="s">
        <v>182</v>
      </c>
      <c r="Q48" s="18" t="s">
        <v>182</v>
      </c>
      <c r="R48" s="20" t="s">
        <v>182</v>
      </c>
      <c r="S48" s="18" t="n">
        <v>420.13313903</v>
      </c>
      <c r="T48" s="20" t="n">
        <v>13.05081367</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425.30311958</v>
      </c>
      <c r="P49" s="20" t="n">
        <v>3.22111589</v>
      </c>
      <c r="Q49" s="18" t="s">
        <v>182</v>
      </c>
      <c r="R49" s="20" t="s">
        <v>182</v>
      </c>
      <c r="S49" s="18" t="s">
        <v>182</v>
      </c>
      <c r="T49" s="20" t="s">
        <v>182</v>
      </c>
    </row>
    <row r="50" spans="1:20">
      <c r="A50" s="15" t="s">
        <v>225</v>
      </c>
      <c r="B50" s="17" t="n">
        <v>11795</v>
      </c>
      <c r="C50" s="18">
        <f>(971.0/B50*100)</f>
        <v/>
      </c>
      <c r="D50" s="19" t="n">
        <v>10824</v>
      </c>
      <c r="E50" s="18" t="n">
        <v>417.30700685</v>
      </c>
      <c r="F50" s="20" t="n">
        <v>4.72381521</v>
      </c>
      <c r="G50" s="18" t="n">
        <v>446.83010629</v>
      </c>
      <c r="H50" s="20" t="n">
        <v>4.64365397</v>
      </c>
      <c r="I50" s="18" t="n">
        <v>435.69893649</v>
      </c>
      <c r="J50" s="20" t="n">
        <v>3.4913183</v>
      </c>
      <c r="K50" s="18" t="s">
        <v>182</v>
      </c>
      <c r="L50" s="20" t="s">
        <v>182</v>
      </c>
      <c r="M50" s="18" t="s">
        <v>182</v>
      </c>
      <c r="N50" s="20" t="s">
        <v>182</v>
      </c>
      <c r="O50" s="18" t="s">
        <v>182</v>
      </c>
      <c r="P50" s="20" t="s">
        <v>182</v>
      </c>
      <c r="Q50" s="18" t="s">
        <v>182</v>
      </c>
      <c r="R50" s="20" t="s">
        <v>182</v>
      </c>
      <c r="S50" s="18" t="n">
        <v>373.70783532</v>
      </c>
      <c r="T50" s="20" t="n">
        <v>8.515250030000001</v>
      </c>
    </row>
    <row r="51" spans="1:20">
      <c r="A51" s="15" t="s">
        <v>226</v>
      </c>
      <c r="B51" s="17" t="n">
        <v>6866</v>
      </c>
      <c r="C51" s="18">
        <f>(114.0/B51*100)</f>
        <v/>
      </c>
      <c r="D51" s="19" t="n">
        <v>6752</v>
      </c>
      <c r="E51" s="18" t="n">
        <v>427.9993949</v>
      </c>
      <c r="F51" s="20" t="n">
        <v>6.06573567</v>
      </c>
      <c r="G51" s="18" t="n">
        <v>434.74468039</v>
      </c>
      <c r="H51" s="20" t="n">
        <v>5.29926723</v>
      </c>
      <c r="I51" s="18" t="n">
        <v>432.69709889</v>
      </c>
      <c r="J51" s="20" t="n">
        <v>3.33344318</v>
      </c>
      <c r="K51" s="18" t="s">
        <v>182</v>
      </c>
      <c r="L51" s="20" t="s">
        <v>182</v>
      </c>
      <c r="M51" s="18" t="s">
        <v>182</v>
      </c>
      <c r="N51" s="20" t="s">
        <v>182</v>
      </c>
      <c r="O51" s="18" t="n">
        <v>427.96430568</v>
      </c>
      <c r="P51" s="20" t="n">
        <v>5.20460603</v>
      </c>
      <c r="Q51" s="18" t="s">
        <v>182</v>
      </c>
      <c r="R51" s="20" t="s">
        <v>182</v>
      </c>
      <c r="S51" s="18" t="n">
        <v>387.54226197</v>
      </c>
      <c r="T51" s="20" t="n">
        <v>5.75986725</v>
      </c>
    </row>
    <row r="52" spans="1:20">
      <c r="A52" s="15" t="s">
        <v>227</v>
      </c>
      <c r="B52" s="17" t="n">
        <v>5809</v>
      </c>
      <c r="C52" s="18">
        <f>(116.0/B52*100)</f>
        <v/>
      </c>
      <c r="D52" s="19" t="n">
        <v>5693</v>
      </c>
      <c r="E52" s="18" t="n">
        <v>483.19484204</v>
      </c>
      <c r="F52" s="20" t="n">
        <v>3.73432912</v>
      </c>
      <c r="G52" s="18" t="n">
        <v>501.3211273</v>
      </c>
      <c r="H52" s="20" t="n">
        <v>4.45498481</v>
      </c>
      <c r="I52" s="18" t="n">
        <v>494.14042715</v>
      </c>
      <c r="J52" s="20" t="n">
        <v>3.39652168</v>
      </c>
      <c r="K52" s="18" t="s">
        <v>182</v>
      </c>
      <c r="L52" s="20" t="s">
        <v>182</v>
      </c>
      <c r="M52" s="18" t="s">
        <v>182</v>
      </c>
      <c r="N52" s="20" t="s">
        <v>182</v>
      </c>
      <c r="O52" s="18" t="s">
        <v>182</v>
      </c>
      <c r="P52" s="20" t="s">
        <v>182</v>
      </c>
      <c r="Q52" s="18" t="s">
        <v>182</v>
      </c>
      <c r="R52" s="20" t="s">
        <v>182</v>
      </c>
      <c r="S52" s="18" t="n">
        <v>387.97767947</v>
      </c>
      <c r="T52" s="20" t="n">
        <v>8.14047105</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442.83143358</v>
      </c>
      <c r="P53" s="20" t="n">
        <v>1.65870975</v>
      </c>
      <c r="Q53" s="18" t="s">
        <v>182</v>
      </c>
      <c r="R53" s="20" t="s">
        <v>182</v>
      </c>
      <c r="S53" s="18" t="s">
        <v>182</v>
      </c>
      <c r="T53" s="20" t="s">
        <v>182</v>
      </c>
    </row>
    <row r="54" spans="1:20">
      <c r="A54" s="15" t="s">
        <v>229</v>
      </c>
      <c r="B54" s="17" t="n">
        <v>4740</v>
      </c>
      <c r="C54" s="18">
        <f>(436.0/B54*100)</f>
        <v/>
      </c>
      <c r="D54" s="19" t="n">
        <v>4304</v>
      </c>
      <c r="E54" s="18" t="n">
        <v>348.45291571</v>
      </c>
      <c r="F54" s="20" t="n">
        <v>5.97548872</v>
      </c>
      <c r="G54" s="18" t="n">
        <v>366.90208473</v>
      </c>
      <c r="H54" s="20" t="n">
        <v>7.09970815</v>
      </c>
      <c r="I54" s="18" t="n">
        <v>378.60471091</v>
      </c>
      <c r="J54" s="20" t="n">
        <v>3.67557976</v>
      </c>
      <c r="K54" s="18" t="s">
        <v>182</v>
      </c>
      <c r="L54" s="20" t="s">
        <v>182</v>
      </c>
      <c r="M54" s="18" t="s">
        <v>182</v>
      </c>
      <c r="N54" s="20" t="s">
        <v>182</v>
      </c>
      <c r="O54" s="18" t="s">
        <v>182</v>
      </c>
      <c r="P54" s="20" t="s">
        <v>182</v>
      </c>
      <c r="Q54" s="18" t="s">
        <v>182</v>
      </c>
      <c r="R54" s="20" t="s">
        <v>182</v>
      </c>
      <c r="S54" s="18" t="n">
        <v>303.9154244</v>
      </c>
      <c r="T54" s="20" t="n">
        <v>4.27579646</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401.28813522</v>
      </c>
      <c r="P55" s="20" t="n">
        <v>2.95767116</v>
      </c>
      <c r="Q55" s="18" t="s">
        <v>182</v>
      </c>
      <c r="R55" s="20" t="s">
        <v>182</v>
      </c>
      <c r="S55" s="18" t="s">
        <v>182</v>
      </c>
      <c r="T55" s="20" t="s">
        <v>182</v>
      </c>
    </row>
    <row r="56" spans="1:20">
      <c r="A56" s="15" t="s">
        <v>231</v>
      </c>
      <c r="B56" s="17" t="n">
        <v>5359</v>
      </c>
      <c r="C56" s="18">
        <f>(78.0/B56*100)</f>
        <v/>
      </c>
      <c r="D56" s="19" t="n">
        <v>5281</v>
      </c>
      <c r="E56" s="18" t="n">
        <v>506.28466692</v>
      </c>
      <c r="F56" s="20" t="n">
        <v>5.30811487</v>
      </c>
      <c r="G56" s="18" t="n">
        <v>520.58006496</v>
      </c>
      <c r="H56" s="20" t="n">
        <v>4.78272429</v>
      </c>
      <c r="I56" s="18" t="n">
        <v>537.53833212</v>
      </c>
      <c r="J56" s="20" t="n">
        <v>3.11231219</v>
      </c>
      <c r="K56" s="18" t="s">
        <v>182</v>
      </c>
      <c r="L56" s="20" t="s">
        <v>182</v>
      </c>
      <c r="M56" s="18" t="s">
        <v>182</v>
      </c>
      <c r="N56" s="20" t="s">
        <v>182</v>
      </c>
      <c r="O56" s="18" t="s">
        <v>182</v>
      </c>
      <c r="P56" s="20" t="s">
        <v>182</v>
      </c>
      <c r="Q56" s="18" t="s">
        <v>182</v>
      </c>
      <c r="R56" s="20" t="s">
        <v>182</v>
      </c>
      <c r="S56" s="18" t="n">
        <v>424.77450348</v>
      </c>
      <c r="T56" s="20" t="n">
        <v>23.6021242</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397.25949434</v>
      </c>
      <c r="P57" s="20" t="n">
        <v>2.86584073</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408.10219777</v>
      </c>
      <c r="P58" s="20" t="n">
        <v>2.92517356</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347.12590293</v>
      </c>
      <c r="P59" s="20" t="n">
        <v>1.56898215</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346.54897697</v>
      </c>
      <c r="P60" s="20" t="n">
        <v>4.41355694</v>
      </c>
      <c r="Q60" s="18" t="s">
        <v>182</v>
      </c>
      <c r="R60" s="20" t="s">
        <v>182</v>
      </c>
      <c r="S60" s="18" t="s">
        <v>182</v>
      </c>
      <c r="T60" s="20" t="s">
        <v>182</v>
      </c>
    </row>
    <row r="61" spans="1:20">
      <c r="A61" s="15" t="s">
        <v>236</v>
      </c>
      <c r="B61" s="17" t="n">
        <v>6525</v>
      </c>
      <c r="C61" s="18">
        <f>(256.0/B61*100)</f>
        <v/>
      </c>
      <c r="D61" s="19" t="n">
        <v>6269</v>
      </c>
      <c r="E61" s="18" t="n">
        <v>479.96032095</v>
      </c>
      <c r="F61" s="20" t="n">
        <v>3.29508585</v>
      </c>
      <c r="G61" s="18" t="n">
        <v>491.26751284</v>
      </c>
      <c r="H61" s="20" t="n">
        <v>3.60171794</v>
      </c>
      <c r="I61" s="18" t="n">
        <v>457.75360774</v>
      </c>
      <c r="J61" s="20" t="n">
        <v>3.72473911</v>
      </c>
      <c r="K61" s="18" t="s">
        <v>182</v>
      </c>
      <c r="L61" s="20" t="s">
        <v>182</v>
      </c>
      <c r="M61" s="18" t="s">
        <v>182</v>
      </c>
      <c r="N61" s="20" t="s">
        <v>182</v>
      </c>
      <c r="O61" s="18" t="s">
        <v>182</v>
      </c>
      <c r="P61" s="20" t="s">
        <v>182</v>
      </c>
      <c r="Q61" s="18" t="s">
        <v>182</v>
      </c>
      <c r="R61" s="20" t="s">
        <v>182</v>
      </c>
      <c r="S61" s="18" t="n">
        <v>366.25818853</v>
      </c>
      <c r="T61" s="20" t="n">
        <v>9.351325080000001</v>
      </c>
    </row>
    <row r="62" spans="1:20">
      <c r="A62" s="15" t="s">
        <v>237</v>
      </c>
      <c r="B62" s="17" t="n">
        <v>4476</v>
      </c>
      <c r="C62" s="18">
        <f>(5.0/B62*100)</f>
        <v/>
      </c>
      <c r="D62" s="19" t="n">
        <v>4471</v>
      </c>
      <c r="E62" s="18" t="n">
        <v>507.99901306</v>
      </c>
      <c r="F62" s="20" t="n">
        <v>2.45369137</v>
      </c>
      <c r="G62" s="18" t="n">
        <v>519.61452511</v>
      </c>
      <c r="H62" s="20" t="n">
        <v>3.26970241</v>
      </c>
      <c r="I62" s="18" t="n">
        <v>505.11387928</v>
      </c>
      <c r="J62" s="20" t="n">
        <v>1.79866</v>
      </c>
      <c r="K62" s="18" t="s">
        <v>182</v>
      </c>
      <c r="L62" s="20" t="s">
        <v>182</v>
      </c>
      <c r="M62" s="18" t="s">
        <v>182</v>
      </c>
      <c r="N62" s="20" t="s">
        <v>182</v>
      </c>
      <c r="O62" s="18" t="s">
        <v>182</v>
      </c>
      <c r="P62" s="20" t="s">
        <v>182</v>
      </c>
      <c r="Q62" s="18" t="s">
        <v>182</v>
      </c>
      <c r="R62" s="20" t="s">
        <v>182</v>
      </c>
      <c r="S62" s="18" t="n">
        <v>433.54580872</v>
      </c>
      <c r="T62" s="20" t="n">
        <v>23.20906741</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351.74154869</v>
      </c>
      <c r="P63" s="20" t="n">
        <v>1.40819617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446.66614265</v>
      </c>
      <c r="P64" s="20" t="n">
        <v>1.7787943</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416.22926213</v>
      </c>
      <c r="P65" s="20" t="n">
        <v>2.51747002</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426.88447764</v>
      </c>
      <c r="P66" s="20" t="n">
        <v>1.57885956</v>
      </c>
      <c r="Q66" s="18" t="s">
        <v>182</v>
      </c>
      <c r="R66" s="20" t="s">
        <v>182</v>
      </c>
      <c r="S66" s="18" t="s">
        <v>182</v>
      </c>
      <c r="T66" s="20" t="s">
        <v>182</v>
      </c>
    </row>
    <row r="67" spans="1:20">
      <c r="A67" s="15" t="s">
        <v>242</v>
      </c>
      <c r="B67" s="17" t="n">
        <v>6971</v>
      </c>
      <c r="C67" s="18">
        <f>(19.0/B67*100)</f>
        <v/>
      </c>
      <c r="D67" s="19" t="n">
        <v>6952</v>
      </c>
      <c r="E67" s="18" t="n">
        <v>356.01986596</v>
      </c>
      <c r="F67" s="20" t="n">
        <v>4.79223227</v>
      </c>
      <c r="G67" s="18" t="n">
        <v>395.9447457</v>
      </c>
      <c r="H67" s="20" t="n">
        <v>7.35325099</v>
      </c>
      <c r="I67" s="18" t="n">
        <v>409.29712852</v>
      </c>
      <c r="J67" s="20" t="n">
        <v>3.1559381</v>
      </c>
      <c r="K67" s="18" t="s">
        <v>182</v>
      </c>
      <c r="L67" s="20" t="s">
        <v>182</v>
      </c>
      <c r="M67" s="18" t="s">
        <v>182</v>
      </c>
      <c r="N67" s="20" t="s">
        <v>182</v>
      </c>
      <c r="O67" s="18" t="s">
        <v>182</v>
      </c>
      <c r="P67" s="20" t="s">
        <v>182</v>
      </c>
      <c r="Q67" s="18" t="s">
        <v>182</v>
      </c>
      <c r="R67" s="20" t="s">
        <v>182</v>
      </c>
      <c r="S67" s="18" t="n">
        <v>313.31649114</v>
      </c>
      <c r="T67" s="20" t="n">
        <v>8.28109753</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401.88733115</v>
      </c>
      <c r="P68" s="20" t="n">
        <v>1.01913634</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433.61659804</v>
      </c>
      <c r="P69" s="20" t="n">
        <v>4.0674456</v>
      </c>
      <c r="Q69" s="18" t="s">
        <v>182</v>
      </c>
      <c r="R69" s="20" t="s">
        <v>182</v>
      </c>
      <c r="S69" s="18" t="s">
        <v>182</v>
      </c>
      <c r="T69" s="20" t="s">
        <v>182</v>
      </c>
    </row>
    <row r="70" spans="1:20">
      <c r="A70" s="15" t="s">
        <v>245</v>
      </c>
      <c r="B70" s="17" t="n">
        <v>6036</v>
      </c>
      <c r="C70" s="18">
        <f>(223.0/B70*100)</f>
        <v/>
      </c>
      <c r="D70" s="19" t="n">
        <v>5813</v>
      </c>
      <c r="E70" s="18" t="n">
        <v>510.46942462</v>
      </c>
      <c r="F70" s="20" t="n">
        <v>3.34030941</v>
      </c>
      <c r="G70" s="18" t="n">
        <v>506.04123949</v>
      </c>
      <c r="H70" s="20" t="n">
        <v>4.1783061</v>
      </c>
      <c r="I70" s="18" t="n">
        <v>466.87332283</v>
      </c>
      <c r="J70" s="20" t="n">
        <v>4.74938185</v>
      </c>
      <c r="K70" s="18" t="s">
        <v>182</v>
      </c>
      <c r="L70" s="20" t="s">
        <v>182</v>
      </c>
      <c r="M70" s="18" t="s">
        <v>182</v>
      </c>
      <c r="N70" s="20" t="s">
        <v>182</v>
      </c>
      <c r="O70" s="18" t="s">
        <v>182</v>
      </c>
      <c r="P70" s="20" t="s">
        <v>182</v>
      </c>
      <c r="Q70" s="18" t="s">
        <v>182</v>
      </c>
      <c r="R70" s="20" t="s">
        <v>182</v>
      </c>
      <c r="S70" s="18" t="n">
        <v>425.81807803</v>
      </c>
      <c r="T70" s="20" t="n">
        <v>6.66097221</v>
      </c>
    </row>
    <row r="71" spans="1:20">
      <c r="A71" s="15" t="s">
        <v>246</v>
      </c>
      <c r="B71" s="17" t="n">
        <v>6115</v>
      </c>
      <c r="C71" s="18">
        <f>(109.0/B71*100)</f>
        <v/>
      </c>
      <c r="D71" s="19" t="n">
        <v>6006</v>
      </c>
      <c r="E71" s="18" t="n">
        <v>494.53837383</v>
      </c>
      <c r="F71" s="20" t="n">
        <v>4.7639331</v>
      </c>
      <c r="G71" s="18" t="n">
        <v>540.1419987</v>
      </c>
      <c r="H71" s="20" t="n">
        <v>3.59304387</v>
      </c>
      <c r="I71" s="18" t="n">
        <v>546.10428293</v>
      </c>
      <c r="J71" s="20" t="n">
        <v>1.75342364</v>
      </c>
      <c r="K71" s="18" t="s">
        <v>182</v>
      </c>
      <c r="L71" s="20" t="s">
        <v>182</v>
      </c>
      <c r="M71" s="18" t="s">
        <v>182</v>
      </c>
      <c r="N71" s="20" t="s">
        <v>182</v>
      </c>
      <c r="O71" s="18" t="s">
        <v>182</v>
      </c>
      <c r="P71" s="20" t="s">
        <v>182</v>
      </c>
      <c r="Q71" s="18" t="s">
        <v>182</v>
      </c>
      <c r="R71" s="20" t="s">
        <v>182</v>
      </c>
      <c r="S71" s="18" t="n">
        <v>431.01223075</v>
      </c>
      <c r="T71" s="20" t="n">
        <v>17.30950642</v>
      </c>
    </row>
    <row r="72" spans="1:20">
      <c r="A72" s="15" t="s">
        <v>247</v>
      </c>
      <c r="B72" s="17" t="n">
        <v>7708</v>
      </c>
      <c r="C72" s="18">
        <f>(8.0/B72*100)</f>
        <v/>
      </c>
      <c r="D72" s="19" t="n">
        <v>7700</v>
      </c>
      <c r="E72" s="18" t="n">
        <v>495.00774699</v>
      </c>
      <c r="F72" s="20" t="n">
        <v>5.40236031</v>
      </c>
      <c r="G72" s="18" t="n">
        <v>508.57334743</v>
      </c>
      <c r="H72" s="20" t="n">
        <v>3.87779931</v>
      </c>
      <c r="I72" s="18" t="n">
        <v>494.09723081</v>
      </c>
      <c r="J72" s="20" t="n">
        <v>2.89074392</v>
      </c>
      <c r="K72" s="18" t="s">
        <v>182</v>
      </c>
      <c r="L72" s="20" t="s">
        <v>182</v>
      </c>
      <c r="M72" s="18" t="s">
        <v>182</v>
      </c>
      <c r="N72" s="20" t="s">
        <v>182</v>
      </c>
      <c r="O72" s="18" t="s">
        <v>182</v>
      </c>
      <c r="P72" s="20" t="s">
        <v>182</v>
      </c>
      <c r="Q72" s="18" t="s">
        <v>182</v>
      </c>
      <c r="R72" s="20" t="s">
        <v>182</v>
      </c>
      <c r="S72" s="18" t="n">
        <v>424.60731677</v>
      </c>
      <c r="T72" s="20" t="n">
        <v>16.92098878</v>
      </c>
    </row>
    <row r="73" spans="1:20">
      <c r="A73" s="15" t="s">
        <v>248</v>
      </c>
      <c r="B73" s="17" t="n">
        <v>8249</v>
      </c>
      <c r="C73" s="18">
        <f>(225.0/B73*100)</f>
        <v/>
      </c>
      <c r="D73" s="19" t="n">
        <v>8024</v>
      </c>
      <c r="E73" s="18" t="n">
        <v>404.6469875</v>
      </c>
      <c r="F73" s="20" t="n">
        <v>4.82308381</v>
      </c>
      <c r="G73" s="18" t="n">
        <v>423.72324059</v>
      </c>
      <c r="H73" s="20" t="n">
        <v>5.43466497</v>
      </c>
      <c r="I73" s="18" t="n">
        <v>410.86209781</v>
      </c>
      <c r="J73" s="20" t="n">
        <v>3.71930666</v>
      </c>
      <c r="K73" s="18" t="s">
        <v>182</v>
      </c>
      <c r="L73" s="20" t="s">
        <v>182</v>
      </c>
      <c r="M73" s="18" t="s">
        <v>182</v>
      </c>
      <c r="N73" s="20" t="s">
        <v>182</v>
      </c>
      <c r="O73" s="18" t="s">
        <v>182</v>
      </c>
      <c r="P73" s="20" t="s">
        <v>182</v>
      </c>
      <c r="Q73" s="18" t="s">
        <v>182</v>
      </c>
      <c r="R73" s="20" t="s">
        <v>182</v>
      </c>
      <c r="S73" s="18" t="n">
        <v>344.51759262</v>
      </c>
      <c r="T73" s="20" t="n">
        <v>8.36570538</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427.27325298</v>
      </c>
      <c r="P74" s="20" t="n">
        <v>1.48755563</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361.05550906</v>
      </c>
      <c r="P75" s="20" t="n">
        <v>3.06496607</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433.54229026</v>
      </c>
      <c r="P76" s="20" t="n">
        <v>2.87055143</v>
      </c>
      <c r="Q76" s="18" t="s">
        <v>182</v>
      </c>
      <c r="R76" s="20" t="s">
        <v>182</v>
      </c>
      <c r="S76" s="18" t="s">
        <v>182</v>
      </c>
      <c r="T76" s="20" t="s">
        <v>182</v>
      </c>
    </row>
    <row r="77" spans="1:20">
      <c r="A77" s="15" t="s">
        <v>252</v>
      </c>
      <c r="B77" s="17" t="n">
        <v>6062</v>
      </c>
      <c r="C77" s="18">
        <f>(271.0/B77*100)</f>
        <v/>
      </c>
      <c r="D77" s="19" t="n">
        <v>5791</v>
      </c>
      <c r="E77" s="18" t="n">
        <v>408.78458467</v>
      </c>
      <c r="F77" s="20" t="n">
        <v>7.16993963</v>
      </c>
      <c r="G77" s="18" t="n">
        <v>449.92783857</v>
      </c>
      <c r="H77" s="20" t="n">
        <v>6.50536608</v>
      </c>
      <c r="I77" s="18" t="n">
        <v>461.28636428</v>
      </c>
      <c r="J77" s="20" t="n">
        <v>2.86171946</v>
      </c>
      <c r="K77" s="18" t="s">
        <v>182</v>
      </c>
      <c r="L77" s="20" t="s">
        <v>182</v>
      </c>
      <c r="M77" s="18" t="s">
        <v>182</v>
      </c>
      <c r="N77" s="20" t="s">
        <v>182</v>
      </c>
      <c r="O77" s="18" t="s">
        <v>182</v>
      </c>
      <c r="P77" s="20" t="s">
        <v>182</v>
      </c>
      <c r="Q77" s="18" t="s">
        <v>182</v>
      </c>
      <c r="R77" s="20" t="s">
        <v>182</v>
      </c>
      <c r="S77" s="18" t="n">
        <v>363.60953489</v>
      </c>
      <c r="T77" s="20" t="n">
        <v>4.05942997</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486.77376404</v>
      </c>
      <c r="P78" s="20" t="n">
        <v>3.73078934</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475.33231053</v>
      </c>
      <c r="P79" s="20" t="n">
        <v>7.19302375</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427.14102033</v>
      </c>
      <c r="P80" s="20" t="n">
        <v>3.42468904</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430.57819649</v>
      </c>
      <c r="P81" s="20" t="n">
        <v>3.47584594</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291</v>
      </c>
    </row>
    <row customHeight="1" ht="30" r="4" spans="1:24">
      <c r="A4" s="6" t="n"/>
      <c r="B4" s="7" t="s">
        <v>165</v>
      </c>
      <c r="C4" s="7" t="s">
        <v>166</v>
      </c>
      <c r="D4" s="8" t="s">
        <v>165</v>
      </c>
      <c r="E4" s="9" t="s">
        <v>292</v>
      </c>
      <c r="F4" s="10" t="n"/>
      <c r="G4" s="9" t="s">
        <v>293</v>
      </c>
      <c r="H4" s="10" t="n"/>
      <c r="I4" s="9" t="s">
        <v>294</v>
      </c>
      <c r="J4" s="10" t="n"/>
      <c r="K4" s="9" t="s">
        <v>295</v>
      </c>
      <c r="L4" s="10" t="n"/>
      <c r="M4" s="9" t="s">
        <v>296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(1058.0/B7*100)</f>
        <v/>
      </c>
      <c r="D7" s="19" t="n">
        <v>13472</v>
      </c>
      <c r="E7" s="18" t="n">
        <v>523.0819445</v>
      </c>
      <c r="F7" s="20" t="n">
        <v>2.21804275</v>
      </c>
      <c r="G7" s="18" t="n">
        <v>519.24477095</v>
      </c>
      <c r="H7" s="20" t="n">
        <v>2.48661049</v>
      </c>
      <c r="I7" s="18" t="n">
        <v>479.6060641</v>
      </c>
      <c r="J7" s="20" t="n">
        <v>3.47199058</v>
      </c>
      <c r="K7" s="18" t="n">
        <v>444.1701579</v>
      </c>
      <c r="L7" s="20" t="n">
        <v>6.5530169</v>
      </c>
      <c r="M7" s="18" t="n">
        <v>407.59514641</v>
      </c>
      <c r="N7" s="20" t="n">
        <v>17.19088166</v>
      </c>
      <c r="O7" s="18" t="s">
        <v>182</v>
      </c>
      <c r="P7" s="20" t="s">
        <v>182</v>
      </c>
      <c r="Q7" s="18" t="s">
        <v>182</v>
      </c>
      <c r="R7" s="20" t="s">
        <v>182</v>
      </c>
      <c r="S7" s="18" t="s">
        <v>182</v>
      </c>
      <c r="T7" s="20" t="s">
        <v>182</v>
      </c>
      <c r="U7" s="18" t="s">
        <v>182</v>
      </c>
      <c r="V7" s="20" t="s">
        <v>182</v>
      </c>
      <c r="W7" s="18" t="n">
        <v>440.59551864</v>
      </c>
      <c r="X7" s="20" t="n">
        <v>8.44847657</v>
      </c>
    </row>
    <row r="8" spans="1:24">
      <c r="A8" s="15" t="s">
        <v>183</v>
      </c>
      <c r="B8" s="17" t="n">
        <v>7007</v>
      </c>
      <c r="C8" s="18">
        <f>(132.0/B8*100)</f>
        <v/>
      </c>
      <c r="D8" s="19" t="n">
        <v>6875</v>
      </c>
      <c r="E8" s="18" t="n">
        <v>502.87405095</v>
      </c>
      <c r="F8" s="20" t="n">
        <v>4.21399037</v>
      </c>
      <c r="G8" s="18" t="n">
        <v>494.09888664</v>
      </c>
      <c r="H8" s="20" t="n">
        <v>3.2958571</v>
      </c>
      <c r="I8" s="18" t="n">
        <v>472.83242613</v>
      </c>
      <c r="J8" s="20" t="n">
        <v>3.03832097</v>
      </c>
      <c r="K8" s="18" t="n">
        <v>438.39681217</v>
      </c>
      <c r="L8" s="20" t="n">
        <v>8.790516759999999</v>
      </c>
      <c r="M8" s="18" t="n">
        <v>386.26625258</v>
      </c>
      <c r="N8" s="20" t="n">
        <v>31.80566846</v>
      </c>
      <c r="O8" s="18" t="s">
        <v>182</v>
      </c>
      <c r="P8" s="20" t="s">
        <v>182</v>
      </c>
      <c r="Q8" s="18" t="s">
        <v>182</v>
      </c>
      <c r="R8" s="20" t="s">
        <v>182</v>
      </c>
      <c r="S8" s="18" t="n">
        <v>361.38025951</v>
      </c>
      <c r="T8" s="20" t="n">
        <v>22.72565673</v>
      </c>
      <c r="U8" s="18" t="s">
        <v>182</v>
      </c>
      <c r="V8" s="20" t="s">
        <v>182</v>
      </c>
      <c r="W8" s="18" t="n">
        <v>381.92799652</v>
      </c>
      <c r="X8" s="20" t="n">
        <v>11.59558362</v>
      </c>
    </row>
    <row r="9" spans="1:24">
      <c r="A9" s="15" t="s">
        <v>184</v>
      </c>
      <c r="B9" s="17" t="n">
        <v>9651</v>
      </c>
      <c r="C9" s="18">
        <f>(492.0/B9*100)</f>
        <v/>
      </c>
      <c r="D9" s="19" t="n">
        <v>9159</v>
      </c>
      <c r="E9" s="18" t="n">
        <v>519.04483113</v>
      </c>
      <c r="F9" s="20" t="n">
        <v>3.39739252</v>
      </c>
      <c r="G9" s="18" t="n">
        <v>518.09182098</v>
      </c>
      <c r="H9" s="20" t="n">
        <v>2.7690389</v>
      </c>
      <c r="I9" s="18" t="n">
        <v>499.34943567</v>
      </c>
      <c r="J9" s="20" t="n">
        <v>2.75820332</v>
      </c>
      <c r="K9" s="18" t="n">
        <v>443.02869216</v>
      </c>
      <c r="L9" s="20" t="n">
        <v>6.94566223</v>
      </c>
      <c r="M9" s="18" t="n">
        <v>384.47152176</v>
      </c>
      <c r="N9" s="20" t="n">
        <v>28.70694304</v>
      </c>
      <c r="O9" s="18" t="s">
        <v>182</v>
      </c>
      <c r="P9" s="20" t="s">
        <v>182</v>
      </c>
      <c r="Q9" s="18" t="s">
        <v>182</v>
      </c>
      <c r="R9" s="20" t="s">
        <v>182</v>
      </c>
      <c r="S9" s="18" t="n">
        <v>347.7815185</v>
      </c>
      <c r="T9" s="20" t="n">
        <v>11.20716786</v>
      </c>
      <c r="U9" s="18" t="s">
        <v>182</v>
      </c>
      <c r="V9" s="20" t="s">
        <v>182</v>
      </c>
      <c r="W9" s="18" t="n">
        <v>396.49286623</v>
      </c>
      <c r="X9" s="20" t="n">
        <v>11.09679488</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(105.0/B11*100)</f>
        <v/>
      </c>
      <c r="D11" s="19" t="n">
        <v>6948</v>
      </c>
      <c r="E11" s="18" t="n">
        <v>473.84081073</v>
      </c>
      <c r="F11" s="20" t="n">
        <v>3.44508367</v>
      </c>
      <c r="G11" s="18" t="n">
        <v>467.14102556</v>
      </c>
      <c r="H11" s="20" t="n">
        <v>2.68449961</v>
      </c>
      <c r="I11" s="18" t="n">
        <v>444.92582103</v>
      </c>
      <c r="J11" s="20" t="n">
        <v>4.03651235</v>
      </c>
      <c r="K11" s="18" t="n">
        <v>402.11326759</v>
      </c>
      <c r="L11" s="20" t="n">
        <v>6.81810377</v>
      </c>
      <c r="M11" s="18" t="n">
        <v>312.95665784</v>
      </c>
      <c r="N11" s="20" t="n">
        <v>30.7330562</v>
      </c>
      <c r="O11" s="18" t="s">
        <v>182</v>
      </c>
      <c r="P11" s="20" t="s">
        <v>182</v>
      </c>
      <c r="Q11" s="18" t="s">
        <v>182</v>
      </c>
      <c r="R11" s="20" t="s">
        <v>182</v>
      </c>
      <c r="S11" s="18" t="s">
        <v>182</v>
      </c>
      <c r="T11" s="20" t="s">
        <v>182</v>
      </c>
      <c r="U11" s="18" t="s">
        <v>182</v>
      </c>
      <c r="V11" s="20" t="s">
        <v>182</v>
      </c>
      <c r="W11" s="18" t="n">
        <v>402.45721041</v>
      </c>
      <c r="X11" s="20" t="n">
        <v>11.04224381</v>
      </c>
    </row>
    <row r="12" spans="1:24">
      <c r="A12" s="15" t="s">
        <v>187</v>
      </c>
      <c r="B12" s="17" t="n">
        <v>6894</v>
      </c>
      <c r="C12" s="18">
        <f>(125.0/B12*100)</f>
        <v/>
      </c>
      <c r="D12" s="19" t="n">
        <v>6769</v>
      </c>
      <c r="E12" s="18" t="n">
        <v>502.10346173</v>
      </c>
      <c r="F12" s="20" t="n">
        <v>3.08864725</v>
      </c>
      <c r="G12" s="18" t="n">
        <v>494.77180327</v>
      </c>
      <c r="H12" s="20" t="n">
        <v>2.84494498</v>
      </c>
      <c r="I12" s="18" t="n">
        <v>471.30338871</v>
      </c>
      <c r="J12" s="20" t="n">
        <v>4.21281626</v>
      </c>
      <c r="K12" s="18" t="n">
        <v>415.98554608</v>
      </c>
      <c r="L12" s="20" t="n">
        <v>11.23084645</v>
      </c>
      <c r="M12" s="18" t="n">
        <v>401.25210766</v>
      </c>
      <c r="N12" s="20" t="n">
        <v>22.85696234</v>
      </c>
      <c r="O12" s="18" t="s">
        <v>182</v>
      </c>
      <c r="P12" s="20" t="s">
        <v>182</v>
      </c>
      <c r="Q12" s="18" t="s">
        <v>182</v>
      </c>
      <c r="R12" s="20" t="s">
        <v>182</v>
      </c>
      <c r="S12" s="18" t="n">
        <v>332.31014509</v>
      </c>
      <c r="T12" s="20" t="n">
        <v>18.34291261</v>
      </c>
      <c r="U12" s="18" t="s">
        <v>182</v>
      </c>
      <c r="V12" s="20" t="s">
        <v>182</v>
      </c>
      <c r="W12" s="18" t="n">
        <v>373.32462093</v>
      </c>
      <c r="X12" s="20" t="n">
        <v>13.62896265</v>
      </c>
    </row>
    <row r="13" spans="1:24">
      <c r="A13" s="15" t="s">
        <v>188</v>
      </c>
      <c r="B13" s="17" t="n">
        <v>7161</v>
      </c>
      <c r="C13" s="18">
        <f>(305.0/B13*100)</f>
        <v/>
      </c>
      <c r="D13" s="19" t="n">
        <v>6856</v>
      </c>
      <c r="E13" s="18" t="n">
        <v>512.27087612</v>
      </c>
      <c r="F13" s="20" t="n">
        <v>2.77653144</v>
      </c>
      <c r="G13" s="18" t="n">
        <v>508.98073243</v>
      </c>
      <c r="H13" s="20" t="n">
        <v>3.37773044</v>
      </c>
      <c r="I13" s="18" t="n">
        <v>485.83610782</v>
      </c>
      <c r="J13" s="20" t="n">
        <v>4.58686645</v>
      </c>
      <c r="K13" s="18" t="n">
        <v>435.85388516</v>
      </c>
      <c r="L13" s="20" t="n">
        <v>17.59860774</v>
      </c>
      <c r="M13" s="18" t="n">
        <v>391.87245923</v>
      </c>
      <c r="N13" s="20" t="n">
        <v>22.46267813</v>
      </c>
      <c r="O13" s="18" t="s">
        <v>182</v>
      </c>
      <c r="P13" s="20" t="s">
        <v>182</v>
      </c>
      <c r="Q13" s="18" t="s">
        <v>182</v>
      </c>
      <c r="R13" s="20" t="s">
        <v>182</v>
      </c>
      <c r="S13" s="18" t="n">
        <v>407.4699787</v>
      </c>
      <c r="T13" s="20" t="n">
        <v>6.79601306</v>
      </c>
      <c r="U13" s="18" t="s">
        <v>182</v>
      </c>
      <c r="V13" s="20" t="s">
        <v>182</v>
      </c>
      <c r="W13" s="18" t="n">
        <v>399.16770391</v>
      </c>
      <c r="X13" s="20" t="n">
        <v>10.82725399</v>
      </c>
    </row>
    <row r="14" spans="1:24">
      <c r="A14" s="15" t="s">
        <v>189</v>
      </c>
      <c r="B14" s="17" t="n">
        <v>5587</v>
      </c>
      <c r="C14" s="18">
        <f>(185.0/B14*100)</f>
        <v/>
      </c>
      <c r="D14" s="19" t="n">
        <v>5402</v>
      </c>
      <c r="E14" s="18" t="n">
        <v>534.20942587</v>
      </c>
      <c r="F14" s="20" t="n">
        <v>2.73460998</v>
      </c>
      <c r="G14" s="18" t="n">
        <v>516.34219181</v>
      </c>
      <c r="H14" s="20" t="n">
        <v>2.63508918</v>
      </c>
      <c r="I14" s="18" t="n">
        <v>496.32980008</v>
      </c>
      <c r="J14" s="20" t="n">
        <v>4.04895924</v>
      </c>
      <c r="K14" s="18" t="n">
        <v>455.61883687</v>
      </c>
      <c r="L14" s="20" t="n">
        <v>13.03799008</v>
      </c>
      <c r="M14" s="18" t="n">
        <v>397.46444377</v>
      </c>
      <c r="N14" s="20" t="n">
        <v>18.97557136</v>
      </c>
      <c r="O14" s="18" t="s">
        <v>182</v>
      </c>
      <c r="P14" s="20" t="s">
        <v>182</v>
      </c>
      <c r="Q14" s="18" t="s">
        <v>182</v>
      </c>
      <c r="R14" s="20" t="s">
        <v>182</v>
      </c>
      <c r="S14" s="18" t="s">
        <v>182</v>
      </c>
      <c r="T14" s="20" t="s">
        <v>182</v>
      </c>
      <c r="U14" s="18" t="s">
        <v>182</v>
      </c>
      <c r="V14" s="20" t="s">
        <v>182</v>
      </c>
      <c r="W14" s="18" t="n">
        <v>418.56685414</v>
      </c>
      <c r="X14" s="20" t="n">
        <v>15.5567414</v>
      </c>
    </row>
    <row r="15" spans="1:24">
      <c r="A15" s="15" t="s">
        <v>190</v>
      </c>
      <c r="B15" s="17" t="n">
        <v>5882</v>
      </c>
      <c r="C15" s="18">
        <f>(135.0/B15*100)</f>
        <v/>
      </c>
      <c r="D15" s="19" t="n">
        <v>5747</v>
      </c>
      <c r="E15" s="18" t="n">
        <v>535.56279207</v>
      </c>
      <c r="F15" s="20" t="n">
        <v>2.86504166</v>
      </c>
      <c r="G15" s="18" t="n">
        <v>532.2541287499999</v>
      </c>
      <c r="H15" s="20" t="n">
        <v>2.98952135</v>
      </c>
      <c r="I15" s="18" t="n">
        <v>495.77558706</v>
      </c>
      <c r="J15" s="20" t="n">
        <v>5.99523297</v>
      </c>
      <c r="K15" s="18" t="n">
        <v>442.18922604</v>
      </c>
      <c r="L15" s="20" t="n">
        <v>21.58315894</v>
      </c>
      <c r="M15" s="18" t="n">
        <v>346.97734016</v>
      </c>
      <c r="N15" s="20" t="n">
        <v>25.67199834</v>
      </c>
      <c r="O15" s="18" t="s">
        <v>182</v>
      </c>
      <c r="P15" s="20" t="s">
        <v>182</v>
      </c>
      <c r="Q15" s="18" t="s">
        <v>182</v>
      </c>
      <c r="R15" s="20" t="s">
        <v>182</v>
      </c>
      <c r="S15" s="18" t="n">
        <v>367.66871077</v>
      </c>
      <c r="T15" s="20" t="n">
        <v>14.82638214</v>
      </c>
      <c r="U15" s="18" t="s">
        <v>182</v>
      </c>
      <c r="V15" s="20" t="s">
        <v>182</v>
      </c>
      <c r="W15" s="18" t="n">
        <v>443.01379485</v>
      </c>
      <c r="X15" s="20" t="n">
        <v>15.588905</v>
      </c>
    </row>
    <row r="16" spans="1:24">
      <c r="A16" s="15" t="s">
        <v>191</v>
      </c>
      <c r="B16" s="17" t="n">
        <v>6108</v>
      </c>
      <c r="C16" s="18">
        <f>(248.0/B16*100)</f>
        <v/>
      </c>
      <c r="D16" s="19" t="n">
        <v>5860</v>
      </c>
      <c r="E16" s="18" t="n">
        <v>519.56628524</v>
      </c>
      <c r="F16" s="20" t="n">
        <v>3.49960934</v>
      </c>
      <c r="G16" s="18" t="n">
        <v>520.2865179200001</v>
      </c>
      <c r="H16" s="20" t="n">
        <v>3.09513317</v>
      </c>
      <c r="I16" s="18" t="n">
        <v>489.72599221</v>
      </c>
      <c r="J16" s="20" t="n">
        <v>3.75645738</v>
      </c>
      <c r="K16" s="18" t="n">
        <v>446.21635065</v>
      </c>
      <c r="L16" s="20" t="n">
        <v>7.47758037</v>
      </c>
      <c r="M16" s="18" t="n">
        <v>327.78468044</v>
      </c>
      <c r="N16" s="20" t="n">
        <v>17.76127597</v>
      </c>
      <c r="O16" s="18" t="s">
        <v>182</v>
      </c>
      <c r="P16" s="20" t="s">
        <v>182</v>
      </c>
      <c r="Q16" s="18" t="s">
        <v>182</v>
      </c>
      <c r="R16" s="20" t="s">
        <v>182</v>
      </c>
      <c r="S16" s="18" t="s">
        <v>182</v>
      </c>
      <c r="T16" s="20" t="s">
        <v>182</v>
      </c>
      <c r="U16" s="18" t="s">
        <v>182</v>
      </c>
      <c r="V16" s="20" t="s">
        <v>182</v>
      </c>
      <c r="W16" s="18" t="n">
        <v>371.84713022</v>
      </c>
      <c r="X16" s="20" t="n">
        <v>11.69340738</v>
      </c>
    </row>
    <row r="17" spans="1:24">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n">
        <v>338.260297</v>
      </c>
      <c r="T17" s="20" t="n">
        <v>14.23011861</v>
      </c>
      <c r="U17" s="18" t="s">
        <v>182</v>
      </c>
      <c r="V17" s="20" t="s">
        <v>182</v>
      </c>
      <c r="W17" s="18" t="s">
        <v>182</v>
      </c>
      <c r="X17" s="20" t="s">
        <v>182</v>
      </c>
    </row>
    <row r="18" spans="1:24">
      <c r="A18" s="15" t="s">
        <v>193</v>
      </c>
      <c r="B18" s="17" t="n">
        <v>5532</v>
      </c>
      <c r="C18" s="18">
        <f>(35.0/B18*100)</f>
        <v/>
      </c>
      <c r="D18" s="19" t="n">
        <v>5497</v>
      </c>
      <c r="E18" s="18" t="n">
        <v>484.09438093</v>
      </c>
      <c r="F18" s="20" t="n">
        <v>5.04909162</v>
      </c>
      <c r="G18" s="18" t="n">
        <v>483.19664836</v>
      </c>
      <c r="H18" s="20" t="n">
        <v>3.90151992</v>
      </c>
      <c r="I18" s="18" t="n">
        <v>464.52401023</v>
      </c>
      <c r="J18" s="20" t="n">
        <v>4.44986711</v>
      </c>
      <c r="K18" s="18" t="n">
        <v>412.97442436</v>
      </c>
      <c r="L18" s="20" t="n">
        <v>7.80569883</v>
      </c>
      <c r="M18" s="18" t="n">
        <v>344.14369298</v>
      </c>
      <c r="N18" s="20" t="n">
        <v>18.50959331</v>
      </c>
      <c r="O18" s="18" t="s">
        <v>182</v>
      </c>
      <c r="P18" s="20" t="s">
        <v>182</v>
      </c>
      <c r="Q18" s="18" t="s">
        <v>182</v>
      </c>
      <c r="R18" s="20" t="s">
        <v>182</v>
      </c>
      <c r="S18" s="18" t="s">
        <v>182</v>
      </c>
      <c r="T18" s="20" t="s">
        <v>182</v>
      </c>
      <c r="U18" s="18" t="s">
        <v>182</v>
      </c>
      <c r="V18" s="20" t="s">
        <v>182</v>
      </c>
      <c r="W18" s="18" t="n">
        <v>352.72704255</v>
      </c>
      <c r="X18" s="20" t="n">
        <v>11.72085205</v>
      </c>
    </row>
    <row r="19" spans="1:24">
      <c r="A19" s="15" t="s">
        <v>194</v>
      </c>
      <c r="B19" s="17" t="n">
        <v>5658</v>
      </c>
      <c r="C19" s="18">
        <f>(124.0/B19*100)</f>
        <v/>
      </c>
      <c r="D19" s="19" t="n">
        <v>5534</v>
      </c>
      <c r="E19" s="18" t="n">
        <v>477.61368647</v>
      </c>
      <c r="F19" s="20" t="n">
        <v>3.73125822</v>
      </c>
      <c r="G19" s="18" t="n">
        <v>480.81067045</v>
      </c>
      <c r="H19" s="20" t="n">
        <v>3.04400751</v>
      </c>
      <c r="I19" s="18" t="n">
        <v>455.0054611</v>
      </c>
      <c r="J19" s="20" t="n">
        <v>4.22123141</v>
      </c>
      <c r="K19" s="18" t="n">
        <v>392.95194197</v>
      </c>
      <c r="L19" s="20" t="n">
        <v>9.30753144</v>
      </c>
      <c r="M19" s="18" t="n">
        <v>417.5235188</v>
      </c>
      <c r="N19" s="20" t="n">
        <v>18.56400748</v>
      </c>
      <c r="O19" s="18" t="s">
        <v>182</v>
      </c>
      <c r="P19" s="20" t="s">
        <v>182</v>
      </c>
      <c r="Q19" s="18" t="s">
        <v>182</v>
      </c>
      <c r="R19" s="20" t="s">
        <v>182</v>
      </c>
      <c r="S19" s="18" t="s">
        <v>182</v>
      </c>
      <c r="T19" s="20" t="s">
        <v>182</v>
      </c>
      <c r="U19" s="18" t="s">
        <v>182</v>
      </c>
      <c r="V19" s="20" t="s">
        <v>182</v>
      </c>
      <c r="W19" s="18" t="n">
        <v>364.19323546</v>
      </c>
      <c r="X19" s="20" t="n">
        <v>13.26064456</v>
      </c>
    </row>
    <row r="20" spans="1:24">
      <c r="A20" s="15" t="s">
        <v>195</v>
      </c>
      <c r="B20" s="17" t="n">
        <v>3371</v>
      </c>
      <c r="C20" s="18">
        <f>(81.0/B20*100)</f>
        <v/>
      </c>
      <c r="D20" s="19" t="n">
        <v>3290</v>
      </c>
      <c r="E20" s="18" t="n">
        <v>497.49202455</v>
      </c>
      <c r="F20" s="20" t="n">
        <v>2.96555382</v>
      </c>
      <c r="G20" s="18" t="n">
        <v>484.68041326</v>
      </c>
      <c r="H20" s="20" t="n">
        <v>3.0137157</v>
      </c>
      <c r="I20" s="18" t="n">
        <v>456.57348726</v>
      </c>
      <c r="J20" s="20" t="n">
        <v>5.05777793</v>
      </c>
      <c r="K20" s="18" t="n">
        <v>419.53770316</v>
      </c>
      <c r="L20" s="20" t="n">
        <v>9.515345870000001</v>
      </c>
      <c r="M20" s="18" t="s">
        <v>182</v>
      </c>
      <c r="N20" s="20" t="s">
        <v>182</v>
      </c>
      <c r="O20" s="18" t="s">
        <v>182</v>
      </c>
      <c r="P20" s="20" t="s">
        <v>182</v>
      </c>
      <c r="Q20" s="18" t="s">
        <v>182</v>
      </c>
      <c r="R20" s="20" t="s">
        <v>182</v>
      </c>
      <c r="S20" s="18" t="s">
        <v>182</v>
      </c>
      <c r="T20" s="20" t="s">
        <v>182</v>
      </c>
      <c r="U20" s="18" t="s">
        <v>182</v>
      </c>
      <c r="V20" s="20" t="s">
        <v>182</v>
      </c>
      <c r="W20" s="18" t="n">
        <v>392.17125819</v>
      </c>
      <c r="X20" s="20" t="n">
        <v>13.92621607</v>
      </c>
    </row>
    <row r="21" spans="1:24">
      <c r="A21" s="15" t="s">
        <v>196</v>
      </c>
      <c r="B21" s="17" t="n">
        <v>5741</v>
      </c>
      <c r="C21" s="18">
        <f>(75.0/B21*100)</f>
        <v/>
      </c>
      <c r="D21" s="19" t="n">
        <v>5666</v>
      </c>
      <c r="E21" s="18" t="n">
        <v>532.5720024</v>
      </c>
      <c r="F21" s="20" t="n">
        <v>3.4452419</v>
      </c>
      <c r="G21" s="18" t="n">
        <v>526.18841265</v>
      </c>
      <c r="H21" s="20" t="n">
        <v>2.76112644</v>
      </c>
      <c r="I21" s="18" t="n">
        <v>506.34088384</v>
      </c>
      <c r="J21" s="20" t="n">
        <v>2.93673739</v>
      </c>
      <c r="K21" s="18" t="n">
        <v>484.52627704</v>
      </c>
      <c r="L21" s="20" t="n">
        <v>7.8665819</v>
      </c>
      <c r="M21" s="18" t="n">
        <v>412.14039851</v>
      </c>
      <c r="N21" s="20" t="n">
        <v>36.64432922</v>
      </c>
      <c r="O21" s="18" t="s">
        <v>182</v>
      </c>
      <c r="P21" s="20" t="s">
        <v>182</v>
      </c>
      <c r="Q21" s="18" t="s">
        <v>182</v>
      </c>
      <c r="R21" s="20" t="s">
        <v>182</v>
      </c>
      <c r="S21" s="18" t="s">
        <v>182</v>
      </c>
      <c r="T21" s="20" t="s">
        <v>182</v>
      </c>
      <c r="U21" s="18" t="s">
        <v>182</v>
      </c>
      <c r="V21" s="20" t="s">
        <v>182</v>
      </c>
      <c r="W21" s="18" t="n">
        <v>450.42327475</v>
      </c>
      <c r="X21" s="20" t="n">
        <v>16.88390591</v>
      </c>
    </row>
    <row r="22" spans="1:24">
      <c r="A22" s="15" t="s">
        <v>197</v>
      </c>
      <c r="B22" s="17" t="n">
        <v>6598</v>
      </c>
      <c r="C22" s="18">
        <f>(99.0/B22*100)</f>
        <v/>
      </c>
      <c r="D22" s="19" t="n">
        <v>6499</v>
      </c>
      <c r="E22" s="18" t="n">
        <v>511.81072938</v>
      </c>
      <c r="F22" s="20" t="n">
        <v>4.51048988</v>
      </c>
      <c r="G22" s="18" t="n">
        <v>501.18960139</v>
      </c>
      <c r="H22" s="20" t="n">
        <v>4.3937055</v>
      </c>
      <c r="I22" s="18" t="n">
        <v>451.68321885</v>
      </c>
      <c r="J22" s="20" t="n">
        <v>4.83816144</v>
      </c>
      <c r="K22" s="18" t="n">
        <v>411.86030745</v>
      </c>
      <c r="L22" s="20" t="n">
        <v>7.09656158</v>
      </c>
      <c r="M22" s="18" t="n">
        <v>371.78539807</v>
      </c>
      <c r="N22" s="20" t="n">
        <v>9.287245390000001</v>
      </c>
      <c r="O22" s="18" t="s">
        <v>182</v>
      </c>
      <c r="P22" s="20" t="s">
        <v>182</v>
      </c>
      <c r="Q22" s="18" t="s">
        <v>182</v>
      </c>
      <c r="R22" s="20" t="s">
        <v>182</v>
      </c>
      <c r="S22" s="18" t="n">
        <v>481.75555063</v>
      </c>
      <c r="T22" s="20" t="n">
        <v>8.711038220000001</v>
      </c>
      <c r="U22" s="18" t="s">
        <v>182</v>
      </c>
      <c r="V22" s="20" t="s">
        <v>182</v>
      </c>
      <c r="W22" s="18" t="n">
        <v>359.33420335</v>
      </c>
      <c r="X22" s="20" t="n">
        <v>11.71205245</v>
      </c>
    </row>
    <row r="23" spans="1:24">
      <c r="A23" s="15" t="s">
        <v>198</v>
      </c>
      <c r="B23" s="17" t="n">
        <v>11583</v>
      </c>
      <c r="C23" s="18">
        <f>(508.0/B23*100)</f>
        <v/>
      </c>
      <c r="D23" s="19" t="n">
        <v>11075</v>
      </c>
      <c r="E23" s="18" t="n">
        <v>496.61950306</v>
      </c>
      <c r="F23" s="20" t="n">
        <v>3.68511835</v>
      </c>
      <c r="G23" s="18" t="n">
        <v>499.56726087</v>
      </c>
      <c r="H23" s="20" t="n">
        <v>2.92858104</v>
      </c>
      <c r="I23" s="18" t="n">
        <v>478.23155492</v>
      </c>
      <c r="J23" s="20" t="n">
        <v>3.42064669</v>
      </c>
      <c r="K23" s="18" t="n">
        <v>452.28551421</v>
      </c>
      <c r="L23" s="20" t="n">
        <v>6.38948203</v>
      </c>
      <c r="M23" s="18" t="n">
        <v>415.78740956</v>
      </c>
      <c r="N23" s="20" t="n">
        <v>22.44752181</v>
      </c>
      <c r="O23" s="18" t="s">
        <v>182</v>
      </c>
      <c r="P23" s="20" t="s">
        <v>182</v>
      </c>
      <c r="Q23" s="18" t="s">
        <v>182</v>
      </c>
      <c r="R23" s="20" t="s">
        <v>182</v>
      </c>
      <c r="S23" s="18" t="s">
        <v>182</v>
      </c>
      <c r="T23" s="20" t="s">
        <v>182</v>
      </c>
      <c r="U23" s="18" t="s">
        <v>182</v>
      </c>
      <c r="V23" s="20" t="s">
        <v>182</v>
      </c>
      <c r="W23" s="18" t="n">
        <v>393.93900916</v>
      </c>
      <c r="X23" s="20" t="n">
        <v>10.97879006</v>
      </c>
    </row>
    <row r="24" spans="1:24">
      <c r="A24" s="15" t="s">
        <v>199</v>
      </c>
      <c r="B24" s="17" t="n">
        <v>6647</v>
      </c>
      <c r="C24" s="18">
        <f>(15.0/B24*100)</f>
        <v/>
      </c>
      <c r="D24" s="19" t="n">
        <v>6632</v>
      </c>
      <c r="E24" s="18" t="n">
        <v>535.53766694</v>
      </c>
      <c r="F24" s="20" t="n">
        <v>4.05733567</v>
      </c>
      <c r="G24" s="18" t="n">
        <v>528.83955797</v>
      </c>
      <c r="H24" s="20" t="n">
        <v>3.35197059</v>
      </c>
      <c r="I24" s="18" t="n">
        <v>506.13551527</v>
      </c>
      <c r="J24" s="20" t="n">
        <v>4.06389026</v>
      </c>
      <c r="K24" s="18" t="n">
        <v>470.00152433</v>
      </c>
      <c r="L24" s="20" t="n">
        <v>4.34608282</v>
      </c>
      <c r="M24" s="18" t="n">
        <v>421.72680658</v>
      </c>
      <c r="N24" s="20" t="n">
        <v>17.49008828</v>
      </c>
      <c r="O24" s="18" t="s">
        <v>182</v>
      </c>
      <c r="P24" s="20" t="s">
        <v>182</v>
      </c>
      <c r="Q24" s="18" t="s">
        <v>182</v>
      </c>
      <c r="R24" s="20" t="s">
        <v>182</v>
      </c>
      <c r="S24" s="18" t="s">
        <v>182</v>
      </c>
      <c r="T24" s="20" t="s">
        <v>182</v>
      </c>
      <c r="U24" s="18" t="s">
        <v>182</v>
      </c>
      <c r="V24" s="20" t="s">
        <v>182</v>
      </c>
      <c r="W24" s="18" t="n">
        <v>392.13891862</v>
      </c>
      <c r="X24" s="20" t="n">
        <v>22.66199549</v>
      </c>
    </row>
    <row r="25" spans="1:24">
      <c r="A25" s="15" t="s">
        <v>200</v>
      </c>
      <c r="B25" s="17" t="n">
        <v>5581</v>
      </c>
      <c r="C25" s="18">
        <f>(28.0/B25*100)</f>
        <v/>
      </c>
      <c r="D25" s="19" t="n">
        <v>5553</v>
      </c>
      <c r="E25" s="18" t="n">
        <v>549.07757219</v>
      </c>
      <c r="F25" s="20" t="n">
        <v>4.41359005</v>
      </c>
      <c r="G25" s="18" t="n">
        <v>524.08204381</v>
      </c>
      <c r="H25" s="20" t="n">
        <v>4.14117652</v>
      </c>
      <c r="I25" s="18" t="n">
        <v>509.83504469</v>
      </c>
      <c r="J25" s="20" t="n">
        <v>3.79310466</v>
      </c>
      <c r="K25" s="18" t="n">
        <v>477.86738275</v>
      </c>
      <c r="L25" s="20" t="n">
        <v>5.75155493</v>
      </c>
      <c r="M25" s="18" t="n">
        <v>368.87327966</v>
      </c>
      <c r="N25" s="20" t="n">
        <v>23.3815843</v>
      </c>
      <c r="O25" s="18" t="s">
        <v>182</v>
      </c>
      <c r="P25" s="20" t="s">
        <v>182</v>
      </c>
      <c r="Q25" s="18" t="s">
        <v>182</v>
      </c>
      <c r="R25" s="20" t="s">
        <v>182</v>
      </c>
      <c r="S25" s="18" t="s">
        <v>182</v>
      </c>
      <c r="T25" s="20" t="s">
        <v>182</v>
      </c>
      <c r="U25" s="18" t="s">
        <v>182</v>
      </c>
      <c r="V25" s="20" t="s">
        <v>182</v>
      </c>
      <c r="W25" s="18" t="n">
        <v>435.50072411</v>
      </c>
      <c r="X25" s="20" t="n">
        <v>25.23327269</v>
      </c>
    </row>
    <row r="26" spans="1:24">
      <c r="A26" s="15" t="s">
        <v>201</v>
      </c>
      <c r="B26" s="17" t="n">
        <v>4869</v>
      </c>
      <c r="C26" s="18">
        <f>(98.0/B26*100)</f>
        <v/>
      </c>
      <c r="D26" s="19" t="n">
        <v>4771</v>
      </c>
      <c r="E26" s="18" t="n">
        <v>500.60396024</v>
      </c>
      <c r="F26" s="20" t="n">
        <v>2.87113958</v>
      </c>
      <c r="G26" s="18" t="n">
        <v>489.42460357</v>
      </c>
      <c r="H26" s="20" t="n">
        <v>2.15981164</v>
      </c>
      <c r="I26" s="18" t="n">
        <v>463.25483565</v>
      </c>
      <c r="J26" s="20" t="n">
        <v>4.95845778</v>
      </c>
      <c r="K26" s="18" t="n">
        <v>410.86197052</v>
      </c>
      <c r="L26" s="20" t="n">
        <v>10.24243657</v>
      </c>
      <c r="M26" s="18" t="s">
        <v>182</v>
      </c>
      <c r="N26" s="20" t="s">
        <v>182</v>
      </c>
      <c r="O26" s="18" t="s">
        <v>182</v>
      </c>
      <c r="P26" s="20" t="s">
        <v>182</v>
      </c>
      <c r="Q26" s="18" t="s">
        <v>182</v>
      </c>
      <c r="R26" s="20" t="s">
        <v>182</v>
      </c>
      <c r="S26" s="18" t="s">
        <v>182</v>
      </c>
      <c r="T26" s="20" t="s">
        <v>182</v>
      </c>
      <c r="U26" s="18" t="s">
        <v>182</v>
      </c>
      <c r="V26" s="20" t="s">
        <v>182</v>
      </c>
      <c r="W26" s="18" t="n">
        <v>419.62501021</v>
      </c>
      <c r="X26" s="20" t="n">
        <v>15.16251232</v>
      </c>
    </row>
    <row r="27" spans="1:24">
      <c r="A27" s="15" t="s">
        <v>202</v>
      </c>
      <c r="B27" s="17" t="n">
        <v>5299</v>
      </c>
      <c r="C27" s="18">
        <f>(164.0/B27*100)</f>
        <v/>
      </c>
      <c r="D27" s="19" t="n">
        <v>5135</v>
      </c>
      <c r="E27" s="18" t="n">
        <v>499.90847914</v>
      </c>
      <c r="F27" s="20" t="n">
        <v>3.41357775</v>
      </c>
      <c r="G27" s="18" t="n">
        <v>496.59996925</v>
      </c>
      <c r="H27" s="20" t="n">
        <v>2.66552179</v>
      </c>
      <c r="I27" s="18" t="n">
        <v>480.38067892</v>
      </c>
      <c r="J27" s="20" t="n">
        <v>3.01107533</v>
      </c>
      <c r="K27" s="18" t="n">
        <v>435.03379138</v>
      </c>
      <c r="L27" s="20" t="n">
        <v>5.44557556</v>
      </c>
      <c r="M27" s="18" t="n">
        <v>387.30917951</v>
      </c>
      <c r="N27" s="20" t="n">
        <v>16.08929805</v>
      </c>
      <c r="O27" s="18" t="s">
        <v>182</v>
      </c>
      <c r="P27" s="20" t="s">
        <v>182</v>
      </c>
      <c r="Q27" s="18" t="s">
        <v>182</v>
      </c>
      <c r="R27" s="20" t="s">
        <v>182</v>
      </c>
      <c r="S27" s="18" t="s">
        <v>182</v>
      </c>
      <c r="T27" s="20" t="s">
        <v>182</v>
      </c>
      <c r="U27" s="18" t="s">
        <v>182</v>
      </c>
      <c r="V27" s="20" t="s">
        <v>182</v>
      </c>
      <c r="W27" s="18" t="n">
        <v>393.99603007</v>
      </c>
      <c r="X27" s="20" t="n">
        <v>8.260246309999999</v>
      </c>
    </row>
    <row r="28" spans="1:24">
      <c r="A28" s="15" t="s">
        <v>203</v>
      </c>
      <c r="B28" s="17" t="n">
        <v>7568</v>
      </c>
      <c r="C28" s="18">
        <f>(127.0/B28*100)</f>
        <v/>
      </c>
      <c r="D28" s="19" t="n">
        <v>7441</v>
      </c>
      <c r="E28" s="18" t="n">
        <v>439.90525817</v>
      </c>
      <c r="F28" s="20" t="n">
        <v>4.30380939</v>
      </c>
      <c r="G28" s="18" t="n">
        <v>436.58481412</v>
      </c>
      <c r="H28" s="20" t="n">
        <v>2.95917861</v>
      </c>
      <c r="I28" s="18" t="n">
        <v>420.72879672</v>
      </c>
      <c r="J28" s="20" t="n">
        <v>2.8599251</v>
      </c>
      <c r="K28" s="18" t="n">
        <v>398.03136781</v>
      </c>
      <c r="L28" s="20" t="n">
        <v>4.23274404</v>
      </c>
      <c r="M28" s="18" t="n">
        <v>334.93985653</v>
      </c>
      <c r="N28" s="20" t="n">
        <v>9.19196545</v>
      </c>
      <c r="O28" s="18" t="s">
        <v>182</v>
      </c>
      <c r="P28" s="20" t="s">
        <v>182</v>
      </c>
      <c r="Q28" s="18" t="s">
        <v>182</v>
      </c>
      <c r="R28" s="20" t="s">
        <v>182</v>
      </c>
      <c r="S28" s="18" t="s">
        <v>182</v>
      </c>
      <c r="T28" s="20" t="s">
        <v>182</v>
      </c>
      <c r="U28" s="18" t="s">
        <v>182</v>
      </c>
      <c r="V28" s="20" t="s">
        <v>182</v>
      </c>
      <c r="W28" s="18" t="n">
        <v>365.38993328</v>
      </c>
      <c r="X28" s="20" t="n">
        <v>13.24223211</v>
      </c>
    </row>
    <row r="29" spans="1:24">
      <c r="A29" s="15" t="s">
        <v>204</v>
      </c>
      <c r="B29" s="17" t="n">
        <v>5385</v>
      </c>
      <c r="C29" s="18">
        <f>(36.0/B29*100)</f>
        <v/>
      </c>
      <c r="D29" s="19" t="n">
        <v>5349</v>
      </c>
      <c r="E29" s="18" t="n">
        <v>519.10654205</v>
      </c>
      <c r="F29" s="20" t="n">
        <v>3.01351928</v>
      </c>
      <c r="G29" s="18" t="n">
        <v>517.2704336</v>
      </c>
      <c r="H29" s="20" t="n">
        <v>2.86132519</v>
      </c>
      <c r="I29" s="18" t="n">
        <v>488.44269303</v>
      </c>
      <c r="J29" s="20" t="n">
        <v>3.88621634</v>
      </c>
      <c r="K29" s="18" t="n">
        <v>457.49246443</v>
      </c>
      <c r="L29" s="20" t="n">
        <v>8.79591052</v>
      </c>
      <c r="M29" s="18" t="n">
        <v>324.13415987</v>
      </c>
      <c r="N29" s="20" t="n">
        <v>51.69632977</v>
      </c>
      <c r="O29" s="18" t="s">
        <v>182</v>
      </c>
      <c r="P29" s="20" t="s">
        <v>182</v>
      </c>
      <c r="Q29" s="18" t="s">
        <v>182</v>
      </c>
      <c r="R29" s="20" t="s">
        <v>182</v>
      </c>
      <c r="S29" s="18" t="n">
        <v>314.02123871</v>
      </c>
      <c r="T29" s="20" t="n">
        <v>13.26138992</v>
      </c>
      <c r="U29" s="18" t="s">
        <v>182</v>
      </c>
      <c r="V29" s="20" t="s">
        <v>182</v>
      </c>
      <c r="W29" s="18" t="n">
        <v>400.89394733</v>
      </c>
      <c r="X29" s="20" t="n">
        <v>18.30970306</v>
      </c>
    </row>
    <row r="30" spans="1:24">
      <c r="A30" s="15" t="s">
        <v>205</v>
      </c>
      <c r="B30" s="17" t="n">
        <v>4520</v>
      </c>
      <c r="C30" s="18">
        <f>(509.0/B30*100)</f>
        <v/>
      </c>
      <c r="D30" s="19" t="n">
        <v>4011</v>
      </c>
      <c r="E30" s="18" t="n">
        <v>533.53050125</v>
      </c>
      <c r="F30" s="20" t="n">
        <v>3.15587332</v>
      </c>
      <c r="G30" s="18" t="n">
        <v>526.47386764</v>
      </c>
      <c r="H30" s="20" t="n">
        <v>3.86907812</v>
      </c>
      <c r="I30" s="18" t="n">
        <v>501.02342669</v>
      </c>
      <c r="J30" s="20" t="n">
        <v>4.13495787</v>
      </c>
      <c r="K30" s="18" t="n">
        <v>453.25843196</v>
      </c>
      <c r="L30" s="20" t="n">
        <v>6.17666287</v>
      </c>
      <c r="M30" s="18" t="n">
        <v>405.01001004</v>
      </c>
      <c r="N30" s="20" t="n">
        <v>26.28454288</v>
      </c>
      <c r="O30" s="18" t="s">
        <v>182</v>
      </c>
      <c r="P30" s="20" t="s">
        <v>182</v>
      </c>
      <c r="Q30" s="18" t="s">
        <v>182</v>
      </c>
      <c r="R30" s="20" t="s">
        <v>182</v>
      </c>
      <c r="S30" s="18" t="s">
        <v>182</v>
      </c>
      <c r="T30" s="20" t="s">
        <v>182</v>
      </c>
      <c r="U30" s="18" t="s">
        <v>182</v>
      </c>
      <c r="V30" s="20" t="s">
        <v>182</v>
      </c>
      <c r="W30" s="18" t="n">
        <v>390.27608052</v>
      </c>
      <c r="X30" s="20" t="n">
        <v>13.62637308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514.67852238</v>
      </c>
      <c r="F32" s="20" t="n">
        <v>3.21522847</v>
      </c>
      <c r="G32" s="18" t="n">
        <v>510.36442668</v>
      </c>
      <c r="H32" s="20" t="n">
        <v>2.58553789</v>
      </c>
      <c r="I32" s="18" t="n">
        <v>480.28708211</v>
      </c>
      <c r="J32" s="20" t="n">
        <v>5.27458558</v>
      </c>
      <c r="K32" s="18" t="n">
        <v>427.38903332</v>
      </c>
      <c r="L32" s="20" t="n">
        <v>12.39690199</v>
      </c>
      <c r="M32" s="18" t="n">
        <v>415.96615723</v>
      </c>
      <c r="N32" s="20" t="n">
        <v>23.22638406</v>
      </c>
      <c r="O32" s="18" t="s">
        <v>182</v>
      </c>
      <c r="P32" s="20" t="s">
        <v>182</v>
      </c>
      <c r="Q32" s="18" t="s">
        <v>182</v>
      </c>
      <c r="R32" s="20" t="s">
        <v>182</v>
      </c>
      <c r="S32" s="18" t="s">
        <v>182</v>
      </c>
      <c r="T32" s="20" t="s">
        <v>182</v>
      </c>
      <c r="U32" s="18" t="s">
        <v>182</v>
      </c>
      <c r="V32" s="20" t="s">
        <v>182</v>
      </c>
      <c r="W32" s="18" t="n">
        <v>398.56246049</v>
      </c>
      <c r="X32" s="20" t="n">
        <v>16.76555594</v>
      </c>
    </row>
    <row r="33" spans="1:24">
      <c r="A33" s="15" t="s">
        <v>208</v>
      </c>
      <c r="B33" s="17" t="n">
        <v>7325</v>
      </c>
      <c r="C33" s="18">
        <f>(219.0/B33*100)</f>
        <v/>
      </c>
      <c r="D33" s="19" t="n">
        <v>7106</v>
      </c>
      <c r="E33" s="18" t="n">
        <v>514.23475068</v>
      </c>
      <c r="F33" s="20" t="n">
        <v>3.23379904</v>
      </c>
      <c r="G33" s="18" t="n">
        <v>502.73629216</v>
      </c>
      <c r="H33" s="20" t="n">
        <v>3.14684107</v>
      </c>
      <c r="I33" s="18" t="n">
        <v>479.20987663</v>
      </c>
      <c r="J33" s="20" t="n">
        <v>3.88080005</v>
      </c>
      <c r="K33" s="18" t="n">
        <v>424.29294165</v>
      </c>
      <c r="L33" s="20" t="n">
        <v>7.01940713</v>
      </c>
      <c r="M33" s="18" t="n">
        <v>376.02911283</v>
      </c>
      <c r="N33" s="20" t="n">
        <v>21.32653468</v>
      </c>
      <c r="O33" s="18" t="s">
        <v>182</v>
      </c>
      <c r="P33" s="20" t="s">
        <v>182</v>
      </c>
      <c r="Q33" s="18" t="s">
        <v>182</v>
      </c>
      <c r="R33" s="20" t="s">
        <v>182</v>
      </c>
      <c r="S33" s="18" t="s">
        <v>182</v>
      </c>
      <c r="T33" s="20" t="s">
        <v>182</v>
      </c>
      <c r="U33" s="18" t="s">
        <v>182</v>
      </c>
      <c r="V33" s="20" t="s">
        <v>182</v>
      </c>
      <c r="W33" s="18" t="n">
        <v>423.87469232</v>
      </c>
      <c r="X33" s="20" t="n">
        <v>11.8966237</v>
      </c>
    </row>
    <row r="34" spans="1:24">
      <c r="A34" s="15" t="s">
        <v>209</v>
      </c>
      <c r="B34" s="17" t="n">
        <v>6350</v>
      </c>
      <c r="C34" s="18">
        <f>(79.0/B34*100)</f>
        <v/>
      </c>
      <c r="D34" s="19" t="n">
        <v>6271</v>
      </c>
      <c r="E34" s="18" t="n">
        <v>466.35401597</v>
      </c>
      <c r="F34" s="20" t="n">
        <v>4.21096325</v>
      </c>
      <c r="G34" s="18" t="n">
        <v>476.48343213</v>
      </c>
      <c r="H34" s="20" t="n">
        <v>3.32433803</v>
      </c>
      <c r="I34" s="18" t="n">
        <v>451.78958318</v>
      </c>
      <c r="J34" s="20" t="n">
        <v>2.96246596</v>
      </c>
      <c r="K34" s="18" t="n">
        <v>400.13398949</v>
      </c>
      <c r="L34" s="20" t="n">
        <v>5.76305342</v>
      </c>
      <c r="M34" s="18" t="n">
        <v>336.00964723</v>
      </c>
      <c r="N34" s="20" t="n">
        <v>14.75537024</v>
      </c>
      <c r="O34" s="18" t="s">
        <v>182</v>
      </c>
      <c r="P34" s="20" t="s">
        <v>182</v>
      </c>
      <c r="Q34" s="18" t="s">
        <v>182</v>
      </c>
      <c r="R34" s="20" t="s">
        <v>182</v>
      </c>
      <c r="S34" s="18" t="n">
        <v>263.37193708</v>
      </c>
      <c r="T34" s="20" t="n">
        <v>13.61114927</v>
      </c>
      <c r="U34" s="18" t="s">
        <v>182</v>
      </c>
      <c r="V34" s="20" t="s">
        <v>182</v>
      </c>
      <c r="W34" s="18" t="n">
        <v>342.59903344</v>
      </c>
      <c r="X34" s="20" t="n">
        <v>11.32663955</v>
      </c>
    </row>
    <row r="35" spans="1:24">
      <c r="A35" s="15" t="s">
        <v>210</v>
      </c>
      <c r="B35" s="17" t="n">
        <v>6406</v>
      </c>
      <c r="C35" s="18">
        <f>(67.0/B35*100)</f>
        <v/>
      </c>
      <c r="D35" s="19" t="n">
        <v>6339</v>
      </c>
      <c r="E35" s="18" t="n">
        <v>521.93733102</v>
      </c>
      <c r="F35" s="20" t="n">
        <v>2.83527506</v>
      </c>
      <c r="G35" s="18" t="n">
        <v>511.42035263</v>
      </c>
      <c r="H35" s="20" t="n">
        <v>2.51060447</v>
      </c>
      <c r="I35" s="18" t="n">
        <v>486.68949684</v>
      </c>
      <c r="J35" s="20" t="n">
        <v>3.69478838</v>
      </c>
      <c r="K35" s="18" t="n">
        <v>435.42834374</v>
      </c>
      <c r="L35" s="20" t="n">
        <v>7.76768506</v>
      </c>
      <c r="M35" s="18" t="n">
        <v>430.2645433</v>
      </c>
      <c r="N35" s="20" t="n">
        <v>21.07802728</v>
      </c>
      <c r="O35" s="18" t="s">
        <v>182</v>
      </c>
      <c r="P35" s="20" t="s">
        <v>182</v>
      </c>
      <c r="Q35" s="18" t="s">
        <v>182</v>
      </c>
      <c r="R35" s="20" t="s">
        <v>182</v>
      </c>
      <c r="S35" s="18" t="n">
        <v>337.32521215</v>
      </c>
      <c r="T35" s="20" t="n">
        <v>11.65794297</v>
      </c>
      <c r="U35" s="18" t="s">
        <v>182</v>
      </c>
      <c r="V35" s="20" t="s">
        <v>182</v>
      </c>
      <c r="W35" s="18" t="n">
        <v>407.28965059</v>
      </c>
      <c r="X35" s="20" t="n">
        <v>11.81712371</v>
      </c>
    </row>
    <row r="36" spans="1:24">
      <c r="A36" s="15" t="s">
        <v>211</v>
      </c>
      <c r="B36" s="17" t="n">
        <v>6736</v>
      </c>
      <c r="C36" s="18">
        <f>(45.0/B36*100)</f>
        <v/>
      </c>
      <c r="D36" s="19" t="n">
        <v>6691</v>
      </c>
      <c r="E36" s="18" t="n">
        <v>510.77637977</v>
      </c>
      <c r="F36" s="20" t="n">
        <v>2.55568706</v>
      </c>
      <c r="G36" s="18" t="n">
        <v>500.93174064</v>
      </c>
      <c r="H36" s="20" t="n">
        <v>2.95974873</v>
      </c>
      <c r="I36" s="18" t="n">
        <v>475.65751197</v>
      </c>
      <c r="J36" s="20" t="n">
        <v>3.46257567</v>
      </c>
      <c r="K36" s="18" t="n">
        <v>447.21823295</v>
      </c>
      <c r="L36" s="20" t="n">
        <v>7.88068163</v>
      </c>
      <c r="M36" s="18" t="n">
        <v>369.72364582</v>
      </c>
      <c r="N36" s="20" t="n">
        <v>22.3136275</v>
      </c>
      <c r="O36" s="18" t="s">
        <v>182</v>
      </c>
      <c r="P36" s="20" t="s">
        <v>182</v>
      </c>
      <c r="Q36" s="18" t="s">
        <v>182</v>
      </c>
      <c r="R36" s="20" t="s">
        <v>182</v>
      </c>
      <c r="S36" s="18" t="s">
        <v>182</v>
      </c>
      <c r="T36" s="20" t="s">
        <v>182</v>
      </c>
      <c r="U36" s="18" t="s">
        <v>182</v>
      </c>
      <c r="V36" s="20" t="s">
        <v>182</v>
      </c>
      <c r="W36" s="18" t="n">
        <v>396.36427701</v>
      </c>
      <c r="X36" s="20" t="n">
        <v>16.78140623</v>
      </c>
    </row>
    <row r="37" spans="1:24">
      <c r="A37" s="15" t="s">
        <v>212</v>
      </c>
      <c r="B37" s="17" t="n">
        <v>5458</v>
      </c>
      <c r="C37" s="18">
        <f>(233.0/B37*100)</f>
        <v/>
      </c>
      <c r="D37" s="19" t="n">
        <v>5225</v>
      </c>
      <c r="E37" s="18" t="n">
        <v>516.2123285</v>
      </c>
      <c r="F37" s="20" t="n">
        <v>3.63540862</v>
      </c>
      <c r="G37" s="18" t="n">
        <v>507.67681684</v>
      </c>
      <c r="H37" s="20" t="n">
        <v>3.90119072</v>
      </c>
      <c r="I37" s="18" t="n">
        <v>480.31385324</v>
      </c>
      <c r="J37" s="20" t="n">
        <v>5.26204471</v>
      </c>
      <c r="K37" s="18" t="n">
        <v>441.24580168</v>
      </c>
      <c r="L37" s="20" t="n">
        <v>11.51442927</v>
      </c>
      <c r="M37" s="18" t="n">
        <v>343.16972128</v>
      </c>
      <c r="N37" s="20" t="n">
        <v>23.12127196</v>
      </c>
      <c r="O37" s="18" t="s">
        <v>182</v>
      </c>
      <c r="P37" s="20" t="s">
        <v>182</v>
      </c>
      <c r="Q37" s="18" t="s">
        <v>182</v>
      </c>
      <c r="R37" s="20" t="s">
        <v>182</v>
      </c>
      <c r="S37" s="18" t="s">
        <v>182</v>
      </c>
      <c r="T37" s="20" t="s">
        <v>182</v>
      </c>
      <c r="U37" s="18" t="s">
        <v>182</v>
      </c>
      <c r="V37" s="20" t="s">
        <v>182</v>
      </c>
      <c r="W37" s="18" t="n">
        <v>382.26660324</v>
      </c>
      <c r="X37" s="20" t="n">
        <v>10.65438755</v>
      </c>
    </row>
    <row r="38" spans="1:24">
      <c r="A38" s="15" t="s">
        <v>213</v>
      </c>
      <c r="B38" s="17" t="n">
        <v>5860</v>
      </c>
      <c r="C38" s="18">
        <f>(62.0/B38*100)</f>
        <v/>
      </c>
      <c r="D38" s="19" t="n">
        <v>5798</v>
      </c>
      <c r="E38" s="18" t="n">
        <v>501.35880104</v>
      </c>
      <c r="F38" s="20" t="n">
        <v>4.19575348</v>
      </c>
      <c r="G38" s="18" t="n">
        <v>506.39261361</v>
      </c>
      <c r="H38" s="20" t="n">
        <v>4.18951059</v>
      </c>
      <c r="I38" s="18" t="n">
        <v>490.80738959</v>
      </c>
      <c r="J38" s="20" t="n">
        <v>4.07542239</v>
      </c>
      <c r="K38" s="18" t="n">
        <v>450.56802054</v>
      </c>
      <c r="L38" s="20" t="n">
        <v>4.85799575</v>
      </c>
      <c r="M38" s="18" t="n">
        <v>369.61260262</v>
      </c>
      <c r="N38" s="20" t="n">
        <v>18.26023486</v>
      </c>
      <c r="O38" s="18" t="s">
        <v>182</v>
      </c>
      <c r="P38" s="20" t="s">
        <v>182</v>
      </c>
      <c r="Q38" s="18" t="s">
        <v>182</v>
      </c>
      <c r="R38" s="20" t="s">
        <v>182</v>
      </c>
      <c r="S38" s="18" t="s">
        <v>182</v>
      </c>
      <c r="T38" s="20" t="s">
        <v>182</v>
      </c>
      <c r="U38" s="18" t="s">
        <v>182</v>
      </c>
      <c r="V38" s="20" t="s">
        <v>182</v>
      </c>
      <c r="W38" s="18" t="n">
        <v>413.45487791</v>
      </c>
      <c r="X38" s="20" t="n">
        <v>9.061417690000001</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(5667.0/B40*100)</f>
        <v/>
      </c>
      <c r="D40" s="19" t="n">
        <v>8490</v>
      </c>
      <c r="E40" s="18" t="n">
        <v>509.6805809</v>
      </c>
      <c r="F40" s="20" t="n">
        <v>3.73626439</v>
      </c>
      <c r="G40" s="18" t="n">
        <v>505.7425417</v>
      </c>
      <c r="H40" s="20" t="n">
        <v>3.74674273</v>
      </c>
      <c r="I40" s="18" t="n">
        <v>487.53993651</v>
      </c>
      <c r="J40" s="20" t="n">
        <v>5.26405875</v>
      </c>
      <c r="K40" s="18" t="n">
        <v>464.40831839</v>
      </c>
      <c r="L40" s="20" t="n">
        <v>9.818240980000001</v>
      </c>
      <c r="M40" s="18" t="n">
        <v>432.02468627</v>
      </c>
      <c r="N40" s="20" t="n">
        <v>21.89614716</v>
      </c>
      <c r="O40" s="18" t="s">
        <v>182</v>
      </c>
      <c r="P40" s="20" t="s">
        <v>182</v>
      </c>
      <c r="Q40" s="18" t="s">
        <v>182</v>
      </c>
      <c r="R40" s="20" t="s">
        <v>182</v>
      </c>
      <c r="S40" s="18" t="n">
        <v>493.18465857</v>
      </c>
      <c r="T40" s="20" t="n">
        <v>2.25147869</v>
      </c>
      <c r="U40" s="18" t="s">
        <v>182</v>
      </c>
      <c r="V40" s="20" t="s">
        <v>182</v>
      </c>
      <c r="W40" s="18" t="n">
        <v>402.03434835</v>
      </c>
      <c r="X40" s="20" t="n">
        <v>11.6132723</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(2735.0/B46*100)</f>
        <v/>
      </c>
      <c r="D46" s="19" t="n">
        <v>20406</v>
      </c>
      <c r="E46" s="18" t="n">
        <v>434.00552895</v>
      </c>
      <c r="F46" s="20" t="n">
        <v>3.78722741</v>
      </c>
      <c r="G46" s="18" t="n">
        <v>431.19238713</v>
      </c>
      <c r="H46" s="20" t="n">
        <v>4.1680233</v>
      </c>
      <c r="I46" s="18" t="n">
        <v>402.7059306</v>
      </c>
      <c r="J46" s="20" t="n">
        <v>3.86601152</v>
      </c>
      <c r="K46" s="18" t="n">
        <v>360.12138617</v>
      </c>
      <c r="L46" s="20" t="n">
        <v>3.96492483</v>
      </c>
      <c r="M46" s="18" t="n">
        <v>307.86644132</v>
      </c>
      <c r="N46" s="20" t="n">
        <v>11.90587687</v>
      </c>
      <c r="O46" s="18" t="s">
        <v>182</v>
      </c>
      <c r="P46" s="20" t="s">
        <v>182</v>
      </c>
      <c r="Q46" s="18" t="s">
        <v>182</v>
      </c>
      <c r="R46" s="20" t="s">
        <v>182</v>
      </c>
      <c r="S46" s="18" t="s">
        <v>182</v>
      </c>
      <c r="T46" s="20" t="s">
        <v>182</v>
      </c>
      <c r="U46" s="18" t="s">
        <v>182</v>
      </c>
      <c r="V46" s="20" t="s">
        <v>182</v>
      </c>
      <c r="W46" s="18" t="n">
        <v>388.91671674</v>
      </c>
      <c r="X46" s="20" t="n">
        <v>4.40493342</v>
      </c>
    </row>
    <row r="47" spans="1:24">
      <c r="A47" s="15" t="s">
        <v>222</v>
      </c>
      <c r="B47" s="17" t="n">
        <v>5928</v>
      </c>
      <c r="C47" s="18">
        <f>(115.0/B47*100)</f>
        <v/>
      </c>
      <c r="D47" s="19" t="n">
        <v>5813</v>
      </c>
      <c r="E47" s="18" t="n">
        <v>447.43857408</v>
      </c>
      <c r="F47" s="20" t="n">
        <v>5.21861629</v>
      </c>
      <c r="G47" s="18" t="n">
        <v>453.82573644</v>
      </c>
      <c r="H47" s="20" t="n">
        <v>4.90000148</v>
      </c>
      <c r="I47" s="18" t="n">
        <v>417.67073034</v>
      </c>
      <c r="J47" s="20" t="n">
        <v>5.84003093</v>
      </c>
      <c r="K47" s="18" t="n">
        <v>362.40088079</v>
      </c>
      <c r="L47" s="20" t="n">
        <v>9.52008038</v>
      </c>
      <c r="M47" s="18" t="n">
        <v>325.00177883</v>
      </c>
      <c r="N47" s="20" t="n">
        <v>13.28366105</v>
      </c>
      <c r="O47" s="18" t="s">
        <v>182</v>
      </c>
      <c r="P47" s="20" t="s">
        <v>182</v>
      </c>
      <c r="Q47" s="18" t="s">
        <v>182</v>
      </c>
      <c r="R47" s="20" t="s">
        <v>182</v>
      </c>
      <c r="S47" s="18" t="s">
        <v>182</v>
      </c>
      <c r="T47" s="20" t="s">
        <v>182</v>
      </c>
      <c r="U47" s="18" t="s">
        <v>182</v>
      </c>
      <c r="V47" s="20" t="s">
        <v>182</v>
      </c>
      <c r="W47" s="18" t="n">
        <v>344.38527419</v>
      </c>
      <c r="X47" s="20" t="n">
        <v>7.64724569</v>
      </c>
    </row>
    <row r="48" spans="1:24">
      <c r="A48" s="15" t="s">
        <v>223</v>
      </c>
      <c r="B48" s="17" t="n">
        <v>9841</v>
      </c>
      <c r="C48" s="18">
        <f>(19.0/B48*100)</f>
        <v/>
      </c>
      <c r="D48" s="19" t="n">
        <v>9822</v>
      </c>
      <c r="E48" s="18" t="n">
        <v>552.3974805399999</v>
      </c>
      <c r="F48" s="20" t="n">
        <v>5.83419851</v>
      </c>
      <c r="G48" s="18" t="n">
        <v>533.00679597</v>
      </c>
      <c r="H48" s="20" t="n">
        <v>5.26455738</v>
      </c>
      <c r="I48" s="18" t="n">
        <v>486.62001996</v>
      </c>
      <c r="J48" s="20" t="n">
        <v>5.06781224</v>
      </c>
      <c r="K48" s="18" t="n">
        <v>428.8727094</v>
      </c>
      <c r="L48" s="20" t="n">
        <v>5.52412259</v>
      </c>
      <c r="M48" s="18" t="n">
        <v>324.36252601</v>
      </c>
      <c r="N48" s="20" t="n">
        <v>11.17732921</v>
      </c>
      <c r="O48" s="18" t="s">
        <v>182</v>
      </c>
      <c r="P48" s="20" t="s">
        <v>182</v>
      </c>
      <c r="Q48" s="18" t="s">
        <v>182</v>
      </c>
      <c r="R48" s="20" t="s">
        <v>182</v>
      </c>
      <c r="S48" s="18" t="s">
        <v>182</v>
      </c>
      <c r="T48" s="20" t="s">
        <v>182</v>
      </c>
      <c r="U48" s="18" t="s">
        <v>182</v>
      </c>
      <c r="V48" s="20" t="s">
        <v>182</v>
      </c>
      <c r="W48" s="18" t="n">
        <v>403.21085807</v>
      </c>
      <c r="X48" s="20" t="n">
        <v>41.72121701</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(1002.0/B50*100)</f>
        <v/>
      </c>
      <c r="D50" s="19" t="n">
        <v>10793</v>
      </c>
      <c r="E50" s="18" t="n">
        <v>454.87441866</v>
      </c>
      <c r="F50" s="20" t="n">
        <v>3.4587152</v>
      </c>
      <c r="G50" s="18" t="n">
        <v>446.5984922</v>
      </c>
      <c r="H50" s="20" t="n">
        <v>2.87677222</v>
      </c>
      <c r="I50" s="18" t="n">
        <v>422.42473222</v>
      </c>
      <c r="J50" s="20" t="n">
        <v>3.63924307</v>
      </c>
      <c r="K50" s="18" t="n">
        <v>383.90075081</v>
      </c>
      <c r="L50" s="20" t="n">
        <v>4.85982907</v>
      </c>
      <c r="M50" s="18" t="n">
        <v>322.25586987</v>
      </c>
      <c r="N50" s="20" t="n">
        <v>8.56992509</v>
      </c>
      <c r="O50" s="18" t="s">
        <v>182</v>
      </c>
      <c r="P50" s="20" t="s">
        <v>182</v>
      </c>
      <c r="Q50" s="18" t="s">
        <v>182</v>
      </c>
      <c r="R50" s="20" t="s">
        <v>182</v>
      </c>
      <c r="S50" s="18" t="s">
        <v>182</v>
      </c>
      <c r="T50" s="20" t="s">
        <v>182</v>
      </c>
      <c r="U50" s="18" t="s">
        <v>182</v>
      </c>
      <c r="V50" s="20" t="s">
        <v>182</v>
      </c>
      <c r="W50" s="18" t="n">
        <v>395.14909854</v>
      </c>
      <c r="X50" s="20" t="n">
        <v>10.82296032</v>
      </c>
    </row>
    <row r="51" spans="1:24">
      <c r="A51" s="15" t="s">
        <v>226</v>
      </c>
      <c r="B51" s="17" t="n">
        <v>6866</v>
      </c>
      <c r="C51" s="18">
        <f>(116.0/B51*100)</f>
        <v/>
      </c>
      <c r="D51" s="19" t="n">
        <v>6750</v>
      </c>
      <c r="E51" s="18" t="n">
        <v>449.31029401</v>
      </c>
      <c r="F51" s="20" t="n">
        <v>3.75618584</v>
      </c>
      <c r="G51" s="18" t="n">
        <v>437.20009824</v>
      </c>
      <c r="H51" s="20" t="n">
        <v>3.67282177</v>
      </c>
      <c r="I51" s="18" t="n">
        <v>417.8583231</v>
      </c>
      <c r="J51" s="20" t="n">
        <v>2.97902686</v>
      </c>
      <c r="K51" s="18" t="n">
        <v>391.77489258</v>
      </c>
      <c r="L51" s="20" t="n">
        <v>4.86304597</v>
      </c>
      <c r="M51" s="18" t="n">
        <v>306.15936954</v>
      </c>
      <c r="N51" s="20" t="n">
        <v>16.24559738</v>
      </c>
      <c r="O51" s="18" t="s">
        <v>182</v>
      </c>
      <c r="P51" s="20" t="s">
        <v>182</v>
      </c>
      <c r="Q51" s="18" t="s">
        <v>182</v>
      </c>
      <c r="R51" s="20" t="s">
        <v>182</v>
      </c>
      <c r="S51" s="18" t="n">
        <v>427.96430568</v>
      </c>
      <c r="T51" s="20" t="n">
        <v>5.20460603</v>
      </c>
      <c r="U51" s="18" t="s">
        <v>182</v>
      </c>
      <c r="V51" s="20" t="s">
        <v>182</v>
      </c>
      <c r="W51" s="18" t="n">
        <v>392.67890624</v>
      </c>
      <c r="X51" s="20" t="n">
        <v>6.90048975</v>
      </c>
    </row>
    <row r="52" spans="1:24">
      <c r="A52" s="15" t="s">
        <v>227</v>
      </c>
      <c r="B52" s="17" t="n">
        <v>5809</v>
      </c>
      <c r="C52" s="18">
        <f>(117.0/B52*100)</f>
        <v/>
      </c>
      <c r="D52" s="19" t="n">
        <v>5692</v>
      </c>
      <c r="E52" s="18" t="n">
        <v>497.89026516</v>
      </c>
      <c r="F52" s="20" t="n">
        <v>3.64684177</v>
      </c>
      <c r="G52" s="18" t="n">
        <v>493.77426523</v>
      </c>
      <c r="H52" s="20" t="n">
        <v>2.95856752</v>
      </c>
      <c r="I52" s="18" t="n">
        <v>473.13102212</v>
      </c>
      <c r="J52" s="20" t="n">
        <v>4.02203864</v>
      </c>
      <c r="K52" s="18" t="n">
        <v>425.25513343</v>
      </c>
      <c r="L52" s="20" t="n">
        <v>7.63222899</v>
      </c>
      <c r="M52" s="18" t="n">
        <v>369.52470076</v>
      </c>
      <c r="N52" s="20" t="n">
        <v>22.63947018</v>
      </c>
      <c r="O52" s="18" t="s">
        <v>182</v>
      </c>
      <c r="P52" s="20" t="s">
        <v>182</v>
      </c>
      <c r="Q52" s="18" t="s">
        <v>182</v>
      </c>
      <c r="R52" s="20" t="s">
        <v>182</v>
      </c>
      <c r="S52" s="18" t="s">
        <v>182</v>
      </c>
      <c r="T52" s="20" t="s">
        <v>182</v>
      </c>
      <c r="U52" s="18" t="s">
        <v>182</v>
      </c>
      <c r="V52" s="20" t="s">
        <v>182</v>
      </c>
      <c r="W52" s="18" t="n">
        <v>371.53020442</v>
      </c>
      <c r="X52" s="20" t="n">
        <v>11.05528923</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(448.0/B54*100)</f>
        <v/>
      </c>
      <c r="D54" s="19" t="n">
        <v>4292</v>
      </c>
      <c r="E54" s="18" t="n">
        <v>382.58815558</v>
      </c>
      <c r="F54" s="20" t="n">
        <v>5.37113598</v>
      </c>
      <c r="G54" s="18" t="n">
        <v>386.07248398</v>
      </c>
      <c r="H54" s="20" t="n">
        <v>4.41370302</v>
      </c>
      <c r="I54" s="18" t="n">
        <v>357.07212268</v>
      </c>
      <c r="J54" s="20" t="n">
        <v>3.93633827</v>
      </c>
      <c r="K54" s="18" t="n">
        <v>334.17995299</v>
      </c>
      <c r="L54" s="20" t="n">
        <v>3.77467459</v>
      </c>
      <c r="M54" s="18" t="n">
        <v>297.57841935</v>
      </c>
      <c r="N54" s="20" t="n">
        <v>8.27344974</v>
      </c>
      <c r="O54" s="18" t="s">
        <v>182</v>
      </c>
      <c r="P54" s="20" t="s">
        <v>182</v>
      </c>
      <c r="Q54" s="18" t="s">
        <v>182</v>
      </c>
      <c r="R54" s="20" t="s">
        <v>182</v>
      </c>
      <c r="S54" s="18" t="s">
        <v>182</v>
      </c>
      <c r="T54" s="20" t="s">
        <v>182</v>
      </c>
      <c r="U54" s="18" t="s">
        <v>182</v>
      </c>
      <c r="V54" s="20" t="s">
        <v>182</v>
      </c>
      <c r="W54" s="18" t="n">
        <v>310.6392901</v>
      </c>
      <c r="X54" s="20" t="n">
        <v>6.29955376</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541.7432136800001</v>
      </c>
      <c r="F56" s="20" t="n">
        <v>2.97934749</v>
      </c>
      <c r="G56" s="18" t="n">
        <v>530.89506519</v>
      </c>
      <c r="H56" s="20" t="n">
        <v>3.46005938</v>
      </c>
      <c r="I56" s="18" t="n">
        <v>515.830779</v>
      </c>
      <c r="J56" s="20" t="n">
        <v>3.77360188</v>
      </c>
      <c r="K56" s="18" t="n">
        <v>477.96477049</v>
      </c>
      <c r="L56" s="20" t="n">
        <v>7.53145042</v>
      </c>
      <c r="M56" s="18" t="n">
        <v>431.98054993</v>
      </c>
      <c r="N56" s="20" t="n">
        <v>17.09401393</v>
      </c>
      <c r="O56" s="18" t="s">
        <v>182</v>
      </c>
      <c r="P56" s="20" t="s">
        <v>182</v>
      </c>
      <c r="Q56" s="18" t="s">
        <v>182</v>
      </c>
      <c r="R56" s="20" t="s">
        <v>182</v>
      </c>
      <c r="S56" s="18" t="s">
        <v>182</v>
      </c>
      <c r="T56" s="20" t="s">
        <v>182</v>
      </c>
      <c r="U56" s="18" t="s">
        <v>182</v>
      </c>
      <c r="V56" s="20" t="s">
        <v>182</v>
      </c>
      <c r="W56" s="18" t="n">
        <v>384.68310098</v>
      </c>
      <c r="X56" s="20" t="n">
        <v>28.1983566</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(257.0/B61*100)</f>
        <v/>
      </c>
      <c r="D61" s="19" t="n">
        <v>6268</v>
      </c>
      <c r="E61" s="18" t="n">
        <v>489.38742011</v>
      </c>
      <c r="F61" s="20" t="n">
        <v>3.06127042</v>
      </c>
      <c r="G61" s="18" t="n">
        <v>475.9205618</v>
      </c>
      <c r="H61" s="20" t="n">
        <v>3.1716197</v>
      </c>
      <c r="I61" s="18" t="n">
        <v>459.1317423</v>
      </c>
      <c r="J61" s="20" t="n">
        <v>4.68229207</v>
      </c>
      <c r="K61" s="18" t="n">
        <v>405.33386867</v>
      </c>
      <c r="L61" s="20" t="n">
        <v>9.96766062</v>
      </c>
      <c r="M61" s="18" t="n">
        <v>368.81442632</v>
      </c>
      <c r="N61" s="20" t="n">
        <v>17.16780352</v>
      </c>
      <c r="O61" s="18" t="s">
        <v>182</v>
      </c>
      <c r="P61" s="20" t="s">
        <v>182</v>
      </c>
      <c r="Q61" s="18" t="s">
        <v>182</v>
      </c>
      <c r="R61" s="20" t="s">
        <v>182</v>
      </c>
      <c r="S61" s="18" t="s">
        <v>182</v>
      </c>
      <c r="T61" s="20" t="s">
        <v>182</v>
      </c>
      <c r="U61" s="18" t="s">
        <v>182</v>
      </c>
      <c r="V61" s="20" t="s">
        <v>182</v>
      </c>
      <c r="W61" s="18" t="n">
        <v>360.41420034</v>
      </c>
      <c r="X61" s="20" t="n">
        <v>10.8523717</v>
      </c>
    </row>
    <row r="62" spans="1:24">
      <c r="A62" s="15" t="s">
        <v>237</v>
      </c>
      <c r="B62" s="17" t="n">
        <v>4476</v>
      </c>
      <c r="C62" s="18">
        <f>(5.0/B62*100)</f>
        <v/>
      </c>
      <c r="D62" s="19" t="n">
        <v>4471</v>
      </c>
      <c r="E62" s="18" t="n">
        <v>522.47194327</v>
      </c>
      <c r="F62" s="20" t="n">
        <v>2.24551042</v>
      </c>
      <c r="G62" s="18" t="n">
        <v>513.13003651</v>
      </c>
      <c r="H62" s="20" t="n">
        <v>2.4588417</v>
      </c>
      <c r="I62" s="18" t="n">
        <v>495.51252094</v>
      </c>
      <c r="J62" s="20" t="n">
        <v>2.77761928</v>
      </c>
      <c r="K62" s="18" t="n">
        <v>461.19447177</v>
      </c>
      <c r="L62" s="20" t="n">
        <v>6.66181555</v>
      </c>
      <c r="M62" s="18" t="n">
        <v>426.5402774</v>
      </c>
      <c r="N62" s="20" t="n">
        <v>15.63912385</v>
      </c>
      <c r="O62" s="18" t="s">
        <v>182</v>
      </c>
      <c r="P62" s="20" t="s">
        <v>182</v>
      </c>
      <c r="Q62" s="18" t="s">
        <v>182</v>
      </c>
      <c r="R62" s="20" t="s">
        <v>182</v>
      </c>
      <c r="S62" s="18" t="s">
        <v>182</v>
      </c>
      <c r="T62" s="20" t="s">
        <v>182</v>
      </c>
      <c r="U62" s="18" t="s">
        <v>182</v>
      </c>
      <c r="V62" s="20" t="s">
        <v>182</v>
      </c>
      <c r="W62" s="18" t="n">
        <v>415.10242562</v>
      </c>
      <c r="X62" s="20" t="n">
        <v>46.44076787</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(21.0/B67*100)</f>
        <v/>
      </c>
      <c r="D67" s="19" t="n">
        <v>6950</v>
      </c>
      <c r="E67" s="18" t="n">
        <v>446.59096955</v>
      </c>
      <c r="F67" s="20" t="n">
        <v>5.01590101</v>
      </c>
      <c r="G67" s="18" t="n">
        <v>423.02744296</v>
      </c>
      <c r="H67" s="20" t="n">
        <v>3.73060859</v>
      </c>
      <c r="I67" s="18" t="n">
        <v>399.06708908</v>
      </c>
      <c r="J67" s="20" t="n">
        <v>3.12719558</v>
      </c>
      <c r="K67" s="18" t="n">
        <v>358.2847537</v>
      </c>
      <c r="L67" s="20" t="n">
        <v>2.88504548</v>
      </c>
      <c r="M67" s="18" t="n">
        <v>291.76354753</v>
      </c>
      <c r="N67" s="20" t="n">
        <v>5.37762837</v>
      </c>
      <c r="O67" s="18" t="s">
        <v>182</v>
      </c>
      <c r="P67" s="20" t="s">
        <v>182</v>
      </c>
      <c r="Q67" s="18" t="s">
        <v>182</v>
      </c>
      <c r="R67" s="20" t="s">
        <v>182</v>
      </c>
      <c r="S67" s="18" t="s">
        <v>182</v>
      </c>
      <c r="T67" s="20" t="s">
        <v>182</v>
      </c>
      <c r="U67" s="18" t="s">
        <v>182</v>
      </c>
      <c r="V67" s="20" t="s">
        <v>182</v>
      </c>
      <c r="W67" s="18" t="n">
        <v>363.44251584</v>
      </c>
      <c r="X67" s="20" t="n">
        <v>16.2772763</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508.69000002</v>
      </c>
      <c r="F70" s="20" t="n">
        <v>4.14194969</v>
      </c>
      <c r="G70" s="18" t="n">
        <v>500.1809058</v>
      </c>
      <c r="H70" s="20" t="n">
        <v>3.80963221</v>
      </c>
      <c r="I70" s="18" t="n">
        <v>489.79386419</v>
      </c>
      <c r="J70" s="20" t="n">
        <v>3.57317334</v>
      </c>
      <c r="K70" s="18" t="n">
        <v>455.58497409</v>
      </c>
      <c r="L70" s="20" t="n">
        <v>7.0738847</v>
      </c>
      <c r="M70" s="18" t="n">
        <v>426.1731216</v>
      </c>
      <c r="N70" s="20" t="n">
        <v>17.43907662</v>
      </c>
      <c r="O70" s="18" t="s">
        <v>182</v>
      </c>
      <c r="P70" s="20" t="s">
        <v>182</v>
      </c>
      <c r="Q70" s="18" t="s">
        <v>182</v>
      </c>
      <c r="R70" s="20" t="s">
        <v>182</v>
      </c>
      <c r="S70" s="18" t="s">
        <v>182</v>
      </c>
      <c r="T70" s="20" t="s">
        <v>182</v>
      </c>
      <c r="U70" s="18" t="s">
        <v>182</v>
      </c>
      <c r="V70" s="20" t="s">
        <v>182</v>
      </c>
      <c r="W70" s="18" t="n">
        <v>434.23284061</v>
      </c>
      <c r="X70" s="20" t="n">
        <v>9.025394439999999</v>
      </c>
    </row>
    <row r="71" spans="1:24">
      <c r="A71" s="15" t="s">
        <v>246</v>
      </c>
      <c r="B71" s="17" t="n">
        <v>6115</v>
      </c>
      <c r="C71" s="18">
        <f>(110.0/B71*100)</f>
        <v/>
      </c>
      <c r="D71" s="19" t="n">
        <v>6005</v>
      </c>
      <c r="E71" s="18" t="n">
        <v>565.2304488</v>
      </c>
      <c r="F71" s="20" t="n">
        <v>4.45584683</v>
      </c>
      <c r="G71" s="18" t="n">
        <v>547.96999673</v>
      </c>
      <c r="H71" s="20" t="n">
        <v>2.56050781</v>
      </c>
      <c r="I71" s="18" t="n">
        <v>518.02179061</v>
      </c>
      <c r="J71" s="20" t="n">
        <v>2.63378233</v>
      </c>
      <c r="K71" s="18" t="n">
        <v>474.87745884</v>
      </c>
      <c r="L71" s="20" t="n">
        <v>4.74032852</v>
      </c>
      <c r="M71" s="18" t="n">
        <v>440.86831375</v>
      </c>
      <c r="N71" s="20" t="n">
        <v>17.19045308</v>
      </c>
      <c r="O71" s="18" t="s">
        <v>182</v>
      </c>
      <c r="P71" s="20" t="s">
        <v>182</v>
      </c>
      <c r="Q71" s="18" t="s">
        <v>182</v>
      </c>
      <c r="R71" s="20" t="s">
        <v>182</v>
      </c>
      <c r="S71" s="18" t="s">
        <v>182</v>
      </c>
      <c r="T71" s="20" t="s">
        <v>182</v>
      </c>
      <c r="U71" s="18" t="s">
        <v>182</v>
      </c>
      <c r="V71" s="20" t="s">
        <v>182</v>
      </c>
      <c r="W71" s="18" t="n">
        <v>450.03383906</v>
      </c>
      <c r="X71" s="20" t="n">
        <v>19.60544703</v>
      </c>
    </row>
    <row r="72" spans="1:24">
      <c r="A72" s="15" t="s">
        <v>247</v>
      </c>
      <c r="B72" s="17" t="n">
        <v>7708</v>
      </c>
      <c r="C72" s="18">
        <f>(8.0/B72*100)</f>
        <v/>
      </c>
      <c r="D72" s="19" t="n">
        <v>7700</v>
      </c>
      <c r="E72" s="18" t="n">
        <v>528.0147621</v>
      </c>
      <c r="F72" s="20" t="n">
        <v>3.88769651</v>
      </c>
      <c r="G72" s="18" t="n">
        <v>513.17935849</v>
      </c>
      <c r="H72" s="20" t="n">
        <v>2.80528516</v>
      </c>
      <c r="I72" s="18" t="n">
        <v>480.68520811</v>
      </c>
      <c r="J72" s="20" t="n">
        <v>2.99608135</v>
      </c>
      <c r="K72" s="18" t="n">
        <v>443.28531509</v>
      </c>
      <c r="L72" s="20" t="n">
        <v>4.95538568</v>
      </c>
      <c r="M72" s="18" t="n">
        <v>326.14458683</v>
      </c>
      <c r="N72" s="20" t="n">
        <v>15.96470294</v>
      </c>
      <c r="O72" s="18" t="s">
        <v>182</v>
      </c>
      <c r="P72" s="20" t="s">
        <v>182</v>
      </c>
      <c r="Q72" s="18" t="s">
        <v>182</v>
      </c>
      <c r="R72" s="20" t="s">
        <v>182</v>
      </c>
      <c r="S72" s="18" t="s">
        <v>182</v>
      </c>
      <c r="T72" s="20" t="s">
        <v>182</v>
      </c>
      <c r="U72" s="18" t="s">
        <v>182</v>
      </c>
      <c r="V72" s="20" t="s">
        <v>182</v>
      </c>
      <c r="W72" s="18" t="n">
        <v>431.98687749</v>
      </c>
      <c r="X72" s="20" t="n">
        <v>37.96421938</v>
      </c>
    </row>
    <row r="73" spans="1:24">
      <c r="A73" s="15" t="s">
        <v>248</v>
      </c>
      <c r="B73" s="17" t="n">
        <v>8249</v>
      </c>
      <c r="C73" s="18">
        <f>(227.0/B73*100)</f>
        <v/>
      </c>
      <c r="D73" s="19" t="n">
        <v>8022</v>
      </c>
      <c r="E73" s="18" t="n">
        <v>437.11170422</v>
      </c>
      <c r="F73" s="20" t="n">
        <v>6.65978632</v>
      </c>
      <c r="G73" s="18" t="n">
        <v>424.10431732</v>
      </c>
      <c r="H73" s="20" t="n">
        <v>4.11129365</v>
      </c>
      <c r="I73" s="18" t="n">
        <v>411.390647</v>
      </c>
      <c r="J73" s="20" t="n">
        <v>3.3918793</v>
      </c>
      <c r="K73" s="18" t="n">
        <v>383.00595494</v>
      </c>
      <c r="L73" s="20" t="n">
        <v>3.79105414</v>
      </c>
      <c r="M73" s="18" t="n">
        <v>351.84252841</v>
      </c>
      <c r="N73" s="20" t="n">
        <v>8.1004358</v>
      </c>
      <c r="O73" s="18" t="s">
        <v>182</v>
      </c>
      <c r="P73" s="20" t="s">
        <v>182</v>
      </c>
      <c r="Q73" s="18" t="s">
        <v>182</v>
      </c>
      <c r="R73" s="20" t="s">
        <v>182</v>
      </c>
      <c r="S73" s="18" t="s">
        <v>182</v>
      </c>
      <c r="T73" s="20" t="s">
        <v>182</v>
      </c>
      <c r="U73" s="18" t="s">
        <v>182</v>
      </c>
      <c r="V73" s="20" t="s">
        <v>182</v>
      </c>
      <c r="W73" s="18" t="n">
        <v>343.63948704</v>
      </c>
      <c r="X73" s="20" t="n">
        <v>13.55087525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(268.0/B77*100)</f>
        <v/>
      </c>
      <c r="D77" s="19" t="n">
        <v>5794</v>
      </c>
      <c r="E77" s="18" t="n">
        <v>458.63313353</v>
      </c>
      <c r="F77" s="20" t="n">
        <v>4.21411878</v>
      </c>
      <c r="G77" s="18" t="n">
        <v>445.58689226</v>
      </c>
      <c r="H77" s="20" t="n">
        <v>2.79696937</v>
      </c>
      <c r="I77" s="18" t="n">
        <v>432.53977963</v>
      </c>
      <c r="J77" s="20" t="n">
        <v>3.52228473</v>
      </c>
      <c r="K77" s="18" t="n">
        <v>381.54438353</v>
      </c>
      <c r="L77" s="20" t="n">
        <v>6.08455829</v>
      </c>
      <c r="M77" s="18" t="n">
        <v>324.87880635</v>
      </c>
      <c r="N77" s="20" t="n">
        <v>14.89113436</v>
      </c>
      <c r="O77" s="18" t="s">
        <v>182</v>
      </c>
      <c r="P77" s="20" t="s">
        <v>182</v>
      </c>
      <c r="Q77" s="18" t="s">
        <v>182</v>
      </c>
      <c r="R77" s="20" t="s">
        <v>182</v>
      </c>
      <c r="S77" s="18" t="s">
        <v>182</v>
      </c>
      <c r="T77" s="20" t="s">
        <v>182</v>
      </c>
      <c r="U77" s="18" t="s">
        <v>182</v>
      </c>
      <c r="V77" s="20" t="s">
        <v>182</v>
      </c>
      <c r="W77" s="18" t="n">
        <v>355.89681783</v>
      </c>
      <c r="X77" s="20" t="n">
        <v>6.09566331</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297</v>
      </c>
    </row>
    <row customHeight="1" ht="30" r="4" spans="1:24">
      <c r="A4" s="6" t="n"/>
      <c r="B4" s="7" t="s">
        <v>165</v>
      </c>
      <c r="C4" s="7" t="s">
        <v>166</v>
      </c>
      <c r="D4" s="8" t="s">
        <v>165</v>
      </c>
      <c r="E4" s="9" t="s">
        <v>292</v>
      </c>
      <c r="F4" s="10" t="n"/>
      <c r="G4" s="9" t="s">
        <v>293</v>
      </c>
      <c r="H4" s="10" t="n"/>
      <c r="I4" s="9" t="s">
        <v>294</v>
      </c>
      <c r="J4" s="10" t="n"/>
      <c r="K4" s="9" t="s">
        <v>295</v>
      </c>
      <c r="L4" s="10" t="n"/>
      <c r="M4" s="9" t="s">
        <v>298</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(1087.0/B7*100)</f>
        <v/>
      </c>
      <c r="D7" s="19" t="n">
        <v>13443</v>
      </c>
      <c r="E7" s="18" t="n">
        <v>518.48984058</v>
      </c>
      <c r="F7" s="20" t="n">
        <v>2.22834143</v>
      </c>
      <c r="G7" s="18" t="n">
        <v>511.40895063</v>
      </c>
      <c r="H7" s="20" t="n">
        <v>2.54336893</v>
      </c>
      <c r="I7" s="18" t="n">
        <v>485.08899832</v>
      </c>
      <c r="J7" s="20" t="n">
        <v>3.47591337</v>
      </c>
      <c r="K7" s="18" t="n">
        <v>435.78575679</v>
      </c>
      <c r="L7" s="20" t="n">
        <v>9.49702411</v>
      </c>
      <c r="M7" s="18" t="n">
        <v>375.28781625</v>
      </c>
      <c r="N7" s="20" t="n">
        <v>24.38035616</v>
      </c>
      <c r="O7" s="18" t="n">
        <v>407.59514641</v>
      </c>
      <c r="P7" s="20" t="n">
        <v>17.19088166</v>
      </c>
      <c r="Q7" s="18" t="s">
        <v>182</v>
      </c>
      <c r="R7" s="20" t="s">
        <v>182</v>
      </c>
      <c r="S7" s="18" t="s">
        <v>182</v>
      </c>
      <c r="T7" s="20" t="s">
        <v>182</v>
      </c>
      <c r="U7" s="18" t="s">
        <v>182</v>
      </c>
      <c r="V7" s="20" t="s">
        <v>182</v>
      </c>
      <c r="W7" s="18" t="n">
        <v>441.05481883</v>
      </c>
      <c r="X7" s="20" t="n">
        <v>7.92015563</v>
      </c>
    </row>
    <row r="8" spans="1:24">
      <c r="A8" s="15" t="s">
        <v>183</v>
      </c>
      <c r="B8" s="17" t="n">
        <v>7007</v>
      </c>
      <c r="C8" s="18">
        <f>(134.0/B8*100)</f>
        <v/>
      </c>
      <c r="D8" s="19" t="n">
        <v>6873</v>
      </c>
      <c r="E8" s="18" t="n">
        <v>491.82627624</v>
      </c>
      <c r="F8" s="20" t="n">
        <v>5.62863696</v>
      </c>
      <c r="G8" s="18" t="n">
        <v>497.292449</v>
      </c>
      <c r="H8" s="20" t="n">
        <v>2.91677268</v>
      </c>
      <c r="I8" s="18" t="n">
        <v>482.54735804</v>
      </c>
      <c r="J8" s="20" t="n">
        <v>3.41118851</v>
      </c>
      <c r="K8" s="18" t="n">
        <v>442.01197283</v>
      </c>
      <c r="L8" s="20" t="n">
        <v>6.45009283</v>
      </c>
      <c r="M8" s="18" t="n">
        <v>391.03226922</v>
      </c>
      <c r="N8" s="20" t="n">
        <v>30.84092847</v>
      </c>
      <c r="O8" s="18" t="n">
        <v>386.26625258</v>
      </c>
      <c r="P8" s="20" t="n">
        <v>31.80566846</v>
      </c>
      <c r="Q8" s="18" t="s">
        <v>182</v>
      </c>
      <c r="R8" s="20" t="s">
        <v>182</v>
      </c>
      <c r="S8" s="18" t="n">
        <v>361.38025951</v>
      </c>
      <c r="T8" s="20" t="n">
        <v>22.72565673</v>
      </c>
      <c r="U8" s="18" t="s">
        <v>182</v>
      </c>
      <c r="V8" s="20" t="s">
        <v>182</v>
      </c>
      <c r="W8" s="18" t="n">
        <v>374.49307375</v>
      </c>
      <c r="X8" s="20" t="n">
        <v>9.39429928</v>
      </c>
    </row>
    <row r="9" spans="1:24">
      <c r="A9" s="15" t="s">
        <v>184</v>
      </c>
      <c r="B9" s="17" t="n">
        <v>9651</v>
      </c>
      <c r="C9" s="18">
        <f>(518.0/B9*100)</f>
        <v/>
      </c>
      <c r="D9" s="19" t="n">
        <v>9133</v>
      </c>
      <c r="E9" s="18" t="n">
        <v>517.12869323</v>
      </c>
      <c r="F9" s="20" t="n">
        <v>3.52856971</v>
      </c>
      <c r="G9" s="18" t="n">
        <v>516.60161529</v>
      </c>
      <c r="H9" s="20" t="n">
        <v>2.6749207</v>
      </c>
      <c r="I9" s="18" t="n">
        <v>498.06482323</v>
      </c>
      <c r="J9" s="20" t="n">
        <v>2.74401401</v>
      </c>
      <c r="K9" s="18" t="n">
        <v>444.95773994</v>
      </c>
      <c r="L9" s="20" t="n">
        <v>6.32430735</v>
      </c>
      <c r="M9" s="18" t="n">
        <v>421.85319377</v>
      </c>
      <c r="N9" s="20" t="n">
        <v>29.87617362</v>
      </c>
      <c r="O9" s="18" t="n">
        <v>468.80407001</v>
      </c>
      <c r="P9" s="20" t="n">
        <v>44.15422539</v>
      </c>
      <c r="Q9" s="18" t="s">
        <v>182</v>
      </c>
      <c r="R9" s="20" t="s">
        <v>182</v>
      </c>
      <c r="S9" s="18" t="n">
        <v>347.7815185</v>
      </c>
      <c r="T9" s="20" t="n">
        <v>11.20716786</v>
      </c>
      <c r="U9" s="18" t="s">
        <v>182</v>
      </c>
      <c r="V9" s="20" t="s">
        <v>182</v>
      </c>
      <c r="W9" s="18" t="n">
        <v>391.96302125</v>
      </c>
      <c r="X9" s="20" t="n">
        <v>11.3688994</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(107.0/B11*100)</f>
        <v/>
      </c>
      <c r="D11" s="19" t="n">
        <v>6946</v>
      </c>
      <c r="E11" s="18" t="n">
        <v>476.19387313</v>
      </c>
      <c r="F11" s="20" t="n">
        <v>3.73361353</v>
      </c>
      <c r="G11" s="18" t="n">
        <v>468.16141895</v>
      </c>
      <c r="H11" s="20" t="n">
        <v>2.92681138</v>
      </c>
      <c r="I11" s="18" t="n">
        <v>446.01433993</v>
      </c>
      <c r="J11" s="20" t="n">
        <v>3.69340077</v>
      </c>
      <c r="K11" s="18" t="n">
        <v>390.46952756</v>
      </c>
      <c r="L11" s="20" t="n">
        <v>6.70493984</v>
      </c>
      <c r="M11" s="18" t="n">
        <v>387.21887624</v>
      </c>
      <c r="N11" s="20" t="n">
        <v>32.87017655</v>
      </c>
      <c r="O11" s="18" t="n">
        <v>312.95665784</v>
      </c>
      <c r="P11" s="20" t="n">
        <v>30.7330562</v>
      </c>
      <c r="Q11" s="18" t="s">
        <v>182</v>
      </c>
      <c r="R11" s="20" t="s">
        <v>182</v>
      </c>
      <c r="S11" s="18" t="s">
        <v>182</v>
      </c>
      <c r="T11" s="20" t="s">
        <v>182</v>
      </c>
      <c r="U11" s="18" t="s">
        <v>182</v>
      </c>
      <c r="V11" s="20" t="s">
        <v>182</v>
      </c>
      <c r="W11" s="18" t="n">
        <v>402.37652001</v>
      </c>
      <c r="X11" s="20" t="n">
        <v>11.05706003</v>
      </c>
    </row>
    <row r="12" spans="1:24">
      <c r="A12" s="15" t="s">
        <v>187</v>
      </c>
      <c r="B12" s="17" t="n">
        <v>6894</v>
      </c>
      <c r="C12" s="18">
        <f>(125.0/B12*100)</f>
        <v/>
      </c>
      <c r="D12" s="19" t="n">
        <v>6769</v>
      </c>
      <c r="E12" s="18" t="n">
        <v>501.28780821</v>
      </c>
      <c r="F12" s="20" t="n">
        <v>3.66395938</v>
      </c>
      <c r="G12" s="18" t="n">
        <v>496.77018916</v>
      </c>
      <c r="H12" s="20" t="n">
        <v>2.6989081</v>
      </c>
      <c r="I12" s="18" t="n">
        <v>477.10613653</v>
      </c>
      <c r="J12" s="20" t="n">
        <v>3.55640443</v>
      </c>
      <c r="K12" s="18" t="n">
        <v>437.32045194</v>
      </c>
      <c r="L12" s="20" t="n">
        <v>11.16550504</v>
      </c>
      <c r="M12" s="18" t="n">
        <v>386.91122995</v>
      </c>
      <c r="N12" s="20" t="n">
        <v>21.78605947</v>
      </c>
      <c r="O12" s="18" t="n">
        <v>401.25210766</v>
      </c>
      <c r="P12" s="20" t="n">
        <v>22.85696234</v>
      </c>
      <c r="Q12" s="18" t="s">
        <v>182</v>
      </c>
      <c r="R12" s="20" t="s">
        <v>182</v>
      </c>
      <c r="S12" s="18" t="n">
        <v>332.31014509</v>
      </c>
      <c r="T12" s="20" t="n">
        <v>18.34291261</v>
      </c>
      <c r="U12" s="18" t="s">
        <v>182</v>
      </c>
      <c r="V12" s="20" t="s">
        <v>182</v>
      </c>
      <c r="W12" s="18" t="n">
        <v>381.72393977</v>
      </c>
      <c r="X12" s="20" t="n">
        <v>12.35548517</v>
      </c>
    </row>
    <row r="13" spans="1:24">
      <c r="A13" s="15" t="s">
        <v>188</v>
      </c>
      <c r="B13" s="17" t="n">
        <v>7161</v>
      </c>
      <c r="C13" s="18">
        <f>(307.0/B13*100)</f>
        <v/>
      </c>
      <c r="D13" s="19" t="n">
        <v>6854</v>
      </c>
      <c r="E13" s="18" t="n">
        <v>509.15657486</v>
      </c>
      <c r="F13" s="20" t="n">
        <v>2.91980599</v>
      </c>
      <c r="G13" s="18" t="n">
        <v>513.77746418</v>
      </c>
      <c r="H13" s="20" t="n">
        <v>3.19336806</v>
      </c>
      <c r="I13" s="18" t="n">
        <v>486.56944879</v>
      </c>
      <c r="J13" s="20" t="n">
        <v>4.69188695</v>
      </c>
      <c r="K13" s="18" t="n">
        <v>441.30496829</v>
      </c>
      <c r="L13" s="20" t="n">
        <v>15.66830975</v>
      </c>
      <c r="M13" s="18" t="n">
        <v>392.4216885</v>
      </c>
      <c r="N13" s="20" t="n">
        <v>25.06884117</v>
      </c>
      <c r="O13" s="18" t="n">
        <v>391.87245923</v>
      </c>
      <c r="P13" s="20" t="n">
        <v>22.46267813</v>
      </c>
      <c r="Q13" s="18" t="s">
        <v>182</v>
      </c>
      <c r="R13" s="20" t="s">
        <v>182</v>
      </c>
      <c r="S13" s="18" t="n">
        <v>407.4699787</v>
      </c>
      <c r="T13" s="20" t="n">
        <v>6.79601306</v>
      </c>
      <c r="U13" s="18" t="s">
        <v>182</v>
      </c>
      <c r="V13" s="20" t="s">
        <v>182</v>
      </c>
      <c r="W13" s="18" t="n">
        <v>405.07990152</v>
      </c>
      <c r="X13" s="20" t="n">
        <v>11.95257637</v>
      </c>
    </row>
    <row r="14" spans="1:24">
      <c r="A14" s="15" t="s">
        <v>189</v>
      </c>
      <c r="B14" s="17" t="n">
        <v>5587</v>
      </c>
      <c r="C14" s="18">
        <f>(186.0/B14*100)</f>
        <v/>
      </c>
      <c r="D14" s="19" t="n">
        <v>5401</v>
      </c>
      <c r="E14" s="18" t="n">
        <v>532.8216119</v>
      </c>
      <c r="F14" s="20" t="n">
        <v>2.68538389</v>
      </c>
      <c r="G14" s="18" t="n">
        <v>513.76743157</v>
      </c>
      <c r="H14" s="20" t="n">
        <v>2.75003018</v>
      </c>
      <c r="I14" s="18" t="n">
        <v>500.42448461</v>
      </c>
      <c r="J14" s="20" t="n">
        <v>5.8574716</v>
      </c>
      <c r="K14" s="18" t="n">
        <v>441.41149833</v>
      </c>
      <c r="L14" s="20" t="n">
        <v>16.22658161</v>
      </c>
      <c r="M14" s="18" t="n">
        <v>398.20599913</v>
      </c>
      <c r="N14" s="20" t="n">
        <v>34.65318859</v>
      </c>
      <c r="O14" s="18" t="n">
        <v>397.46444377</v>
      </c>
      <c r="P14" s="20" t="n">
        <v>18.97557136</v>
      </c>
      <c r="Q14" s="18" t="s">
        <v>182</v>
      </c>
      <c r="R14" s="20" t="s">
        <v>182</v>
      </c>
      <c r="S14" s="18" t="s">
        <v>182</v>
      </c>
      <c r="T14" s="20" t="s">
        <v>182</v>
      </c>
      <c r="U14" s="18" t="s">
        <v>182</v>
      </c>
      <c r="V14" s="20" t="s">
        <v>182</v>
      </c>
      <c r="W14" s="18" t="n">
        <v>424.53771474</v>
      </c>
      <c r="X14" s="20" t="n">
        <v>21.45068709</v>
      </c>
    </row>
    <row r="15" spans="1:24">
      <c r="A15" s="15" t="s">
        <v>190</v>
      </c>
      <c r="B15" s="17" t="n">
        <v>5882</v>
      </c>
      <c r="C15" s="18">
        <f>(137.0/B15*100)</f>
        <v/>
      </c>
      <c r="D15" s="19" t="n">
        <v>5745</v>
      </c>
      <c r="E15" s="18" t="n">
        <v>534.46935</v>
      </c>
      <c r="F15" s="20" t="n">
        <v>2.90525909</v>
      </c>
      <c r="G15" s="18" t="n">
        <v>531.57843988</v>
      </c>
      <c r="H15" s="20" t="n">
        <v>2.68615286</v>
      </c>
      <c r="I15" s="18" t="n">
        <v>515.63561829</v>
      </c>
      <c r="J15" s="20" t="n">
        <v>6.34531062</v>
      </c>
      <c r="K15" s="18" t="n">
        <v>452.6847474</v>
      </c>
      <c r="L15" s="20" t="n">
        <v>20.25256297</v>
      </c>
      <c r="M15" s="18" t="n">
        <v>353.13914915</v>
      </c>
      <c r="N15" s="20" t="n">
        <v>34.76310884</v>
      </c>
      <c r="O15" s="18" t="n">
        <v>346.97734016</v>
      </c>
      <c r="P15" s="20" t="n">
        <v>25.67199834</v>
      </c>
      <c r="Q15" s="18" t="s">
        <v>182</v>
      </c>
      <c r="R15" s="20" t="s">
        <v>182</v>
      </c>
      <c r="S15" s="18" t="n">
        <v>367.66871077</v>
      </c>
      <c r="T15" s="20" t="n">
        <v>14.82638214</v>
      </c>
      <c r="U15" s="18" t="s">
        <v>182</v>
      </c>
      <c r="V15" s="20" t="s">
        <v>182</v>
      </c>
      <c r="W15" s="18" t="n">
        <v>448.30096348</v>
      </c>
      <c r="X15" s="20" t="n">
        <v>14.54724295</v>
      </c>
    </row>
    <row r="16" spans="1:24">
      <c r="A16" s="15" t="s">
        <v>191</v>
      </c>
      <c r="B16" s="17" t="n">
        <v>6108</v>
      </c>
      <c r="C16" s="18">
        <f>(252.0/B16*100)</f>
        <v/>
      </c>
      <c r="D16" s="19" t="n">
        <v>5856</v>
      </c>
      <c r="E16" s="18" t="n">
        <v>517.22854039</v>
      </c>
      <c r="F16" s="20" t="n">
        <v>4.23119152</v>
      </c>
      <c r="G16" s="18" t="n">
        <v>515.29980865</v>
      </c>
      <c r="H16" s="20" t="n">
        <v>2.93852225</v>
      </c>
      <c r="I16" s="18" t="n">
        <v>497.02673769</v>
      </c>
      <c r="J16" s="20" t="n">
        <v>3.67599281</v>
      </c>
      <c r="K16" s="18" t="n">
        <v>460.40295153</v>
      </c>
      <c r="L16" s="20" t="n">
        <v>7.16674005</v>
      </c>
      <c r="M16" s="18" t="n">
        <v>368.50946508</v>
      </c>
      <c r="N16" s="20" t="n">
        <v>28.95777654</v>
      </c>
      <c r="O16" s="18" t="n">
        <v>327.78468044</v>
      </c>
      <c r="P16" s="20" t="n">
        <v>17.76127597</v>
      </c>
      <c r="Q16" s="18" t="s">
        <v>182</v>
      </c>
      <c r="R16" s="20" t="s">
        <v>182</v>
      </c>
      <c r="S16" s="18" t="s">
        <v>182</v>
      </c>
      <c r="T16" s="20" t="s">
        <v>182</v>
      </c>
      <c r="U16" s="18" t="s">
        <v>182</v>
      </c>
      <c r="V16" s="20" t="s">
        <v>182</v>
      </c>
      <c r="W16" s="18" t="n">
        <v>375.55297123</v>
      </c>
      <c r="X16" s="20" t="n">
        <v>11.16707403</v>
      </c>
    </row>
    <row r="17" spans="1:24">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n">
        <v>338.260297</v>
      </c>
      <c r="T17" s="20" t="n">
        <v>14.23011861</v>
      </c>
      <c r="U17" s="18" t="s">
        <v>182</v>
      </c>
      <c r="V17" s="20" t="s">
        <v>182</v>
      </c>
      <c r="W17" s="18" t="s">
        <v>182</v>
      </c>
      <c r="X17" s="20" t="s">
        <v>182</v>
      </c>
    </row>
    <row r="18" spans="1:24">
      <c r="A18" s="15" t="s">
        <v>193</v>
      </c>
      <c r="B18" s="17" t="n">
        <v>5532</v>
      </c>
      <c r="C18" s="18">
        <f>(37.0/B18*100)</f>
        <v/>
      </c>
      <c r="D18" s="19" t="n">
        <v>5495</v>
      </c>
      <c r="E18" s="18" t="n">
        <v>481.65588659</v>
      </c>
      <c r="F18" s="20" t="n">
        <v>5.34434297</v>
      </c>
      <c r="G18" s="18" t="n">
        <v>483.36529457</v>
      </c>
      <c r="H18" s="20" t="n">
        <v>3.99255206</v>
      </c>
      <c r="I18" s="18" t="n">
        <v>469.85176257</v>
      </c>
      <c r="J18" s="20" t="n">
        <v>4.14426877</v>
      </c>
      <c r="K18" s="18" t="n">
        <v>414.93801639</v>
      </c>
      <c r="L18" s="20" t="n">
        <v>8.298135569999999</v>
      </c>
      <c r="M18" s="18" t="n">
        <v>319.66838862</v>
      </c>
      <c r="N18" s="20" t="n">
        <v>27.10230832</v>
      </c>
      <c r="O18" s="18" t="n">
        <v>344.14369298</v>
      </c>
      <c r="P18" s="20" t="n">
        <v>18.50959331</v>
      </c>
      <c r="Q18" s="18" t="s">
        <v>182</v>
      </c>
      <c r="R18" s="20" t="s">
        <v>182</v>
      </c>
      <c r="S18" s="18" t="s">
        <v>182</v>
      </c>
      <c r="T18" s="20" t="s">
        <v>182</v>
      </c>
      <c r="U18" s="18" t="s">
        <v>182</v>
      </c>
      <c r="V18" s="20" t="s">
        <v>182</v>
      </c>
      <c r="W18" s="18" t="n">
        <v>360.32750943</v>
      </c>
      <c r="X18" s="20" t="n">
        <v>11.75843595</v>
      </c>
    </row>
    <row r="19" spans="1:24">
      <c r="A19" s="15" t="s">
        <v>194</v>
      </c>
      <c r="B19" s="17" t="n">
        <v>5658</v>
      </c>
      <c r="C19" s="18">
        <f>(126.0/B19*100)</f>
        <v/>
      </c>
      <c r="D19" s="19" t="n">
        <v>5532</v>
      </c>
      <c r="E19" s="18" t="n">
        <v>476.41862404</v>
      </c>
      <c r="F19" s="20" t="n">
        <v>3.58696959</v>
      </c>
      <c r="G19" s="18" t="n">
        <v>474.30222021</v>
      </c>
      <c r="H19" s="20" t="n">
        <v>3.20002849</v>
      </c>
      <c r="I19" s="18" t="n">
        <v>463.44163018</v>
      </c>
      <c r="J19" s="20" t="n">
        <v>4.2470186</v>
      </c>
      <c r="K19" s="18" t="n">
        <v>390.72519262</v>
      </c>
      <c r="L19" s="20" t="n">
        <v>12.70336784</v>
      </c>
      <c r="M19" s="18" t="n">
        <v>333.71270887</v>
      </c>
      <c r="N19" s="20" t="n">
        <v>25.39355649</v>
      </c>
      <c r="O19" s="18" t="n">
        <v>417.5235188</v>
      </c>
      <c r="P19" s="20" t="n">
        <v>18.56400748</v>
      </c>
      <c r="Q19" s="18" t="s">
        <v>182</v>
      </c>
      <c r="R19" s="20" t="s">
        <v>182</v>
      </c>
      <c r="S19" s="18" t="s">
        <v>182</v>
      </c>
      <c r="T19" s="20" t="s">
        <v>182</v>
      </c>
      <c r="U19" s="18" t="s">
        <v>182</v>
      </c>
      <c r="V19" s="20" t="s">
        <v>182</v>
      </c>
      <c r="W19" s="18" t="n">
        <v>364.49492971</v>
      </c>
      <c r="X19" s="20" t="n">
        <v>13.25752022</v>
      </c>
    </row>
    <row r="20" spans="1:24">
      <c r="A20" s="15" t="s">
        <v>195</v>
      </c>
      <c r="B20" s="17" t="n">
        <v>3371</v>
      </c>
      <c r="C20" s="18">
        <f>(81.0/B20*100)</f>
        <v/>
      </c>
      <c r="D20" s="19" t="n">
        <v>3290</v>
      </c>
      <c r="E20" s="18" t="n">
        <v>489.34745508</v>
      </c>
      <c r="F20" s="20" t="n">
        <v>3.19830791</v>
      </c>
      <c r="G20" s="18" t="n">
        <v>486.5189133</v>
      </c>
      <c r="H20" s="20" t="n">
        <v>2.9838202</v>
      </c>
      <c r="I20" s="18" t="n">
        <v>461.60034373</v>
      </c>
      <c r="J20" s="20" t="n">
        <v>5.99843579</v>
      </c>
      <c r="K20" s="18" t="n">
        <v>396.74172432</v>
      </c>
      <c r="L20" s="20" t="n">
        <v>17.68370759</v>
      </c>
      <c r="M20" s="18" t="n">
        <v>337.27176032</v>
      </c>
      <c r="N20" s="20" t="n">
        <v>44.14281685</v>
      </c>
      <c r="O20" s="18" t="s">
        <v>182</v>
      </c>
      <c r="P20" s="20" t="s">
        <v>182</v>
      </c>
      <c r="Q20" s="18" t="s">
        <v>182</v>
      </c>
      <c r="R20" s="20" t="s">
        <v>182</v>
      </c>
      <c r="S20" s="18" t="s">
        <v>182</v>
      </c>
      <c r="T20" s="20" t="s">
        <v>182</v>
      </c>
      <c r="U20" s="18" t="s">
        <v>182</v>
      </c>
      <c r="V20" s="20" t="s">
        <v>182</v>
      </c>
      <c r="W20" s="18" t="n">
        <v>390.64820183</v>
      </c>
      <c r="X20" s="20" t="n">
        <v>15.01907027</v>
      </c>
    </row>
    <row r="21" spans="1:24">
      <c r="A21" s="15" t="s">
        <v>196</v>
      </c>
      <c r="B21" s="17" t="n">
        <v>5741</v>
      </c>
      <c r="C21" s="18">
        <f>(77.0/B21*100)</f>
        <v/>
      </c>
      <c r="D21" s="19" t="n">
        <v>5664</v>
      </c>
      <c r="E21" s="18" t="n">
        <v>532.5982318</v>
      </c>
      <c r="F21" s="20" t="n">
        <v>3.18915423</v>
      </c>
      <c r="G21" s="18" t="n">
        <v>525.09754752</v>
      </c>
      <c r="H21" s="20" t="n">
        <v>2.76093567</v>
      </c>
      <c r="I21" s="18" t="n">
        <v>508.35972687</v>
      </c>
      <c r="J21" s="20" t="n">
        <v>3.07527027</v>
      </c>
      <c r="K21" s="18" t="n">
        <v>478.60469479</v>
      </c>
      <c r="L21" s="20" t="n">
        <v>6.61046892</v>
      </c>
      <c r="M21" s="18" t="n">
        <v>402.43885669</v>
      </c>
      <c r="N21" s="20" t="n">
        <v>25.66414272</v>
      </c>
      <c r="O21" s="18" t="n">
        <v>412.14039851</v>
      </c>
      <c r="P21" s="20" t="n">
        <v>36.64432922</v>
      </c>
      <c r="Q21" s="18" t="s">
        <v>182</v>
      </c>
      <c r="R21" s="20" t="s">
        <v>182</v>
      </c>
      <c r="S21" s="18" t="s">
        <v>182</v>
      </c>
      <c r="T21" s="20" t="s">
        <v>182</v>
      </c>
      <c r="U21" s="18" t="s">
        <v>182</v>
      </c>
      <c r="V21" s="20" t="s">
        <v>182</v>
      </c>
      <c r="W21" s="18" t="n">
        <v>447.17679429</v>
      </c>
      <c r="X21" s="20" t="n">
        <v>18.98096575</v>
      </c>
    </row>
    <row r="22" spans="1:24">
      <c r="A22" s="15" t="s">
        <v>197</v>
      </c>
      <c r="B22" s="17" t="n">
        <v>6598</v>
      </c>
      <c r="C22" s="18">
        <f>(99.0/B22*100)</f>
        <v/>
      </c>
      <c r="D22" s="19" t="n">
        <v>6499</v>
      </c>
      <c r="E22" s="18" t="n">
        <v>501.35216649</v>
      </c>
      <c r="F22" s="20" t="n">
        <v>3.90988013</v>
      </c>
      <c r="G22" s="18" t="n">
        <v>497.71083854</v>
      </c>
      <c r="H22" s="20" t="n">
        <v>4.68546289</v>
      </c>
      <c r="I22" s="18" t="n">
        <v>424.11971723</v>
      </c>
      <c r="J22" s="20" t="n">
        <v>8.65016013</v>
      </c>
      <c r="K22" s="18" t="n">
        <v>366.07776938</v>
      </c>
      <c r="L22" s="20" t="n">
        <v>11.02835328</v>
      </c>
      <c r="M22" s="18" t="n">
        <v>296.68660884</v>
      </c>
      <c r="N22" s="20" t="n">
        <v>18.324276</v>
      </c>
      <c r="O22" s="18" t="n">
        <v>371.78539807</v>
      </c>
      <c r="P22" s="20" t="n">
        <v>9.287245390000001</v>
      </c>
      <c r="Q22" s="18" t="s">
        <v>182</v>
      </c>
      <c r="R22" s="20" t="s">
        <v>182</v>
      </c>
      <c r="S22" s="18" t="n">
        <v>481.75555063</v>
      </c>
      <c r="T22" s="20" t="n">
        <v>8.711038220000001</v>
      </c>
      <c r="U22" s="18" t="s">
        <v>182</v>
      </c>
      <c r="V22" s="20" t="s">
        <v>182</v>
      </c>
      <c r="W22" s="18" t="n">
        <v>359.12883738</v>
      </c>
      <c r="X22" s="20" t="n">
        <v>10.61164492</v>
      </c>
    </row>
    <row r="23" spans="1:24">
      <c r="A23" s="15" t="s">
        <v>198</v>
      </c>
      <c r="B23" s="17" t="n">
        <v>11583</v>
      </c>
      <c r="C23" s="18">
        <f>(509.0/B23*100)</f>
        <v/>
      </c>
      <c r="D23" s="19" t="n">
        <v>11074</v>
      </c>
      <c r="E23" s="18" t="n">
        <v>495.77553512</v>
      </c>
      <c r="F23" s="20" t="n">
        <v>4.09642831</v>
      </c>
      <c r="G23" s="18" t="n">
        <v>494.79178733</v>
      </c>
      <c r="H23" s="20" t="n">
        <v>3.21425824</v>
      </c>
      <c r="I23" s="18" t="n">
        <v>485.01076625</v>
      </c>
      <c r="J23" s="20" t="n">
        <v>3.25093239</v>
      </c>
      <c r="K23" s="18" t="n">
        <v>449.8472129</v>
      </c>
      <c r="L23" s="20" t="n">
        <v>6.45801063</v>
      </c>
      <c r="M23" s="18" t="n">
        <v>369.58531339</v>
      </c>
      <c r="N23" s="20" t="n">
        <v>24.99290849</v>
      </c>
      <c r="O23" s="18" t="n">
        <v>415.78740956</v>
      </c>
      <c r="P23" s="20" t="n">
        <v>22.44752181</v>
      </c>
      <c r="Q23" s="18" t="s">
        <v>182</v>
      </c>
      <c r="R23" s="20" t="s">
        <v>182</v>
      </c>
      <c r="S23" s="18" t="s">
        <v>182</v>
      </c>
      <c r="T23" s="20" t="s">
        <v>182</v>
      </c>
      <c r="U23" s="18" t="s">
        <v>182</v>
      </c>
      <c r="V23" s="20" t="s">
        <v>182</v>
      </c>
      <c r="W23" s="18" t="n">
        <v>390.47224595</v>
      </c>
      <c r="X23" s="20" t="n">
        <v>10.54801774</v>
      </c>
    </row>
    <row r="24" spans="1:24">
      <c r="A24" s="15" t="s">
        <v>199</v>
      </c>
      <c r="B24" s="17" t="n">
        <v>6647</v>
      </c>
      <c r="C24" s="18">
        <f>(15.0/B24*100)</f>
        <v/>
      </c>
      <c r="D24" s="19" t="n">
        <v>6632</v>
      </c>
      <c r="E24" s="18" t="n">
        <v>537.72682832</v>
      </c>
      <c r="F24" s="20" t="n">
        <v>5.54184097</v>
      </c>
      <c r="G24" s="18" t="n">
        <v>525.58726119</v>
      </c>
      <c r="H24" s="20" t="n">
        <v>3.6371645</v>
      </c>
      <c r="I24" s="18" t="n">
        <v>519.08112362</v>
      </c>
      <c r="J24" s="20" t="n">
        <v>3.29661067</v>
      </c>
      <c r="K24" s="18" t="n">
        <v>481.578558</v>
      </c>
      <c r="L24" s="20" t="n">
        <v>5.1245528</v>
      </c>
      <c r="M24" s="18" t="n">
        <v>409.4087426</v>
      </c>
      <c r="N24" s="20" t="n">
        <v>17.78077677</v>
      </c>
      <c r="O24" s="18" t="n">
        <v>421.72680658</v>
      </c>
      <c r="P24" s="20" t="n">
        <v>17.49008828</v>
      </c>
      <c r="Q24" s="18" t="s">
        <v>182</v>
      </c>
      <c r="R24" s="20" t="s">
        <v>182</v>
      </c>
      <c r="S24" s="18" t="s">
        <v>182</v>
      </c>
      <c r="T24" s="20" t="s">
        <v>182</v>
      </c>
      <c r="U24" s="18" t="s">
        <v>182</v>
      </c>
      <c r="V24" s="20" t="s">
        <v>182</v>
      </c>
      <c r="W24" s="18" t="n">
        <v>400.20878614</v>
      </c>
      <c r="X24" s="20" t="n">
        <v>18.11264177</v>
      </c>
    </row>
    <row r="25" spans="1:24">
      <c r="A25" s="15" t="s">
        <v>200</v>
      </c>
      <c r="B25" s="17" t="n">
        <v>5581</v>
      </c>
      <c r="C25" s="18">
        <f>(28.0/B25*100)</f>
        <v/>
      </c>
      <c r="D25" s="19" t="n">
        <v>5553</v>
      </c>
      <c r="E25" s="18" t="n">
        <v>544.50202956</v>
      </c>
      <c r="F25" s="20" t="n">
        <v>4.65487659</v>
      </c>
      <c r="G25" s="18" t="n">
        <v>521.67317896</v>
      </c>
      <c r="H25" s="20" t="n">
        <v>4.03874687</v>
      </c>
      <c r="I25" s="18" t="n">
        <v>504.46421215</v>
      </c>
      <c r="J25" s="20" t="n">
        <v>3.63807424</v>
      </c>
      <c r="K25" s="18" t="n">
        <v>460.23044147</v>
      </c>
      <c r="L25" s="20" t="n">
        <v>7.64763898</v>
      </c>
      <c r="M25" s="18" t="n">
        <v>324.46427768</v>
      </c>
      <c r="N25" s="20" t="n">
        <v>60.74435148</v>
      </c>
      <c r="O25" s="18" t="n">
        <v>368.87327966</v>
      </c>
      <c r="P25" s="20" t="n">
        <v>23.3815843</v>
      </c>
      <c r="Q25" s="18" t="s">
        <v>182</v>
      </c>
      <c r="R25" s="20" t="s">
        <v>182</v>
      </c>
      <c r="S25" s="18" t="s">
        <v>182</v>
      </c>
      <c r="T25" s="20" t="s">
        <v>182</v>
      </c>
      <c r="U25" s="18" t="s">
        <v>182</v>
      </c>
      <c r="V25" s="20" t="s">
        <v>182</v>
      </c>
      <c r="W25" s="18" t="n">
        <v>463.09295646</v>
      </c>
      <c r="X25" s="20" t="n">
        <v>29.17499192</v>
      </c>
    </row>
    <row r="26" spans="1:24">
      <c r="A26" s="15" t="s">
        <v>201</v>
      </c>
      <c r="B26" s="17" t="n">
        <v>4869</v>
      </c>
      <c r="C26" s="18">
        <f>(98.0/B26*100)</f>
        <v/>
      </c>
      <c r="D26" s="19" t="n">
        <v>4771</v>
      </c>
      <c r="E26" s="18" t="n">
        <v>496.66440395</v>
      </c>
      <c r="F26" s="20" t="n">
        <v>3.2061019</v>
      </c>
      <c r="G26" s="18" t="n">
        <v>492.58952305</v>
      </c>
      <c r="H26" s="20" t="n">
        <v>2.22157135</v>
      </c>
      <c r="I26" s="18" t="n">
        <v>473.98095549</v>
      </c>
      <c r="J26" s="20" t="n">
        <v>3.53986128</v>
      </c>
      <c r="K26" s="18" t="n">
        <v>419.10707572</v>
      </c>
      <c r="L26" s="20" t="n">
        <v>9.995312999999999</v>
      </c>
      <c r="M26" s="18" t="s">
        <v>182</v>
      </c>
      <c r="N26" s="20" t="s">
        <v>182</v>
      </c>
      <c r="O26" s="18" t="s">
        <v>182</v>
      </c>
      <c r="P26" s="20" t="s">
        <v>182</v>
      </c>
      <c r="Q26" s="18" t="s">
        <v>182</v>
      </c>
      <c r="R26" s="20" t="s">
        <v>182</v>
      </c>
      <c r="S26" s="18" t="s">
        <v>182</v>
      </c>
      <c r="T26" s="20" t="s">
        <v>182</v>
      </c>
      <c r="U26" s="18" t="s">
        <v>182</v>
      </c>
      <c r="V26" s="20" t="s">
        <v>182</v>
      </c>
      <c r="W26" s="18" t="n">
        <v>427.55893533</v>
      </c>
      <c r="X26" s="20" t="n">
        <v>15.0564861</v>
      </c>
    </row>
    <row r="27" spans="1:24">
      <c r="A27" s="15" t="s">
        <v>202</v>
      </c>
      <c r="B27" s="17" t="n">
        <v>5299</v>
      </c>
      <c r="C27" s="18">
        <f>(166.0/B27*100)</f>
        <v/>
      </c>
      <c r="D27" s="19" t="n">
        <v>5133</v>
      </c>
      <c r="E27" s="18" t="n">
        <v>495.45759027</v>
      </c>
      <c r="F27" s="20" t="n">
        <v>3.89556803</v>
      </c>
      <c r="G27" s="18" t="n">
        <v>500.23227815</v>
      </c>
      <c r="H27" s="20" t="n">
        <v>2.5068168</v>
      </c>
      <c r="I27" s="18" t="n">
        <v>479.96673274</v>
      </c>
      <c r="J27" s="20" t="n">
        <v>2.92300568</v>
      </c>
      <c r="K27" s="18" t="n">
        <v>442.87904338</v>
      </c>
      <c r="L27" s="20" t="n">
        <v>5.87274219</v>
      </c>
      <c r="M27" s="18" t="n">
        <v>358.00409882</v>
      </c>
      <c r="N27" s="20" t="n">
        <v>28.44836873</v>
      </c>
      <c r="O27" s="18" t="n">
        <v>387.30917951</v>
      </c>
      <c r="P27" s="20" t="n">
        <v>16.08929805</v>
      </c>
      <c r="Q27" s="18" t="s">
        <v>182</v>
      </c>
      <c r="R27" s="20" t="s">
        <v>182</v>
      </c>
      <c r="S27" s="18" t="s">
        <v>182</v>
      </c>
      <c r="T27" s="20" t="s">
        <v>182</v>
      </c>
      <c r="U27" s="18" t="s">
        <v>182</v>
      </c>
      <c r="V27" s="20" t="s">
        <v>182</v>
      </c>
      <c r="W27" s="18" t="n">
        <v>400.53297264</v>
      </c>
      <c r="X27" s="20" t="n">
        <v>7.46939742</v>
      </c>
    </row>
    <row r="28" spans="1:24">
      <c r="A28" s="15" t="s">
        <v>203</v>
      </c>
      <c r="B28" s="17" t="n">
        <v>7568</v>
      </c>
      <c r="C28" s="18">
        <f>(127.0/B28*100)</f>
        <v/>
      </c>
      <c r="D28" s="19" t="n">
        <v>7441</v>
      </c>
      <c r="E28" s="18" t="n">
        <v>449.05206298</v>
      </c>
      <c r="F28" s="20" t="n">
        <v>4.48467768</v>
      </c>
      <c r="G28" s="18" t="n">
        <v>436.96574976</v>
      </c>
      <c r="H28" s="20" t="n">
        <v>2.88575806</v>
      </c>
      <c r="I28" s="18" t="n">
        <v>422.13834342</v>
      </c>
      <c r="J28" s="20" t="n">
        <v>2.8084308</v>
      </c>
      <c r="K28" s="18" t="n">
        <v>393.97301457</v>
      </c>
      <c r="L28" s="20" t="n">
        <v>4.39887871</v>
      </c>
      <c r="M28" s="18" t="n">
        <v>323.66251933</v>
      </c>
      <c r="N28" s="20" t="n">
        <v>15.9416316</v>
      </c>
      <c r="O28" s="18" t="n">
        <v>334.93985653</v>
      </c>
      <c r="P28" s="20" t="n">
        <v>9.19196545</v>
      </c>
      <c r="Q28" s="18" t="s">
        <v>182</v>
      </c>
      <c r="R28" s="20" t="s">
        <v>182</v>
      </c>
      <c r="S28" s="18" t="s">
        <v>182</v>
      </c>
      <c r="T28" s="20" t="s">
        <v>182</v>
      </c>
      <c r="U28" s="18" t="s">
        <v>182</v>
      </c>
      <c r="V28" s="20" t="s">
        <v>182</v>
      </c>
      <c r="W28" s="18" t="n">
        <v>358.45708112</v>
      </c>
      <c r="X28" s="20" t="n">
        <v>12.61704514</v>
      </c>
    </row>
    <row r="29" spans="1:24">
      <c r="A29" s="15" t="s">
        <v>204</v>
      </c>
      <c r="B29" s="17" t="n">
        <v>5385</v>
      </c>
      <c r="C29" s="18">
        <f>(36.0/B29*100)</f>
        <v/>
      </c>
      <c r="D29" s="19" t="n">
        <v>5349</v>
      </c>
      <c r="E29" s="18" t="n">
        <v>507.30947842</v>
      </c>
      <c r="F29" s="20" t="n">
        <v>3.32158124</v>
      </c>
      <c r="G29" s="18" t="n">
        <v>515.33710758</v>
      </c>
      <c r="H29" s="20" t="n">
        <v>2.68940758</v>
      </c>
      <c r="I29" s="18" t="n">
        <v>499.3201067</v>
      </c>
      <c r="J29" s="20" t="n">
        <v>4.72616889</v>
      </c>
      <c r="K29" s="18" t="n">
        <v>452.78860968</v>
      </c>
      <c r="L29" s="20" t="n">
        <v>15.55338436</v>
      </c>
      <c r="M29" s="18" t="n">
        <v>284.1437</v>
      </c>
      <c r="N29" s="20" t="n">
        <v>37.02778835</v>
      </c>
      <c r="O29" s="18" t="n">
        <v>324.13415987</v>
      </c>
      <c r="P29" s="20" t="n">
        <v>51.69632977</v>
      </c>
      <c r="Q29" s="18" t="s">
        <v>182</v>
      </c>
      <c r="R29" s="20" t="s">
        <v>182</v>
      </c>
      <c r="S29" s="18" t="n">
        <v>314.02123871</v>
      </c>
      <c r="T29" s="20" t="n">
        <v>13.26138992</v>
      </c>
      <c r="U29" s="18" t="s">
        <v>182</v>
      </c>
      <c r="V29" s="20" t="s">
        <v>182</v>
      </c>
      <c r="W29" s="18" t="n">
        <v>391.99263348</v>
      </c>
      <c r="X29" s="20" t="n">
        <v>17.9688297</v>
      </c>
    </row>
    <row r="30" spans="1:24">
      <c r="A30" s="15" t="s">
        <v>205</v>
      </c>
      <c r="B30" s="17" t="n">
        <v>4520</v>
      </c>
      <c r="C30" s="18">
        <f>(514.0/B30*100)</f>
        <v/>
      </c>
      <c r="D30" s="19" t="n">
        <v>4006</v>
      </c>
      <c r="E30" s="18" t="n">
        <v>521.05441358</v>
      </c>
      <c r="F30" s="20" t="n">
        <v>3.2613458</v>
      </c>
      <c r="G30" s="18" t="n">
        <v>525.33711109</v>
      </c>
      <c r="H30" s="20" t="n">
        <v>3.52045007</v>
      </c>
      <c r="I30" s="18" t="n">
        <v>497.02040168</v>
      </c>
      <c r="J30" s="20" t="n">
        <v>5.71527792</v>
      </c>
      <c r="K30" s="18" t="n">
        <v>439.69706296</v>
      </c>
      <c r="L30" s="20" t="n">
        <v>9.54280704</v>
      </c>
      <c r="M30" s="18" t="n">
        <v>456.83454382</v>
      </c>
      <c r="N30" s="20" t="n">
        <v>31.86912283</v>
      </c>
      <c r="O30" s="18" t="n">
        <v>405.01001004</v>
      </c>
      <c r="P30" s="20" t="n">
        <v>26.28454288</v>
      </c>
      <c r="Q30" s="18" t="s">
        <v>182</v>
      </c>
      <c r="R30" s="20" t="s">
        <v>182</v>
      </c>
      <c r="S30" s="18" t="s">
        <v>182</v>
      </c>
      <c r="T30" s="20" t="s">
        <v>182</v>
      </c>
      <c r="U30" s="18" t="s">
        <v>182</v>
      </c>
      <c r="V30" s="20" t="s">
        <v>182</v>
      </c>
      <c r="W30" s="18" t="n">
        <v>396.26760769</v>
      </c>
      <c r="X30" s="20" t="n">
        <v>12.97902193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513.64128131</v>
      </c>
      <c r="F32" s="20" t="n">
        <v>3.26141724</v>
      </c>
      <c r="G32" s="18" t="n">
        <v>509.13039124</v>
      </c>
      <c r="H32" s="20" t="n">
        <v>2.75837855</v>
      </c>
      <c r="I32" s="18" t="n">
        <v>484.61719636</v>
      </c>
      <c r="J32" s="20" t="n">
        <v>4.79101184</v>
      </c>
      <c r="K32" s="18" t="n">
        <v>406.83596889</v>
      </c>
      <c r="L32" s="20" t="n">
        <v>15.828734</v>
      </c>
      <c r="M32" s="18" t="n">
        <v>377.47136377</v>
      </c>
      <c r="N32" s="20" t="n">
        <v>50.99944822</v>
      </c>
      <c r="O32" s="18" t="n">
        <v>415.96615723</v>
      </c>
      <c r="P32" s="20" t="n">
        <v>23.22638406</v>
      </c>
      <c r="Q32" s="18" t="s">
        <v>182</v>
      </c>
      <c r="R32" s="20" t="s">
        <v>182</v>
      </c>
      <c r="S32" s="18" t="s">
        <v>182</v>
      </c>
      <c r="T32" s="20" t="s">
        <v>182</v>
      </c>
      <c r="U32" s="18" t="s">
        <v>182</v>
      </c>
      <c r="V32" s="20" t="s">
        <v>182</v>
      </c>
      <c r="W32" s="18" t="n">
        <v>411.17919049</v>
      </c>
      <c r="X32" s="20" t="n">
        <v>19.05755787</v>
      </c>
    </row>
    <row r="33" spans="1:24">
      <c r="A33" s="15" t="s">
        <v>208</v>
      </c>
      <c r="B33" s="17" t="n">
        <v>7325</v>
      </c>
      <c r="C33" s="18">
        <f>(226.0/B33*100)</f>
        <v/>
      </c>
      <c r="D33" s="19" t="n">
        <v>7099</v>
      </c>
      <c r="E33" s="18" t="n">
        <v>510.08725738</v>
      </c>
      <c r="F33" s="20" t="n">
        <v>3.55818024</v>
      </c>
      <c r="G33" s="18" t="n">
        <v>504.71829472</v>
      </c>
      <c r="H33" s="20" t="n">
        <v>2.88504055</v>
      </c>
      <c r="I33" s="18" t="n">
        <v>483.73669753</v>
      </c>
      <c r="J33" s="20" t="n">
        <v>4.12713926</v>
      </c>
      <c r="K33" s="18" t="n">
        <v>432.66706309</v>
      </c>
      <c r="L33" s="20" t="n">
        <v>8.87126383</v>
      </c>
      <c r="M33" s="18" t="n">
        <v>377.47084336</v>
      </c>
      <c r="N33" s="20" t="n">
        <v>52.02218161</v>
      </c>
      <c r="O33" s="18" t="n">
        <v>376.02911283</v>
      </c>
      <c r="P33" s="20" t="n">
        <v>21.32653468</v>
      </c>
      <c r="Q33" s="18" t="s">
        <v>182</v>
      </c>
      <c r="R33" s="20" t="s">
        <v>182</v>
      </c>
      <c r="S33" s="18" t="s">
        <v>182</v>
      </c>
      <c r="T33" s="20" t="s">
        <v>182</v>
      </c>
      <c r="U33" s="18" t="s">
        <v>182</v>
      </c>
      <c r="V33" s="20" t="s">
        <v>182</v>
      </c>
      <c r="W33" s="18" t="n">
        <v>409.8518796</v>
      </c>
      <c r="X33" s="20" t="n">
        <v>14.08609191</v>
      </c>
    </row>
    <row r="34" spans="1:24">
      <c r="A34" s="15" t="s">
        <v>209</v>
      </c>
      <c r="B34" s="17" t="n">
        <v>6350</v>
      </c>
      <c r="C34" s="18">
        <f>(81.0/B34*100)</f>
        <v/>
      </c>
      <c r="D34" s="19" t="n">
        <v>6269</v>
      </c>
      <c r="E34" s="18" t="n">
        <v>465.64878551</v>
      </c>
      <c r="F34" s="20" t="n">
        <v>4.60483715</v>
      </c>
      <c r="G34" s="18" t="n">
        <v>471.92966457</v>
      </c>
      <c r="H34" s="20" t="n">
        <v>2.98337201</v>
      </c>
      <c r="I34" s="18" t="n">
        <v>454.0908774</v>
      </c>
      <c r="J34" s="20" t="n">
        <v>3.36547407</v>
      </c>
      <c r="K34" s="18" t="n">
        <v>394.81512428</v>
      </c>
      <c r="L34" s="20" t="n">
        <v>7.66202016</v>
      </c>
      <c r="M34" s="18" t="n">
        <v>365.63652006</v>
      </c>
      <c r="N34" s="20" t="n">
        <v>36.2309402</v>
      </c>
      <c r="O34" s="18" t="n">
        <v>336.00964723</v>
      </c>
      <c r="P34" s="20" t="n">
        <v>14.75537024</v>
      </c>
      <c r="Q34" s="18" t="s">
        <v>182</v>
      </c>
      <c r="R34" s="20" t="s">
        <v>182</v>
      </c>
      <c r="S34" s="18" t="n">
        <v>263.37193708</v>
      </c>
      <c r="T34" s="20" t="n">
        <v>13.61114927</v>
      </c>
      <c r="U34" s="18" t="s">
        <v>182</v>
      </c>
      <c r="V34" s="20" t="s">
        <v>182</v>
      </c>
      <c r="W34" s="18" t="n">
        <v>346.73618733</v>
      </c>
      <c r="X34" s="20" t="n">
        <v>12.16223926</v>
      </c>
    </row>
    <row r="35" spans="1:24">
      <c r="A35" s="15" t="s">
        <v>210</v>
      </c>
      <c r="B35" s="17" t="n">
        <v>6406</v>
      </c>
      <c r="C35" s="18">
        <f>(68.0/B35*100)</f>
        <v/>
      </c>
      <c r="D35" s="19" t="n">
        <v>6338</v>
      </c>
      <c r="E35" s="18" t="n">
        <v>514.27723241</v>
      </c>
      <c r="F35" s="20" t="n">
        <v>3.18164418</v>
      </c>
      <c r="G35" s="18" t="n">
        <v>513.25193296</v>
      </c>
      <c r="H35" s="20" t="n">
        <v>2.32610359</v>
      </c>
      <c r="I35" s="18" t="n">
        <v>493.75052465</v>
      </c>
      <c r="J35" s="20" t="n">
        <v>3.52562749</v>
      </c>
      <c r="K35" s="18" t="n">
        <v>451.33615881</v>
      </c>
      <c r="L35" s="20" t="n">
        <v>12.78304525</v>
      </c>
      <c r="M35" s="18" t="n">
        <v>365.44393059</v>
      </c>
      <c r="N35" s="20" t="n">
        <v>19.68331012</v>
      </c>
      <c r="O35" s="18" t="n">
        <v>430.2645433</v>
      </c>
      <c r="P35" s="20" t="n">
        <v>21.07802728</v>
      </c>
      <c r="Q35" s="18" t="s">
        <v>182</v>
      </c>
      <c r="R35" s="20" t="s">
        <v>182</v>
      </c>
      <c r="S35" s="18" t="n">
        <v>337.32521215</v>
      </c>
      <c r="T35" s="20" t="n">
        <v>11.65794297</v>
      </c>
      <c r="U35" s="18" t="s">
        <v>182</v>
      </c>
      <c r="V35" s="20" t="s">
        <v>182</v>
      </c>
      <c r="W35" s="18" t="n">
        <v>411.11104122</v>
      </c>
      <c r="X35" s="20" t="n">
        <v>11.20663985</v>
      </c>
    </row>
    <row r="36" spans="1:24">
      <c r="A36" s="15" t="s">
        <v>211</v>
      </c>
      <c r="B36" s="17" t="n">
        <v>6736</v>
      </c>
      <c r="C36" s="18">
        <f>(46.0/B36*100)</f>
        <v/>
      </c>
      <c r="D36" s="19" t="n">
        <v>6690</v>
      </c>
      <c r="E36" s="18" t="n">
        <v>505.21231702</v>
      </c>
      <c r="F36" s="20" t="n">
        <v>3.06553294</v>
      </c>
      <c r="G36" s="18" t="n">
        <v>501.35915524</v>
      </c>
      <c r="H36" s="20" t="n">
        <v>2.37860664</v>
      </c>
      <c r="I36" s="18" t="n">
        <v>485.65365839</v>
      </c>
      <c r="J36" s="20" t="n">
        <v>3.83321887</v>
      </c>
      <c r="K36" s="18" t="n">
        <v>434.71839731</v>
      </c>
      <c r="L36" s="20" t="n">
        <v>8.94230685</v>
      </c>
      <c r="M36" s="18" t="n">
        <v>406.6438676</v>
      </c>
      <c r="N36" s="20" t="n">
        <v>32.8912017</v>
      </c>
      <c r="O36" s="18" t="n">
        <v>369.72364582</v>
      </c>
      <c r="P36" s="20" t="n">
        <v>22.3136275</v>
      </c>
      <c r="Q36" s="18" t="s">
        <v>182</v>
      </c>
      <c r="R36" s="20" t="s">
        <v>182</v>
      </c>
      <c r="S36" s="18" t="s">
        <v>182</v>
      </c>
      <c r="T36" s="20" t="s">
        <v>182</v>
      </c>
      <c r="U36" s="18" t="s">
        <v>182</v>
      </c>
      <c r="V36" s="20" t="s">
        <v>182</v>
      </c>
      <c r="W36" s="18" t="n">
        <v>394.02880852</v>
      </c>
      <c r="X36" s="20" t="n">
        <v>11.30457921</v>
      </c>
    </row>
    <row r="37" spans="1:24">
      <c r="A37" s="15" t="s">
        <v>212</v>
      </c>
      <c r="B37" s="17" t="n">
        <v>5458</v>
      </c>
      <c r="C37" s="18">
        <f>(233.0/B37*100)</f>
        <v/>
      </c>
      <c r="D37" s="19" t="n">
        <v>5225</v>
      </c>
      <c r="E37" s="18" t="n">
        <v>512.43430618</v>
      </c>
      <c r="F37" s="20" t="n">
        <v>3.62565375</v>
      </c>
      <c r="G37" s="18" t="n">
        <v>510.88200017</v>
      </c>
      <c r="H37" s="20" t="n">
        <v>3.4711243</v>
      </c>
      <c r="I37" s="18" t="n">
        <v>477.17579227</v>
      </c>
      <c r="J37" s="20" t="n">
        <v>7.22157711</v>
      </c>
      <c r="K37" s="18" t="n">
        <v>410.03773931</v>
      </c>
      <c r="L37" s="20" t="n">
        <v>14.07163473</v>
      </c>
      <c r="M37" s="18" t="n">
        <v>365.65336171</v>
      </c>
      <c r="N37" s="20" t="n">
        <v>26.02171291</v>
      </c>
      <c r="O37" s="18" t="n">
        <v>343.16972128</v>
      </c>
      <c r="P37" s="20" t="n">
        <v>23.12127196</v>
      </c>
      <c r="Q37" s="18" t="s">
        <v>182</v>
      </c>
      <c r="R37" s="20" t="s">
        <v>182</v>
      </c>
      <c r="S37" s="18" t="s">
        <v>182</v>
      </c>
      <c r="T37" s="20" t="s">
        <v>182</v>
      </c>
      <c r="U37" s="18" t="s">
        <v>182</v>
      </c>
      <c r="V37" s="20" t="s">
        <v>182</v>
      </c>
      <c r="W37" s="18" t="n">
        <v>383.48631316</v>
      </c>
      <c r="X37" s="20" t="n">
        <v>11.09309908</v>
      </c>
    </row>
    <row r="38" spans="1:24">
      <c r="A38" s="15" t="s">
        <v>213</v>
      </c>
      <c r="B38" s="17" t="n">
        <v>5860</v>
      </c>
      <c r="C38" s="18">
        <f>(62.0/B38*100)</f>
        <v/>
      </c>
      <c r="D38" s="19" t="n">
        <v>5798</v>
      </c>
      <c r="E38" s="18" t="n">
        <v>495.76409542</v>
      </c>
      <c r="F38" s="20" t="n">
        <v>5.15602729</v>
      </c>
      <c r="G38" s="18" t="n">
        <v>505.66986712</v>
      </c>
      <c r="H38" s="20" t="n">
        <v>3.2433492</v>
      </c>
      <c r="I38" s="18" t="n">
        <v>487.73377999</v>
      </c>
      <c r="J38" s="20" t="n">
        <v>3.72396904</v>
      </c>
      <c r="K38" s="18" t="n">
        <v>458.54636285</v>
      </c>
      <c r="L38" s="20" t="n">
        <v>6.64995021</v>
      </c>
      <c r="M38" s="18" t="n">
        <v>364.25784457</v>
      </c>
      <c r="N38" s="20" t="n">
        <v>36.7062343</v>
      </c>
      <c r="O38" s="18" t="n">
        <v>369.61260262</v>
      </c>
      <c r="P38" s="20" t="n">
        <v>18.26023486</v>
      </c>
      <c r="Q38" s="18" t="s">
        <v>182</v>
      </c>
      <c r="R38" s="20" t="s">
        <v>182</v>
      </c>
      <c r="S38" s="18" t="s">
        <v>182</v>
      </c>
      <c r="T38" s="20" t="s">
        <v>182</v>
      </c>
      <c r="U38" s="18" t="s">
        <v>182</v>
      </c>
      <c r="V38" s="20" t="s">
        <v>182</v>
      </c>
      <c r="W38" s="18" t="n">
        <v>415.01979075</v>
      </c>
      <c r="X38" s="20" t="n">
        <v>9.810274550000001</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(5668.0/B40*100)</f>
        <v/>
      </c>
      <c r="D40" s="19" t="n">
        <v>8489</v>
      </c>
      <c r="E40" s="18" t="n">
        <v>507.24313634</v>
      </c>
      <c r="F40" s="20" t="n">
        <v>3.79610296</v>
      </c>
      <c r="G40" s="18" t="n">
        <v>505.13172059</v>
      </c>
      <c r="H40" s="20" t="n">
        <v>3.39937739</v>
      </c>
      <c r="I40" s="18" t="n">
        <v>488.18645264</v>
      </c>
      <c r="J40" s="20" t="n">
        <v>5.36327508</v>
      </c>
      <c r="K40" s="18" t="n">
        <v>431.33427346</v>
      </c>
      <c r="L40" s="20" t="n">
        <v>12.55078106</v>
      </c>
      <c r="M40" s="18" t="n">
        <v>399.49142424</v>
      </c>
      <c r="N40" s="20" t="n">
        <v>26.21033234</v>
      </c>
      <c r="O40" s="18" t="n">
        <v>432.02468627</v>
      </c>
      <c r="P40" s="20" t="n">
        <v>21.89614716</v>
      </c>
      <c r="Q40" s="18" t="s">
        <v>182</v>
      </c>
      <c r="R40" s="20" t="s">
        <v>182</v>
      </c>
      <c r="S40" s="18" t="n">
        <v>493.18465857</v>
      </c>
      <c r="T40" s="20" t="n">
        <v>2.25147869</v>
      </c>
      <c r="U40" s="18" t="s">
        <v>182</v>
      </c>
      <c r="V40" s="20" t="s">
        <v>182</v>
      </c>
      <c r="W40" s="18" t="n">
        <v>405.71972428</v>
      </c>
      <c r="X40" s="20" t="n">
        <v>12.16656887</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(2752.0/B46*100)</f>
        <v/>
      </c>
      <c r="D46" s="19" t="n">
        <v>20389</v>
      </c>
      <c r="E46" s="18" t="n">
        <v>436.271064</v>
      </c>
      <c r="F46" s="20" t="n">
        <v>4.45740678</v>
      </c>
      <c r="G46" s="18" t="n">
        <v>436.11360185</v>
      </c>
      <c r="H46" s="20" t="n">
        <v>4.14117754</v>
      </c>
      <c r="I46" s="18" t="n">
        <v>404.53248594</v>
      </c>
      <c r="J46" s="20" t="n">
        <v>4.14835166</v>
      </c>
      <c r="K46" s="18" t="n">
        <v>359.1448026</v>
      </c>
      <c r="L46" s="20" t="n">
        <v>5.10195177</v>
      </c>
      <c r="M46" s="18" t="n">
        <v>301.50227172</v>
      </c>
      <c r="N46" s="20" t="n">
        <v>12.17241581</v>
      </c>
      <c r="O46" s="18" t="n">
        <v>307.86644132</v>
      </c>
      <c r="P46" s="20" t="n">
        <v>11.90587687</v>
      </c>
      <c r="Q46" s="18" t="s">
        <v>182</v>
      </c>
      <c r="R46" s="20" t="s">
        <v>182</v>
      </c>
      <c r="S46" s="18" t="s">
        <v>182</v>
      </c>
      <c r="T46" s="20" t="s">
        <v>182</v>
      </c>
      <c r="U46" s="18" t="s">
        <v>182</v>
      </c>
      <c r="V46" s="20" t="s">
        <v>182</v>
      </c>
      <c r="W46" s="18" t="n">
        <v>389.41109384</v>
      </c>
      <c r="X46" s="20" t="n">
        <v>4.32664786</v>
      </c>
    </row>
    <row r="47" spans="1:24">
      <c r="A47" s="15" t="s">
        <v>222</v>
      </c>
      <c r="B47" s="17" t="n">
        <v>5928</v>
      </c>
      <c r="C47" s="18">
        <f>(120.0/B47*100)</f>
        <v/>
      </c>
      <c r="D47" s="19" t="n">
        <v>5808</v>
      </c>
      <c r="E47" s="18" t="n">
        <v>453.0776711</v>
      </c>
      <c r="F47" s="20" t="n">
        <v>5.31433351</v>
      </c>
      <c r="G47" s="18" t="n">
        <v>452.22335372</v>
      </c>
      <c r="H47" s="20" t="n">
        <v>4.86362002</v>
      </c>
      <c r="I47" s="18" t="n">
        <v>409.47694892</v>
      </c>
      <c r="J47" s="20" t="n">
        <v>6.79773756</v>
      </c>
      <c r="K47" s="18" t="n">
        <v>332.35478042</v>
      </c>
      <c r="L47" s="20" t="n">
        <v>9.679041570000001</v>
      </c>
      <c r="M47" s="18" t="n">
        <v>324.32349083</v>
      </c>
      <c r="N47" s="20" t="n">
        <v>18.62626326</v>
      </c>
      <c r="O47" s="18" t="n">
        <v>325.00177883</v>
      </c>
      <c r="P47" s="20" t="n">
        <v>13.28366105</v>
      </c>
      <c r="Q47" s="18" t="s">
        <v>182</v>
      </c>
      <c r="R47" s="20" t="s">
        <v>182</v>
      </c>
      <c r="S47" s="18" t="s">
        <v>182</v>
      </c>
      <c r="T47" s="20" t="s">
        <v>182</v>
      </c>
      <c r="U47" s="18" t="s">
        <v>182</v>
      </c>
      <c r="V47" s="20" t="s">
        <v>182</v>
      </c>
      <c r="W47" s="18" t="n">
        <v>338.42783722</v>
      </c>
      <c r="X47" s="20" t="n">
        <v>8.184862539999999</v>
      </c>
    </row>
    <row r="48" spans="1:24">
      <c r="A48" s="15" t="s">
        <v>223</v>
      </c>
      <c r="B48" s="17" t="n">
        <v>9841</v>
      </c>
      <c r="C48" s="18">
        <f>(20.0/B48*100)</f>
        <v/>
      </c>
      <c r="D48" s="19" t="n">
        <v>9821</v>
      </c>
      <c r="E48" s="18" t="n">
        <v>552.02207549</v>
      </c>
      <c r="F48" s="20" t="n">
        <v>7.21038901</v>
      </c>
      <c r="G48" s="18" t="n">
        <v>538.30483982</v>
      </c>
      <c r="H48" s="20" t="n">
        <v>5.31957074</v>
      </c>
      <c r="I48" s="18" t="n">
        <v>494.61140419</v>
      </c>
      <c r="J48" s="20" t="n">
        <v>5.04896608</v>
      </c>
      <c r="K48" s="18" t="n">
        <v>431.6290125</v>
      </c>
      <c r="L48" s="20" t="n">
        <v>5.93769477</v>
      </c>
      <c r="M48" s="18" t="n">
        <v>349.97106725</v>
      </c>
      <c r="N48" s="20" t="n">
        <v>17.47469699</v>
      </c>
      <c r="O48" s="18" t="n">
        <v>324.36252601</v>
      </c>
      <c r="P48" s="20" t="n">
        <v>11.17732921</v>
      </c>
      <c r="Q48" s="18" t="s">
        <v>182</v>
      </c>
      <c r="R48" s="20" t="s">
        <v>182</v>
      </c>
      <c r="S48" s="18" t="s">
        <v>182</v>
      </c>
      <c r="T48" s="20" t="s">
        <v>182</v>
      </c>
      <c r="U48" s="18" t="s">
        <v>182</v>
      </c>
      <c r="V48" s="20" t="s">
        <v>182</v>
      </c>
      <c r="W48" s="18" t="n">
        <v>413.83527731</v>
      </c>
      <c r="X48" s="20" t="n">
        <v>37.75836478</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(1010.0/B50*100)</f>
        <v/>
      </c>
      <c r="D50" s="19" t="n">
        <v>10785</v>
      </c>
      <c r="E50" s="18" t="n">
        <v>456.58881822</v>
      </c>
      <c r="F50" s="20" t="n">
        <v>3.83466061</v>
      </c>
      <c r="G50" s="18" t="n">
        <v>445.27905245</v>
      </c>
      <c r="H50" s="20" t="n">
        <v>2.67072669</v>
      </c>
      <c r="I50" s="18" t="n">
        <v>419.36681178</v>
      </c>
      <c r="J50" s="20" t="n">
        <v>3.93478392</v>
      </c>
      <c r="K50" s="18" t="n">
        <v>373.88019789</v>
      </c>
      <c r="L50" s="20" t="n">
        <v>5.54581275</v>
      </c>
      <c r="M50" s="18" t="n">
        <v>316.10947504</v>
      </c>
      <c r="N50" s="20" t="n">
        <v>20.81684849</v>
      </c>
      <c r="O50" s="18" t="n">
        <v>322.25586987</v>
      </c>
      <c r="P50" s="20" t="n">
        <v>8.56992509</v>
      </c>
      <c r="Q50" s="18" t="s">
        <v>182</v>
      </c>
      <c r="R50" s="20" t="s">
        <v>182</v>
      </c>
      <c r="S50" s="18" t="s">
        <v>182</v>
      </c>
      <c r="T50" s="20" t="s">
        <v>182</v>
      </c>
      <c r="U50" s="18" t="s">
        <v>182</v>
      </c>
      <c r="V50" s="20" t="s">
        <v>182</v>
      </c>
      <c r="W50" s="18" t="n">
        <v>391.68381113</v>
      </c>
      <c r="X50" s="20" t="n">
        <v>9.57647014</v>
      </c>
    </row>
    <row r="51" spans="1:24">
      <c r="A51" s="15" t="s">
        <v>226</v>
      </c>
      <c r="B51" s="17" t="n">
        <v>6866</v>
      </c>
      <c r="C51" s="18">
        <f>(115.0/B51*100)</f>
        <v/>
      </c>
      <c r="D51" s="19" t="n">
        <v>6751</v>
      </c>
      <c r="E51" s="18" t="n">
        <v>454.95237877</v>
      </c>
      <c r="F51" s="20" t="n">
        <v>3.63766783</v>
      </c>
      <c r="G51" s="18" t="n">
        <v>437.61974402</v>
      </c>
      <c r="H51" s="20" t="n">
        <v>3.19989433</v>
      </c>
      <c r="I51" s="18" t="n">
        <v>416.23842493</v>
      </c>
      <c r="J51" s="20" t="n">
        <v>3.55113504</v>
      </c>
      <c r="K51" s="18" t="n">
        <v>393.72053877</v>
      </c>
      <c r="L51" s="20" t="n">
        <v>5.32856896</v>
      </c>
      <c r="M51" s="18" t="n">
        <v>336.84102704</v>
      </c>
      <c r="N51" s="20" t="n">
        <v>15.88258305</v>
      </c>
      <c r="O51" s="18" t="n">
        <v>306.15936954</v>
      </c>
      <c r="P51" s="20" t="n">
        <v>16.24559738</v>
      </c>
      <c r="Q51" s="18" t="s">
        <v>182</v>
      </c>
      <c r="R51" s="20" t="s">
        <v>182</v>
      </c>
      <c r="S51" s="18" t="n">
        <v>427.96430568</v>
      </c>
      <c r="T51" s="20" t="n">
        <v>5.20460603</v>
      </c>
      <c r="U51" s="18" t="s">
        <v>182</v>
      </c>
      <c r="V51" s="20" t="s">
        <v>182</v>
      </c>
      <c r="W51" s="18" t="n">
        <v>392.60194707</v>
      </c>
      <c r="X51" s="20" t="n">
        <v>6.62078742</v>
      </c>
    </row>
    <row r="52" spans="1:24">
      <c r="A52" s="15" t="s">
        <v>227</v>
      </c>
      <c r="B52" s="17" t="n">
        <v>5809</v>
      </c>
      <c r="C52" s="18">
        <f>(118.0/B52*100)</f>
        <v/>
      </c>
      <c r="D52" s="19" t="n">
        <v>5691</v>
      </c>
      <c r="E52" s="18" t="n">
        <v>496.00188904</v>
      </c>
      <c r="F52" s="20" t="n">
        <v>3.47854362</v>
      </c>
      <c r="G52" s="18" t="n">
        <v>493.72805041</v>
      </c>
      <c r="H52" s="20" t="n">
        <v>3.01641784</v>
      </c>
      <c r="I52" s="18" t="n">
        <v>475.58004251</v>
      </c>
      <c r="J52" s="20" t="n">
        <v>3.94255835</v>
      </c>
      <c r="K52" s="18" t="n">
        <v>405.51687386</v>
      </c>
      <c r="L52" s="20" t="n">
        <v>9.8063512</v>
      </c>
      <c r="M52" s="18" t="n">
        <v>426.18197289</v>
      </c>
      <c r="N52" s="20" t="n">
        <v>30.99370572</v>
      </c>
      <c r="O52" s="18" t="n">
        <v>369.52470076</v>
      </c>
      <c r="P52" s="20" t="n">
        <v>22.63947018</v>
      </c>
      <c r="Q52" s="18" t="s">
        <v>182</v>
      </c>
      <c r="R52" s="20" t="s">
        <v>182</v>
      </c>
      <c r="S52" s="18" t="s">
        <v>182</v>
      </c>
      <c r="T52" s="20" t="s">
        <v>182</v>
      </c>
      <c r="U52" s="18" t="s">
        <v>182</v>
      </c>
      <c r="V52" s="20" t="s">
        <v>182</v>
      </c>
      <c r="W52" s="18" t="n">
        <v>375.5984961</v>
      </c>
      <c r="X52" s="20" t="n">
        <v>13.06903691</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(453.0/B54*100)</f>
        <v/>
      </c>
      <c r="D54" s="19" t="n">
        <v>4287</v>
      </c>
      <c r="E54" s="18" t="n">
        <v>386.04639024</v>
      </c>
      <c r="F54" s="20" t="n">
        <v>5.96106142</v>
      </c>
      <c r="G54" s="18" t="n">
        <v>389.9265266</v>
      </c>
      <c r="H54" s="20" t="n">
        <v>4.25588417</v>
      </c>
      <c r="I54" s="18" t="n">
        <v>362.2472094</v>
      </c>
      <c r="J54" s="20" t="n">
        <v>3.82630174</v>
      </c>
      <c r="K54" s="18" t="n">
        <v>325.09092523</v>
      </c>
      <c r="L54" s="20" t="n">
        <v>3.8552632</v>
      </c>
      <c r="M54" s="18" t="n">
        <v>294.277942</v>
      </c>
      <c r="N54" s="20" t="n">
        <v>11.14520288</v>
      </c>
      <c r="O54" s="18" t="n">
        <v>297.57841935</v>
      </c>
      <c r="P54" s="20" t="n">
        <v>8.27344974</v>
      </c>
      <c r="Q54" s="18" t="s">
        <v>182</v>
      </c>
      <c r="R54" s="20" t="s">
        <v>182</v>
      </c>
      <c r="S54" s="18" t="s">
        <v>182</v>
      </c>
      <c r="T54" s="20" t="s">
        <v>182</v>
      </c>
      <c r="U54" s="18" t="s">
        <v>182</v>
      </c>
      <c r="V54" s="20" t="s">
        <v>182</v>
      </c>
      <c r="W54" s="18" t="n">
        <v>307.16176699</v>
      </c>
      <c r="X54" s="20" t="n">
        <v>6.45765815</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537.4860079699999</v>
      </c>
      <c r="F56" s="20" t="n">
        <v>2.98173539</v>
      </c>
      <c r="G56" s="18" t="n">
        <v>529.39523983</v>
      </c>
      <c r="H56" s="20" t="n">
        <v>2.78315318</v>
      </c>
      <c r="I56" s="18" t="n">
        <v>516.46767002</v>
      </c>
      <c r="J56" s="20" t="n">
        <v>5.42450086</v>
      </c>
      <c r="K56" s="18" t="n">
        <v>448.78106383</v>
      </c>
      <c r="L56" s="20" t="n">
        <v>10.46639747</v>
      </c>
      <c r="M56" s="18" t="n">
        <v>410.34192122</v>
      </c>
      <c r="N56" s="20" t="n">
        <v>26.72507831</v>
      </c>
      <c r="O56" s="18" t="n">
        <v>431.98054993</v>
      </c>
      <c r="P56" s="20" t="n">
        <v>17.09401393</v>
      </c>
      <c r="Q56" s="18" t="s">
        <v>182</v>
      </c>
      <c r="R56" s="20" t="s">
        <v>182</v>
      </c>
      <c r="S56" s="18" t="s">
        <v>182</v>
      </c>
      <c r="T56" s="20" t="s">
        <v>182</v>
      </c>
      <c r="U56" s="18" t="s">
        <v>182</v>
      </c>
      <c r="V56" s="20" t="s">
        <v>182</v>
      </c>
      <c r="W56" s="18" t="n">
        <v>401.0065412</v>
      </c>
      <c r="X56" s="20" t="n">
        <v>27.75283116</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(258.0/B61*100)</f>
        <v/>
      </c>
      <c r="D61" s="19" t="n">
        <v>6267</v>
      </c>
      <c r="E61" s="18" t="n">
        <v>484.81969678</v>
      </c>
      <c r="F61" s="20" t="n">
        <v>3.36546095</v>
      </c>
      <c r="G61" s="18" t="n">
        <v>477.40984468</v>
      </c>
      <c r="H61" s="20" t="n">
        <v>3.15828063</v>
      </c>
      <c r="I61" s="18" t="n">
        <v>461.23341761</v>
      </c>
      <c r="J61" s="20" t="n">
        <v>5.49898286</v>
      </c>
      <c r="K61" s="18" t="n">
        <v>389.27392405</v>
      </c>
      <c r="L61" s="20" t="n">
        <v>10.82206264</v>
      </c>
      <c r="M61" s="18" t="n">
        <v>379.32973345</v>
      </c>
      <c r="N61" s="20" t="n">
        <v>23.35305281</v>
      </c>
      <c r="O61" s="18" t="n">
        <v>368.81442632</v>
      </c>
      <c r="P61" s="20" t="n">
        <v>17.16780352</v>
      </c>
      <c r="Q61" s="18" t="s">
        <v>182</v>
      </c>
      <c r="R61" s="20" t="s">
        <v>182</v>
      </c>
      <c r="S61" s="18" t="s">
        <v>182</v>
      </c>
      <c r="T61" s="20" t="s">
        <v>182</v>
      </c>
      <c r="U61" s="18" t="s">
        <v>182</v>
      </c>
      <c r="V61" s="20" t="s">
        <v>182</v>
      </c>
      <c r="W61" s="18" t="n">
        <v>359.10602646</v>
      </c>
      <c r="X61" s="20" t="n">
        <v>12.66550517</v>
      </c>
    </row>
    <row r="62" spans="1:24">
      <c r="A62" s="15" t="s">
        <v>237</v>
      </c>
      <c r="B62" s="17" t="n">
        <v>4476</v>
      </c>
      <c r="C62" s="18">
        <f>(5.0/B62*100)</f>
        <v/>
      </c>
      <c r="D62" s="19" t="n">
        <v>4471</v>
      </c>
      <c r="E62" s="18" t="n">
        <v>514.80458622</v>
      </c>
      <c r="F62" s="20" t="n">
        <v>2.36217573</v>
      </c>
      <c r="G62" s="18" t="n">
        <v>511.51550382</v>
      </c>
      <c r="H62" s="20" t="n">
        <v>1.78907026</v>
      </c>
      <c r="I62" s="18" t="n">
        <v>500.39255825</v>
      </c>
      <c r="J62" s="20" t="n">
        <v>3.58718345</v>
      </c>
      <c r="K62" s="18" t="n">
        <v>462.42417052</v>
      </c>
      <c r="L62" s="20" t="n">
        <v>10.20293782</v>
      </c>
      <c r="M62" s="18" t="n">
        <v>362.7252</v>
      </c>
      <c r="N62" s="20" t="n">
        <v>64.4564372</v>
      </c>
      <c r="O62" s="18" t="n">
        <v>426.5402774</v>
      </c>
      <c r="P62" s="20" t="n">
        <v>15.63912385</v>
      </c>
      <c r="Q62" s="18" t="s">
        <v>182</v>
      </c>
      <c r="R62" s="20" t="s">
        <v>182</v>
      </c>
      <c r="S62" s="18" t="s">
        <v>182</v>
      </c>
      <c r="T62" s="20" t="s">
        <v>182</v>
      </c>
      <c r="U62" s="18" t="s">
        <v>182</v>
      </c>
      <c r="V62" s="20" t="s">
        <v>182</v>
      </c>
      <c r="W62" s="18" t="n">
        <v>440.7032966</v>
      </c>
      <c r="X62" s="20" t="n">
        <v>43.16153666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(23.0/B67*100)</f>
        <v/>
      </c>
      <c r="D67" s="19" t="n">
        <v>6948</v>
      </c>
      <c r="E67" s="18" t="n">
        <v>446.50557433</v>
      </c>
      <c r="F67" s="20" t="n">
        <v>4.98121683</v>
      </c>
      <c r="G67" s="18" t="n">
        <v>425.50530803</v>
      </c>
      <c r="H67" s="20" t="n">
        <v>3.5456838</v>
      </c>
      <c r="I67" s="18" t="n">
        <v>393.10531826</v>
      </c>
      <c r="J67" s="20" t="n">
        <v>3.13238138</v>
      </c>
      <c r="K67" s="18" t="n">
        <v>351.90422704</v>
      </c>
      <c r="L67" s="20" t="n">
        <v>2.99606803</v>
      </c>
      <c r="M67" s="18" t="n">
        <v>300.08480479</v>
      </c>
      <c r="N67" s="20" t="n">
        <v>8.945289170000001</v>
      </c>
      <c r="O67" s="18" t="n">
        <v>291.76354753</v>
      </c>
      <c r="P67" s="20" t="n">
        <v>5.37762837</v>
      </c>
      <c r="Q67" s="18" t="s">
        <v>182</v>
      </c>
      <c r="R67" s="20" t="s">
        <v>182</v>
      </c>
      <c r="S67" s="18" t="s">
        <v>182</v>
      </c>
      <c r="T67" s="20" t="s">
        <v>182</v>
      </c>
      <c r="U67" s="18" t="s">
        <v>182</v>
      </c>
      <c r="V67" s="20" t="s">
        <v>182</v>
      </c>
      <c r="W67" s="18" t="n">
        <v>375.24069543</v>
      </c>
      <c r="X67" s="20" t="n">
        <v>18.90528079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508.84443994</v>
      </c>
      <c r="F70" s="20" t="n">
        <v>3.97023639</v>
      </c>
      <c r="G70" s="18" t="n">
        <v>500.19622468</v>
      </c>
      <c r="H70" s="20" t="n">
        <v>3.79485905</v>
      </c>
      <c r="I70" s="18" t="n">
        <v>492.10011132</v>
      </c>
      <c r="J70" s="20" t="n">
        <v>3.78902623</v>
      </c>
      <c r="K70" s="18" t="n">
        <v>461.81099248</v>
      </c>
      <c r="L70" s="20" t="n">
        <v>8.817639659999999</v>
      </c>
      <c r="M70" s="18" t="n">
        <v>352.1109081</v>
      </c>
      <c r="N70" s="20" t="n">
        <v>31.4944947</v>
      </c>
      <c r="O70" s="18" t="n">
        <v>426.1731216</v>
      </c>
      <c r="P70" s="20" t="n">
        <v>17.43907662</v>
      </c>
      <c r="Q70" s="18" t="s">
        <v>182</v>
      </c>
      <c r="R70" s="20" t="s">
        <v>182</v>
      </c>
      <c r="S70" s="18" t="s">
        <v>182</v>
      </c>
      <c r="T70" s="20" t="s">
        <v>182</v>
      </c>
      <c r="U70" s="18" t="s">
        <v>182</v>
      </c>
      <c r="V70" s="20" t="s">
        <v>182</v>
      </c>
      <c r="W70" s="18" t="n">
        <v>430.32578438</v>
      </c>
      <c r="X70" s="20" t="n">
        <v>8.58762823</v>
      </c>
    </row>
    <row r="71" spans="1:24">
      <c r="A71" s="15" t="s">
        <v>246</v>
      </c>
      <c r="B71" s="17" t="n">
        <v>6115</v>
      </c>
      <c r="C71" s="18">
        <f>(110.0/B71*100)</f>
        <v/>
      </c>
      <c r="D71" s="19" t="n">
        <v>6005</v>
      </c>
      <c r="E71" s="18" t="n">
        <v>554.96713665</v>
      </c>
      <c r="F71" s="20" t="n">
        <v>4.02406189</v>
      </c>
      <c r="G71" s="18" t="n">
        <v>541.78454389</v>
      </c>
      <c r="H71" s="20" t="n">
        <v>2.48066327</v>
      </c>
      <c r="I71" s="18" t="n">
        <v>514.84340941</v>
      </c>
      <c r="J71" s="20" t="n">
        <v>2.75515081</v>
      </c>
      <c r="K71" s="18" t="n">
        <v>484.67671554</v>
      </c>
      <c r="L71" s="20" t="n">
        <v>7.60035966</v>
      </c>
      <c r="M71" s="18" t="n">
        <v>443.42249102</v>
      </c>
      <c r="N71" s="20" t="n">
        <v>30.50134314</v>
      </c>
      <c r="O71" s="18" t="n">
        <v>440.86831375</v>
      </c>
      <c r="P71" s="20" t="n">
        <v>17.19045308</v>
      </c>
      <c r="Q71" s="18" t="s">
        <v>182</v>
      </c>
      <c r="R71" s="20" t="s">
        <v>182</v>
      </c>
      <c r="S71" s="18" t="s">
        <v>182</v>
      </c>
      <c r="T71" s="20" t="s">
        <v>182</v>
      </c>
      <c r="U71" s="18" t="s">
        <v>182</v>
      </c>
      <c r="V71" s="20" t="s">
        <v>182</v>
      </c>
      <c r="W71" s="18" t="n">
        <v>465.4131243</v>
      </c>
      <c r="X71" s="20" t="n">
        <v>20.17509744</v>
      </c>
    </row>
    <row r="72" spans="1:24">
      <c r="A72" s="15" t="s">
        <v>247</v>
      </c>
      <c r="B72" s="17" t="n">
        <v>7708</v>
      </c>
      <c r="C72" s="18">
        <f>(8.0/B72*100)</f>
        <v/>
      </c>
      <c r="D72" s="19" t="n">
        <v>7700</v>
      </c>
      <c r="E72" s="18" t="n">
        <v>518.7931453800001</v>
      </c>
      <c r="F72" s="20" t="n">
        <v>3.87599838</v>
      </c>
      <c r="G72" s="18" t="n">
        <v>503.56038393</v>
      </c>
      <c r="H72" s="20" t="n">
        <v>2.6425926</v>
      </c>
      <c r="I72" s="18" t="n">
        <v>486.02561629</v>
      </c>
      <c r="J72" s="20" t="n">
        <v>3.27870277</v>
      </c>
      <c r="K72" s="18" t="n">
        <v>432.99750652</v>
      </c>
      <c r="L72" s="20" t="n">
        <v>7.17059394</v>
      </c>
      <c r="M72" s="18" t="n">
        <v>271.17125832</v>
      </c>
      <c r="N72" s="20" t="n">
        <v>44.35462185</v>
      </c>
      <c r="O72" s="18" t="n">
        <v>326.14458683</v>
      </c>
      <c r="P72" s="20" t="n">
        <v>15.96470294</v>
      </c>
      <c r="Q72" s="18" t="s">
        <v>182</v>
      </c>
      <c r="R72" s="20" t="s">
        <v>182</v>
      </c>
      <c r="S72" s="18" t="s">
        <v>182</v>
      </c>
      <c r="T72" s="20" t="s">
        <v>182</v>
      </c>
      <c r="U72" s="18" t="s">
        <v>182</v>
      </c>
      <c r="V72" s="20" t="s">
        <v>182</v>
      </c>
      <c r="W72" s="18" t="n">
        <v>405.22640828</v>
      </c>
      <c r="X72" s="20" t="n">
        <v>43.17133725</v>
      </c>
    </row>
    <row r="73" spans="1:24">
      <c r="A73" s="15" t="s">
        <v>248</v>
      </c>
      <c r="B73" s="17" t="n">
        <v>8249</v>
      </c>
      <c r="C73" s="18">
        <f>(229.0/B73*100)</f>
        <v/>
      </c>
      <c r="D73" s="19" t="n">
        <v>8020</v>
      </c>
      <c r="E73" s="18" t="n">
        <v>434.6924001</v>
      </c>
      <c r="F73" s="20" t="n">
        <v>6.19478945</v>
      </c>
      <c r="G73" s="18" t="n">
        <v>419.52293561</v>
      </c>
      <c r="H73" s="20" t="n">
        <v>3.82968529</v>
      </c>
      <c r="I73" s="18" t="n">
        <v>406.80684516</v>
      </c>
      <c r="J73" s="20" t="n">
        <v>3.05509184</v>
      </c>
      <c r="K73" s="18" t="n">
        <v>378.96900018</v>
      </c>
      <c r="L73" s="20" t="n">
        <v>4.80900385</v>
      </c>
      <c r="M73" s="18" t="n">
        <v>317.99058258</v>
      </c>
      <c r="N73" s="20" t="n">
        <v>17.5590995</v>
      </c>
      <c r="O73" s="18" t="n">
        <v>351.84252841</v>
      </c>
      <c r="P73" s="20" t="n">
        <v>8.1004358</v>
      </c>
      <c r="Q73" s="18" t="s">
        <v>182</v>
      </c>
      <c r="R73" s="20" t="s">
        <v>182</v>
      </c>
      <c r="S73" s="18" t="s">
        <v>182</v>
      </c>
      <c r="T73" s="20" t="s">
        <v>182</v>
      </c>
      <c r="U73" s="18" t="s">
        <v>182</v>
      </c>
      <c r="V73" s="20" t="s">
        <v>182</v>
      </c>
      <c r="W73" s="18" t="n">
        <v>361.22743563</v>
      </c>
      <c r="X73" s="20" t="n">
        <v>12.68006929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(271.0/B77*100)</f>
        <v/>
      </c>
      <c r="D77" s="19" t="n">
        <v>5791</v>
      </c>
      <c r="E77" s="18" t="n">
        <v>456.7029854</v>
      </c>
      <c r="F77" s="20" t="n">
        <v>4.58730402</v>
      </c>
      <c r="G77" s="18" t="n">
        <v>445.34085241</v>
      </c>
      <c r="H77" s="20" t="n">
        <v>2.41857307</v>
      </c>
      <c r="I77" s="18" t="n">
        <v>426.124183</v>
      </c>
      <c r="J77" s="20" t="n">
        <v>3.841411</v>
      </c>
      <c r="K77" s="18" t="n">
        <v>359.64614432</v>
      </c>
      <c r="L77" s="20" t="n">
        <v>8.699379159999999</v>
      </c>
      <c r="M77" s="18" t="n">
        <v>362.5655674</v>
      </c>
      <c r="N77" s="20" t="n">
        <v>31.86882968</v>
      </c>
      <c r="O77" s="18" t="n">
        <v>324.87880635</v>
      </c>
      <c r="P77" s="20" t="n">
        <v>14.89113436</v>
      </c>
      <c r="Q77" s="18" t="s">
        <v>182</v>
      </c>
      <c r="R77" s="20" t="s">
        <v>182</v>
      </c>
      <c r="S77" s="18" t="s">
        <v>182</v>
      </c>
      <c r="T77" s="20" t="s">
        <v>182</v>
      </c>
      <c r="U77" s="18" t="s">
        <v>182</v>
      </c>
      <c r="V77" s="20" t="s">
        <v>182</v>
      </c>
      <c r="W77" s="18" t="n">
        <v>360.00519259</v>
      </c>
      <c r="X77" s="20" t="n">
        <v>6.34054704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299</v>
      </c>
    </row>
    <row customHeight="1" ht="30" r="4" spans="1:24">
      <c r="A4" s="6" t="n"/>
      <c r="B4" s="7" t="s">
        <v>165</v>
      </c>
      <c r="C4" s="7" t="s">
        <v>166</v>
      </c>
      <c r="D4" s="8" t="s">
        <v>165</v>
      </c>
      <c r="E4" s="9" t="s">
        <v>292</v>
      </c>
      <c r="F4" s="10" t="n"/>
      <c r="G4" s="9" t="s">
        <v>293</v>
      </c>
      <c r="H4" s="10" t="n"/>
      <c r="I4" s="9" t="s">
        <v>294</v>
      </c>
      <c r="J4" s="10" t="n"/>
      <c r="K4" s="9" t="s">
        <v>295</v>
      </c>
      <c r="L4" s="10" t="n"/>
      <c r="M4" s="9" t="s">
        <v>300</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(1100.0/B7*100)</f>
        <v/>
      </c>
      <c r="D7" s="19" t="n">
        <v>13430</v>
      </c>
      <c r="E7" s="18" t="n">
        <v>511.96941508</v>
      </c>
      <c r="F7" s="20" t="n">
        <v>2.94217677</v>
      </c>
      <c r="G7" s="18" t="n">
        <v>517.21717639</v>
      </c>
      <c r="H7" s="20" t="n">
        <v>2.28481635</v>
      </c>
      <c r="I7" s="18" t="n">
        <v>499.98439321</v>
      </c>
      <c r="J7" s="20" t="n">
        <v>2.45613675</v>
      </c>
      <c r="K7" s="18" t="n">
        <v>451.5113818</v>
      </c>
      <c r="L7" s="20" t="n">
        <v>7.45521602</v>
      </c>
      <c r="M7" s="18" t="n">
        <v>381.89533086</v>
      </c>
      <c r="N7" s="20" t="n">
        <v>41.32662771</v>
      </c>
      <c r="O7" s="18" t="n">
        <v>407.59514641</v>
      </c>
      <c r="P7" s="20" t="n">
        <v>17.19088166</v>
      </c>
      <c r="Q7" s="18" t="s">
        <v>182</v>
      </c>
      <c r="R7" s="20" t="s">
        <v>182</v>
      </c>
      <c r="S7" s="18" t="s">
        <v>182</v>
      </c>
      <c r="T7" s="20" t="s">
        <v>182</v>
      </c>
      <c r="U7" s="18" t="s">
        <v>182</v>
      </c>
      <c r="V7" s="20" t="s">
        <v>182</v>
      </c>
      <c r="W7" s="18" t="n">
        <v>438.16096032</v>
      </c>
      <c r="X7" s="20" t="n">
        <v>8.416819139999999</v>
      </c>
    </row>
    <row r="8" spans="1:24">
      <c r="A8" s="15" t="s">
        <v>183</v>
      </c>
      <c r="B8" s="17" t="n">
        <v>7007</v>
      </c>
      <c r="C8" s="18">
        <f>(137.0/B8*100)</f>
        <v/>
      </c>
      <c r="D8" s="19" t="n">
        <v>6870</v>
      </c>
      <c r="E8" s="18" t="n">
        <v>476.52517212</v>
      </c>
      <c r="F8" s="20" t="n">
        <v>7.10383346</v>
      </c>
      <c r="G8" s="18" t="n">
        <v>497.55021871</v>
      </c>
      <c r="H8" s="20" t="n">
        <v>3.59518141</v>
      </c>
      <c r="I8" s="18" t="n">
        <v>490.6032888</v>
      </c>
      <c r="J8" s="20" t="n">
        <v>2.95112545</v>
      </c>
      <c r="K8" s="18" t="n">
        <v>461.24397943</v>
      </c>
      <c r="L8" s="20" t="n">
        <v>5.45643993</v>
      </c>
      <c r="M8" s="18" t="n">
        <v>427.15183634</v>
      </c>
      <c r="N8" s="20" t="n">
        <v>27.82706775</v>
      </c>
      <c r="O8" s="18" t="n">
        <v>386.26625258</v>
      </c>
      <c r="P8" s="20" t="n">
        <v>31.80566846</v>
      </c>
      <c r="Q8" s="18" t="s">
        <v>182</v>
      </c>
      <c r="R8" s="20" t="s">
        <v>182</v>
      </c>
      <c r="S8" s="18" t="n">
        <v>361.38025951</v>
      </c>
      <c r="T8" s="20" t="n">
        <v>22.72565673</v>
      </c>
      <c r="U8" s="18" t="s">
        <v>182</v>
      </c>
      <c r="V8" s="20" t="s">
        <v>182</v>
      </c>
      <c r="W8" s="18" t="n">
        <v>372.68145181</v>
      </c>
      <c r="X8" s="20" t="n">
        <v>10.76389327</v>
      </c>
    </row>
    <row r="9" spans="1:24">
      <c r="A9" s="15" t="s">
        <v>184</v>
      </c>
      <c r="B9" s="17" t="n">
        <v>9651</v>
      </c>
      <c r="C9" s="18">
        <f>(524.0/B9*100)</f>
        <v/>
      </c>
      <c r="D9" s="19" t="n">
        <v>9127</v>
      </c>
      <c r="E9" s="18" t="n">
        <v>505.28542823</v>
      </c>
      <c r="F9" s="20" t="n">
        <v>4.29914151</v>
      </c>
      <c r="G9" s="18" t="n">
        <v>517.26161295</v>
      </c>
      <c r="H9" s="20" t="n">
        <v>2.76932911</v>
      </c>
      <c r="I9" s="18" t="n">
        <v>507.00348618</v>
      </c>
      <c r="J9" s="20" t="n">
        <v>2.65236811</v>
      </c>
      <c r="K9" s="18" t="n">
        <v>465.79726833</v>
      </c>
      <c r="L9" s="20" t="n">
        <v>6.04630758</v>
      </c>
      <c r="M9" s="18" t="n">
        <v>424.22163145</v>
      </c>
      <c r="N9" s="20" t="n">
        <v>34.33652342</v>
      </c>
      <c r="O9" s="18" t="n">
        <v>468.80407001</v>
      </c>
      <c r="P9" s="20" t="n">
        <v>44.15422539</v>
      </c>
      <c r="Q9" s="18" t="s">
        <v>182</v>
      </c>
      <c r="R9" s="20" t="s">
        <v>182</v>
      </c>
      <c r="S9" s="18" t="n">
        <v>347.7815185</v>
      </c>
      <c r="T9" s="20" t="n">
        <v>11.20716786</v>
      </c>
      <c r="U9" s="18" t="s">
        <v>182</v>
      </c>
      <c r="V9" s="20" t="s">
        <v>182</v>
      </c>
      <c r="W9" s="18" t="n">
        <v>402.41822136</v>
      </c>
      <c r="X9" s="20" t="n">
        <v>10.94649693</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(108.0/B11*100)</f>
        <v/>
      </c>
      <c r="D11" s="19" t="n">
        <v>6945</v>
      </c>
      <c r="E11" s="18" t="n">
        <v>470.18610933</v>
      </c>
      <c r="F11" s="20" t="n">
        <v>4.83259627</v>
      </c>
      <c r="G11" s="18" t="n">
        <v>474.13168587</v>
      </c>
      <c r="H11" s="20" t="n">
        <v>3.06827034</v>
      </c>
      <c r="I11" s="18" t="n">
        <v>456.82895923</v>
      </c>
      <c r="J11" s="20" t="n">
        <v>3.09234926</v>
      </c>
      <c r="K11" s="18" t="n">
        <v>413.92061281</v>
      </c>
      <c r="L11" s="20" t="n">
        <v>4.88893921</v>
      </c>
      <c r="M11" s="18" t="n">
        <v>351.48548843</v>
      </c>
      <c r="N11" s="20" t="n">
        <v>27.81952244</v>
      </c>
      <c r="O11" s="18" t="n">
        <v>312.95665784</v>
      </c>
      <c r="P11" s="20" t="n">
        <v>30.7330562</v>
      </c>
      <c r="Q11" s="18" t="s">
        <v>182</v>
      </c>
      <c r="R11" s="20" t="s">
        <v>182</v>
      </c>
      <c r="S11" s="18" t="s">
        <v>182</v>
      </c>
      <c r="T11" s="20" t="s">
        <v>182</v>
      </c>
      <c r="U11" s="18" t="s">
        <v>182</v>
      </c>
      <c r="V11" s="20" t="s">
        <v>182</v>
      </c>
      <c r="W11" s="18" t="n">
        <v>402.92088358</v>
      </c>
      <c r="X11" s="20" t="n">
        <v>11.01782176</v>
      </c>
    </row>
    <row r="12" spans="1:24">
      <c r="A12" s="15" t="s">
        <v>187</v>
      </c>
      <c r="B12" s="17" t="n">
        <v>6894</v>
      </c>
      <c r="C12" s="18">
        <f>(125.0/B12*100)</f>
        <v/>
      </c>
      <c r="D12" s="19" t="n">
        <v>6769</v>
      </c>
      <c r="E12" s="18" t="n">
        <v>479.23023778</v>
      </c>
      <c r="F12" s="20" t="n">
        <v>4.89160023</v>
      </c>
      <c r="G12" s="18" t="n">
        <v>501.4023289</v>
      </c>
      <c r="H12" s="20" t="n">
        <v>2.74736864</v>
      </c>
      <c r="I12" s="18" t="n">
        <v>493.62260057</v>
      </c>
      <c r="J12" s="20" t="n">
        <v>3.18688603</v>
      </c>
      <c r="K12" s="18" t="n">
        <v>465.95664571</v>
      </c>
      <c r="L12" s="20" t="n">
        <v>7.34011877</v>
      </c>
      <c r="M12" s="18" t="n">
        <v>403.7251015</v>
      </c>
      <c r="N12" s="20" t="n">
        <v>21.36270544</v>
      </c>
      <c r="O12" s="18" t="n">
        <v>401.25210766</v>
      </c>
      <c r="P12" s="20" t="n">
        <v>22.85696234</v>
      </c>
      <c r="Q12" s="18" t="s">
        <v>182</v>
      </c>
      <c r="R12" s="20" t="s">
        <v>182</v>
      </c>
      <c r="S12" s="18" t="n">
        <v>332.31014509</v>
      </c>
      <c r="T12" s="20" t="n">
        <v>18.34291261</v>
      </c>
      <c r="U12" s="18" t="s">
        <v>182</v>
      </c>
      <c r="V12" s="20" t="s">
        <v>182</v>
      </c>
      <c r="W12" s="18" t="n">
        <v>383.22062197</v>
      </c>
      <c r="X12" s="20" t="n">
        <v>13.08268228</v>
      </c>
    </row>
    <row r="13" spans="1:24">
      <c r="A13" s="15" t="s">
        <v>188</v>
      </c>
      <c r="B13" s="17" t="n">
        <v>7161</v>
      </c>
      <c r="C13" s="18">
        <f>(310.0/B13*100)</f>
        <v/>
      </c>
      <c r="D13" s="19" t="n">
        <v>6851</v>
      </c>
      <c r="E13" s="18" t="n">
        <v>499.07786329</v>
      </c>
      <c r="F13" s="20" t="n">
        <v>3.52212566</v>
      </c>
      <c r="G13" s="18" t="n">
        <v>515.37082294</v>
      </c>
      <c r="H13" s="20" t="n">
        <v>3.06484797</v>
      </c>
      <c r="I13" s="18" t="n">
        <v>507.18355856</v>
      </c>
      <c r="J13" s="20" t="n">
        <v>3.63623828</v>
      </c>
      <c r="K13" s="18" t="n">
        <v>445.19642856</v>
      </c>
      <c r="L13" s="20" t="n">
        <v>19.65616662</v>
      </c>
      <c r="M13" s="18" t="n">
        <v>370.24687773</v>
      </c>
      <c r="N13" s="20" t="n">
        <v>35.66307479</v>
      </c>
      <c r="O13" s="18" t="n">
        <v>391.87245923</v>
      </c>
      <c r="P13" s="20" t="n">
        <v>22.46267813</v>
      </c>
      <c r="Q13" s="18" t="s">
        <v>182</v>
      </c>
      <c r="R13" s="20" t="s">
        <v>182</v>
      </c>
      <c r="S13" s="18" t="n">
        <v>407.4699787</v>
      </c>
      <c r="T13" s="20" t="n">
        <v>6.79601306</v>
      </c>
      <c r="U13" s="18" t="s">
        <v>182</v>
      </c>
      <c r="V13" s="20" t="s">
        <v>182</v>
      </c>
      <c r="W13" s="18" t="n">
        <v>411.36132509</v>
      </c>
      <c r="X13" s="20" t="n">
        <v>11.67032595</v>
      </c>
    </row>
    <row r="14" spans="1:24">
      <c r="A14" s="15" t="s">
        <v>189</v>
      </c>
      <c r="B14" s="17" t="n">
        <v>5587</v>
      </c>
      <c r="C14" s="18">
        <f>(189.0/B14*100)</f>
        <v/>
      </c>
      <c r="D14" s="19" t="n">
        <v>5398</v>
      </c>
      <c r="E14" s="18" t="n">
        <v>528.36486753</v>
      </c>
      <c r="F14" s="20" t="n">
        <v>3.3145553</v>
      </c>
      <c r="G14" s="18" t="n">
        <v>521.66398155</v>
      </c>
      <c r="H14" s="20" t="n">
        <v>2.65191434</v>
      </c>
      <c r="I14" s="18" t="n">
        <v>511.83678016</v>
      </c>
      <c r="J14" s="20" t="n">
        <v>3.76174424</v>
      </c>
      <c r="K14" s="18" t="n">
        <v>476.59236079</v>
      </c>
      <c r="L14" s="20" t="n">
        <v>9.747013819999999</v>
      </c>
      <c r="M14" s="18" t="n">
        <v>501.08091104</v>
      </c>
      <c r="N14" s="20" t="n">
        <v>24.9996876</v>
      </c>
      <c r="O14" s="18" t="n">
        <v>397.46444377</v>
      </c>
      <c r="P14" s="20" t="n">
        <v>18.97557136</v>
      </c>
      <c r="Q14" s="18" t="s">
        <v>182</v>
      </c>
      <c r="R14" s="20" t="s">
        <v>182</v>
      </c>
      <c r="S14" s="18" t="s">
        <v>182</v>
      </c>
      <c r="T14" s="20" t="s">
        <v>182</v>
      </c>
      <c r="U14" s="18" t="s">
        <v>182</v>
      </c>
      <c r="V14" s="20" t="s">
        <v>182</v>
      </c>
      <c r="W14" s="18" t="n">
        <v>427.8970964</v>
      </c>
      <c r="X14" s="20" t="n">
        <v>20.7099263</v>
      </c>
    </row>
    <row r="15" spans="1:24">
      <c r="A15" s="15" t="s">
        <v>190</v>
      </c>
      <c r="B15" s="17" t="n">
        <v>5882</v>
      </c>
      <c r="C15" s="18">
        <f>(138.0/B15*100)</f>
        <v/>
      </c>
      <c r="D15" s="19" t="n">
        <v>5744</v>
      </c>
      <c r="E15" s="18" t="n">
        <v>521.18172727</v>
      </c>
      <c r="F15" s="20" t="n">
        <v>3.37330461</v>
      </c>
      <c r="G15" s="18" t="n">
        <v>538.16223145</v>
      </c>
      <c r="H15" s="20" t="n">
        <v>2.54139541</v>
      </c>
      <c r="I15" s="18" t="n">
        <v>528.75552487</v>
      </c>
      <c r="J15" s="20" t="n">
        <v>3.79292909</v>
      </c>
      <c r="K15" s="18" t="n">
        <v>499.85752712</v>
      </c>
      <c r="L15" s="20" t="n">
        <v>17.13671115</v>
      </c>
      <c r="M15" s="18" t="n">
        <v>379.6875351</v>
      </c>
      <c r="N15" s="20" t="n">
        <v>25.03489172</v>
      </c>
      <c r="O15" s="18" t="n">
        <v>346.97734016</v>
      </c>
      <c r="P15" s="20" t="n">
        <v>25.67199834</v>
      </c>
      <c r="Q15" s="18" t="s">
        <v>182</v>
      </c>
      <c r="R15" s="20" t="s">
        <v>182</v>
      </c>
      <c r="S15" s="18" t="n">
        <v>367.66871077</v>
      </c>
      <c r="T15" s="20" t="n">
        <v>14.82638214</v>
      </c>
      <c r="U15" s="18" t="s">
        <v>182</v>
      </c>
      <c r="V15" s="20" t="s">
        <v>182</v>
      </c>
      <c r="W15" s="18" t="n">
        <v>450.08541624</v>
      </c>
      <c r="X15" s="20" t="n">
        <v>14.02151473</v>
      </c>
    </row>
    <row r="16" spans="1:24">
      <c r="A16" s="15" t="s">
        <v>191</v>
      </c>
      <c r="B16" s="17" t="n">
        <v>6108</v>
      </c>
      <c r="C16" s="18">
        <f>(253.0/B16*100)</f>
        <v/>
      </c>
      <c r="D16" s="19" t="n">
        <v>5855</v>
      </c>
      <c r="E16" s="18" t="n">
        <v>491.17606841</v>
      </c>
      <c r="F16" s="20" t="n">
        <v>4.8342154</v>
      </c>
      <c r="G16" s="18" t="n">
        <v>517.82006597</v>
      </c>
      <c r="H16" s="20" t="n">
        <v>2.9366448</v>
      </c>
      <c r="I16" s="18" t="n">
        <v>510.07543261</v>
      </c>
      <c r="J16" s="20" t="n">
        <v>3.29539583</v>
      </c>
      <c r="K16" s="18" t="n">
        <v>465.29875348</v>
      </c>
      <c r="L16" s="20" t="n">
        <v>7.68101633</v>
      </c>
      <c r="M16" s="18" t="n">
        <v>281.89305042</v>
      </c>
      <c r="N16" s="20" t="n">
        <v>28.49709651</v>
      </c>
      <c r="O16" s="18" t="n">
        <v>327.78468044</v>
      </c>
      <c r="P16" s="20" t="n">
        <v>17.76127597</v>
      </c>
      <c r="Q16" s="18" t="s">
        <v>182</v>
      </c>
      <c r="R16" s="20" t="s">
        <v>182</v>
      </c>
      <c r="S16" s="18" t="s">
        <v>182</v>
      </c>
      <c r="T16" s="20" t="s">
        <v>182</v>
      </c>
      <c r="U16" s="18" t="s">
        <v>182</v>
      </c>
      <c r="V16" s="20" t="s">
        <v>182</v>
      </c>
      <c r="W16" s="18" t="n">
        <v>369.85812649</v>
      </c>
      <c r="X16" s="20" t="n">
        <v>11.13034579</v>
      </c>
    </row>
    <row r="17" spans="1:24">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n">
        <v>338.260297</v>
      </c>
      <c r="T17" s="20" t="n">
        <v>14.23011861</v>
      </c>
      <c r="U17" s="18" t="s">
        <v>182</v>
      </c>
      <c r="V17" s="20" t="s">
        <v>182</v>
      </c>
      <c r="W17" s="18" t="s">
        <v>182</v>
      </c>
      <c r="X17" s="20" t="s">
        <v>182</v>
      </c>
    </row>
    <row r="18" spans="1:24">
      <c r="A18" s="15" t="s">
        <v>193</v>
      </c>
      <c r="B18" s="17" t="n">
        <v>5532</v>
      </c>
      <c r="C18" s="18">
        <f>(38.0/B18*100)</f>
        <v/>
      </c>
      <c r="D18" s="19" t="n">
        <v>5494</v>
      </c>
      <c r="E18" s="18" t="n">
        <v>464.3363401</v>
      </c>
      <c r="F18" s="20" t="n">
        <v>6.39281893</v>
      </c>
      <c r="G18" s="18" t="n">
        <v>480.26109449</v>
      </c>
      <c r="H18" s="20" t="n">
        <v>4.62416633</v>
      </c>
      <c r="I18" s="18" t="n">
        <v>481.87809641</v>
      </c>
      <c r="J18" s="20" t="n">
        <v>3.61617673</v>
      </c>
      <c r="K18" s="18" t="n">
        <v>434.64966256</v>
      </c>
      <c r="L18" s="20" t="n">
        <v>7.27137648</v>
      </c>
      <c r="M18" s="18" t="n">
        <v>352.97801236</v>
      </c>
      <c r="N18" s="20" t="n">
        <v>22.26572909</v>
      </c>
      <c r="O18" s="18" t="n">
        <v>344.14369298</v>
      </c>
      <c r="P18" s="20" t="n">
        <v>18.50959331</v>
      </c>
      <c r="Q18" s="18" t="s">
        <v>182</v>
      </c>
      <c r="R18" s="20" t="s">
        <v>182</v>
      </c>
      <c r="S18" s="18" t="s">
        <v>182</v>
      </c>
      <c r="T18" s="20" t="s">
        <v>182</v>
      </c>
      <c r="U18" s="18" t="s">
        <v>182</v>
      </c>
      <c r="V18" s="20" t="s">
        <v>182</v>
      </c>
      <c r="W18" s="18" t="n">
        <v>361.31805514</v>
      </c>
      <c r="X18" s="20" t="n">
        <v>11.6457982</v>
      </c>
    </row>
    <row r="19" spans="1:24">
      <c r="A19" s="15" t="s">
        <v>194</v>
      </c>
      <c r="B19" s="17" t="n">
        <v>5658</v>
      </c>
      <c r="C19" s="18">
        <f>(126.0/B19*100)</f>
        <v/>
      </c>
      <c r="D19" s="19" t="n">
        <v>5532</v>
      </c>
      <c r="E19" s="18" t="n">
        <v>458.5716744</v>
      </c>
      <c r="F19" s="20" t="n">
        <v>4.51280317</v>
      </c>
      <c r="G19" s="18" t="n">
        <v>478.68815644</v>
      </c>
      <c r="H19" s="20" t="n">
        <v>3.0059452</v>
      </c>
      <c r="I19" s="18" t="n">
        <v>473.53155209</v>
      </c>
      <c r="J19" s="20" t="n">
        <v>3.42131824</v>
      </c>
      <c r="K19" s="18" t="n">
        <v>432.32512622</v>
      </c>
      <c r="L19" s="20" t="n">
        <v>7.26758673</v>
      </c>
      <c r="M19" s="18" t="n">
        <v>347.26459844</v>
      </c>
      <c r="N19" s="20" t="n">
        <v>27.26419238</v>
      </c>
      <c r="O19" s="18" t="n">
        <v>417.5235188</v>
      </c>
      <c r="P19" s="20" t="n">
        <v>18.56400748</v>
      </c>
      <c r="Q19" s="18" t="s">
        <v>182</v>
      </c>
      <c r="R19" s="20" t="s">
        <v>182</v>
      </c>
      <c r="S19" s="18" t="s">
        <v>182</v>
      </c>
      <c r="T19" s="20" t="s">
        <v>182</v>
      </c>
      <c r="U19" s="18" t="s">
        <v>182</v>
      </c>
      <c r="V19" s="20" t="s">
        <v>182</v>
      </c>
      <c r="W19" s="18" t="n">
        <v>375.29546818</v>
      </c>
      <c r="X19" s="20" t="n">
        <v>14.34865797</v>
      </c>
    </row>
    <row r="20" spans="1:24">
      <c r="A20" s="15" t="s">
        <v>195</v>
      </c>
      <c r="B20" s="17" t="n">
        <v>3371</v>
      </c>
      <c r="C20" s="18">
        <f>(81.0/B20*100)</f>
        <v/>
      </c>
      <c r="D20" s="19" t="n">
        <v>3290</v>
      </c>
      <c r="E20" s="18" t="n">
        <v>483.81411336</v>
      </c>
      <c r="F20" s="20" t="n">
        <v>3.84735344</v>
      </c>
      <c r="G20" s="18" t="n">
        <v>490.05459547</v>
      </c>
      <c r="H20" s="20" t="n">
        <v>2.46642629</v>
      </c>
      <c r="I20" s="18" t="n">
        <v>477.70348867</v>
      </c>
      <c r="J20" s="20" t="n">
        <v>4.65411922</v>
      </c>
      <c r="K20" s="18" t="n">
        <v>430.71691058</v>
      </c>
      <c r="L20" s="20" t="n">
        <v>11.9847859</v>
      </c>
      <c r="M20" s="18" t="n">
        <v>375.51038772</v>
      </c>
      <c r="N20" s="20" t="n">
        <v>29.038077</v>
      </c>
      <c r="O20" s="18" t="s">
        <v>182</v>
      </c>
      <c r="P20" s="20" t="s">
        <v>182</v>
      </c>
      <c r="Q20" s="18" t="s">
        <v>182</v>
      </c>
      <c r="R20" s="20" t="s">
        <v>182</v>
      </c>
      <c r="S20" s="18" t="s">
        <v>182</v>
      </c>
      <c r="T20" s="20" t="s">
        <v>182</v>
      </c>
      <c r="U20" s="18" t="s">
        <v>182</v>
      </c>
      <c r="V20" s="20" t="s">
        <v>182</v>
      </c>
      <c r="W20" s="18" t="n">
        <v>392.12156599</v>
      </c>
      <c r="X20" s="20" t="n">
        <v>14.11164554</v>
      </c>
    </row>
    <row r="21" spans="1:24">
      <c r="A21" s="15" t="s">
        <v>196</v>
      </c>
      <c r="B21" s="17" t="n">
        <v>5741</v>
      </c>
      <c r="C21" s="18">
        <f>(78.0/B21*100)</f>
        <v/>
      </c>
      <c r="D21" s="19" t="n">
        <v>5663</v>
      </c>
      <c r="E21" s="18" t="n">
        <v>525.92154639</v>
      </c>
      <c r="F21" s="20" t="n">
        <v>5.45012872</v>
      </c>
      <c r="G21" s="18" t="n">
        <v>522.3922552499999</v>
      </c>
      <c r="H21" s="20" t="n">
        <v>3.5454318</v>
      </c>
      <c r="I21" s="18" t="n">
        <v>526.21617179</v>
      </c>
      <c r="J21" s="20" t="n">
        <v>2.56633938</v>
      </c>
      <c r="K21" s="18" t="n">
        <v>498.56704932</v>
      </c>
      <c r="L21" s="20" t="n">
        <v>4.10952193</v>
      </c>
      <c r="M21" s="18" t="n">
        <v>369.78364791</v>
      </c>
      <c r="N21" s="20" t="n">
        <v>34.00638179</v>
      </c>
      <c r="O21" s="18" t="n">
        <v>412.14039851</v>
      </c>
      <c r="P21" s="20" t="n">
        <v>36.64432922</v>
      </c>
      <c r="Q21" s="18" t="s">
        <v>182</v>
      </c>
      <c r="R21" s="20" t="s">
        <v>182</v>
      </c>
      <c r="S21" s="18" t="s">
        <v>182</v>
      </c>
      <c r="T21" s="20" t="s">
        <v>182</v>
      </c>
      <c r="U21" s="18" t="s">
        <v>182</v>
      </c>
      <c r="V21" s="20" t="s">
        <v>182</v>
      </c>
      <c r="W21" s="18" t="n">
        <v>453.03615011</v>
      </c>
      <c r="X21" s="20" t="n">
        <v>23.28864457</v>
      </c>
    </row>
    <row r="22" spans="1:24">
      <c r="A22" s="15" t="s">
        <v>197</v>
      </c>
      <c r="B22" s="17" t="n">
        <v>6598</v>
      </c>
      <c r="C22" s="18">
        <f>(99.0/B22*100)</f>
        <v/>
      </c>
      <c r="D22" s="19" t="n">
        <v>6499</v>
      </c>
      <c r="E22" s="18" t="n">
        <v>495.75432792</v>
      </c>
      <c r="F22" s="20" t="n">
        <v>3.87010913</v>
      </c>
      <c r="G22" s="18" t="n">
        <v>504.36604674</v>
      </c>
      <c r="H22" s="20" t="n">
        <v>4.30372955</v>
      </c>
      <c r="I22" s="18" t="n">
        <v>473.16774757</v>
      </c>
      <c r="J22" s="20" t="n">
        <v>6.10639675</v>
      </c>
      <c r="K22" s="18" t="n">
        <v>379.1932666</v>
      </c>
      <c r="L22" s="20" t="n">
        <v>10.35721064</v>
      </c>
      <c r="M22" s="18" t="n">
        <v>326.19801791</v>
      </c>
      <c r="N22" s="20" t="n">
        <v>25.75919548</v>
      </c>
      <c r="O22" s="18" t="n">
        <v>371.78539807</v>
      </c>
      <c r="P22" s="20" t="n">
        <v>9.287245390000001</v>
      </c>
      <c r="Q22" s="18" t="s">
        <v>182</v>
      </c>
      <c r="R22" s="20" t="s">
        <v>182</v>
      </c>
      <c r="S22" s="18" t="n">
        <v>481.75555063</v>
      </c>
      <c r="T22" s="20" t="n">
        <v>8.711038220000001</v>
      </c>
      <c r="U22" s="18" t="s">
        <v>182</v>
      </c>
      <c r="V22" s="20" t="s">
        <v>182</v>
      </c>
      <c r="W22" s="18" t="n">
        <v>350.39778023</v>
      </c>
      <c r="X22" s="20" t="n">
        <v>10.40099858</v>
      </c>
    </row>
    <row r="23" spans="1:24">
      <c r="A23" s="15" t="s">
        <v>198</v>
      </c>
      <c r="B23" s="17" t="n">
        <v>11583</v>
      </c>
      <c r="C23" s="18">
        <f>(510.0/B23*100)</f>
        <v/>
      </c>
      <c r="D23" s="19" t="n">
        <v>11073</v>
      </c>
      <c r="E23" s="18" t="n">
        <v>482.77864017</v>
      </c>
      <c r="F23" s="20" t="n">
        <v>5.53882345</v>
      </c>
      <c r="G23" s="18" t="n">
        <v>494.67173271</v>
      </c>
      <c r="H23" s="20" t="n">
        <v>3.60272556</v>
      </c>
      <c r="I23" s="18" t="n">
        <v>493.18222979</v>
      </c>
      <c r="J23" s="20" t="n">
        <v>2.98793899</v>
      </c>
      <c r="K23" s="18" t="n">
        <v>471.83857253</v>
      </c>
      <c r="L23" s="20" t="n">
        <v>5.26065689</v>
      </c>
      <c r="M23" s="18" t="n">
        <v>374.03629432</v>
      </c>
      <c r="N23" s="20" t="n">
        <v>20.45425629</v>
      </c>
      <c r="O23" s="18" t="n">
        <v>415.78740956</v>
      </c>
      <c r="P23" s="20" t="n">
        <v>22.44752181</v>
      </c>
      <c r="Q23" s="18" t="s">
        <v>182</v>
      </c>
      <c r="R23" s="20" t="s">
        <v>182</v>
      </c>
      <c r="S23" s="18" t="s">
        <v>182</v>
      </c>
      <c r="T23" s="20" t="s">
        <v>182</v>
      </c>
      <c r="U23" s="18" t="s">
        <v>182</v>
      </c>
      <c r="V23" s="20" t="s">
        <v>182</v>
      </c>
      <c r="W23" s="18" t="n">
        <v>396.52364204</v>
      </c>
      <c r="X23" s="20" t="n">
        <v>10.2402966</v>
      </c>
    </row>
    <row r="24" spans="1:24">
      <c r="A24" s="15" t="s">
        <v>199</v>
      </c>
      <c r="B24" s="17" t="n">
        <v>6647</v>
      </c>
      <c r="C24" s="18">
        <f>(15.0/B24*100)</f>
        <v/>
      </c>
      <c r="D24" s="19" t="n">
        <v>6632</v>
      </c>
      <c r="E24" s="18" t="n">
        <v>526.8326935699999</v>
      </c>
      <c r="F24" s="20" t="n">
        <v>5.09954321</v>
      </c>
      <c r="G24" s="18" t="n">
        <v>526.0099027700001</v>
      </c>
      <c r="H24" s="20" t="n">
        <v>3.33489012</v>
      </c>
      <c r="I24" s="18" t="n">
        <v>520.5566556799999</v>
      </c>
      <c r="J24" s="20" t="n">
        <v>3.43017025</v>
      </c>
      <c r="K24" s="18" t="n">
        <v>480.48578249</v>
      </c>
      <c r="L24" s="20" t="n">
        <v>5.37895466</v>
      </c>
      <c r="M24" s="18" t="n">
        <v>421.85146118</v>
      </c>
      <c r="N24" s="20" t="n">
        <v>35.08364592</v>
      </c>
      <c r="O24" s="18" t="n">
        <v>421.72680658</v>
      </c>
      <c r="P24" s="20" t="n">
        <v>17.49008828</v>
      </c>
      <c r="Q24" s="18" t="s">
        <v>182</v>
      </c>
      <c r="R24" s="20" t="s">
        <v>182</v>
      </c>
      <c r="S24" s="18" t="s">
        <v>182</v>
      </c>
      <c r="T24" s="20" t="s">
        <v>182</v>
      </c>
      <c r="U24" s="18" t="s">
        <v>182</v>
      </c>
      <c r="V24" s="20" t="s">
        <v>182</v>
      </c>
      <c r="W24" s="18" t="n">
        <v>401.81365124</v>
      </c>
      <c r="X24" s="20" t="n">
        <v>19.93676077</v>
      </c>
    </row>
    <row r="25" spans="1:24">
      <c r="A25" s="15" t="s">
        <v>200</v>
      </c>
      <c r="B25" s="17" t="n">
        <v>5581</v>
      </c>
      <c r="C25" s="18">
        <f>(28.0/B25*100)</f>
        <v/>
      </c>
      <c r="D25" s="19" t="n">
        <v>5553</v>
      </c>
      <c r="E25" s="18" t="n">
        <v>541.81046308</v>
      </c>
      <c r="F25" s="20" t="n">
        <v>4.93532474</v>
      </c>
      <c r="G25" s="18" t="n">
        <v>522.9874379</v>
      </c>
      <c r="H25" s="20" t="n">
        <v>4.12417544</v>
      </c>
      <c r="I25" s="18" t="n">
        <v>508.14996929</v>
      </c>
      <c r="J25" s="20" t="n">
        <v>3.65521594</v>
      </c>
      <c r="K25" s="18" t="n">
        <v>468.01669409</v>
      </c>
      <c r="L25" s="20" t="n">
        <v>7.49650552</v>
      </c>
      <c r="M25" s="18" t="n">
        <v>318.45615248</v>
      </c>
      <c r="N25" s="20" t="n">
        <v>37.47975353</v>
      </c>
      <c r="O25" s="18" t="n">
        <v>368.87327966</v>
      </c>
      <c r="P25" s="20" t="n">
        <v>23.3815843</v>
      </c>
      <c r="Q25" s="18" t="s">
        <v>182</v>
      </c>
      <c r="R25" s="20" t="s">
        <v>182</v>
      </c>
      <c r="S25" s="18" t="s">
        <v>182</v>
      </c>
      <c r="T25" s="20" t="s">
        <v>182</v>
      </c>
      <c r="U25" s="18" t="s">
        <v>182</v>
      </c>
      <c r="V25" s="20" t="s">
        <v>182</v>
      </c>
      <c r="W25" s="18" t="n">
        <v>438.43570409</v>
      </c>
      <c r="X25" s="20" t="n">
        <v>31.96372886</v>
      </c>
    </row>
    <row r="26" spans="1:24">
      <c r="A26" s="15" t="s">
        <v>201</v>
      </c>
      <c r="B26" s="17" t="n">
        <v>4869</v>
      </c>
      <c r="C26" s="18">
        <f>(98.0/B26*100)</f>
        <v/>
      </c>
      <c r="D26" s="19" t="n">
        <v>4771</v>
      </c>
      <c r="E26" s="18" t="n">
        <v>490.97792076</v>
      </c>
      <c r="F26" s="20" t="n">
        <v>3.92753299</v>
      </c>
      <c r="G26" s="18" t="n">
        <v>494.4884325</v>
      </c>
      <c r="H26" s="20" t="n">
        <v>2.13016198</v>
      </c>
      <c r="I26" s="18" t="n">
        <v>481.38600668</v>
      </c>
      <c r="J26" s="20" t="n">
        <v>3.11411782</v>
      </c>
      <c r="K26" s="18" t="n">
        <v>444.70053726</v>
      </c>
      <c r="L26" s="20" t="n">
        <v>9.662939639999999</v>
      </c>
      <c r="M26" s="18" t="s">
        <v>182</v>
      </c>
      <c r="N26" s="20" t="s">
        <v>182</v>
      </c>
      <c r="O26" s="18" t="s">
        <v>182</v>
      </c>
      <c r="P26" s="20" t="s">
        <v>182</v>
      </c>
      <c r="Q26" s="18" t="s">
        <v>182</v>
      </c>
      <c r="R26" s="20" t="s">
        <v>182</v>
      </c>
      <c r="S26" s="18" t="s">
        <v>182</v>
      </c>
      <c r="T26" s="20" t="s">
        <v>182</v>
      </c>
      <c r="U26" s="18" t="s">
        <v>182</v>
      </c>
      <c r="V26" s="20" t="s">
        <v>182</v>
      </c>
      <c r="W26" s="18" t="n">
        <v>424.35522279</v>
      </c>
      <c r="X26" s="20" t="n">
        <v>14.70120273</v>
      </c>
    </row>
    <row r="27" spans="1:24">
      <c r="A27" s="15" t="s">
        <v>202</v>
      </c>
      <c r="B27" s="17" t="n">
        <v>5299</v>
      </c>
      <c r="C27" s="18">
        <f>(168.0/B27*100)</f>
        <v/>
      </c>
      <c r="D27" s="19" t="n">
        <v>5131</v>
      </c>
      <c r="E27" s="18" t="n">
        <v>470.93177658</v>
      </c>
      <c r="F27" s="20" t="n">
        <v>5.36164587</v>
      </c>
      <c r="G27" s="18" t="n">
        <v>500.5280406</v>
      </c>
      <c r="H27" s="20" t="n">
        <v>2.59973987</v>
      </c>
      <c r="I27" s="18" t="n">
        <v>489.43943056</v>
      </c>
      <c r="J27" s="20" t="n">
        <v>2.34251647</v>
      </c>
      <c r="K27" s="18" t="n">
        <v>454.99548126</v>
      </c>
      <c r="L27" s="20" t="n">
        <v>5.28017065</v>
      </c>
      <c r="M27" s="18" t="n">
        <v>411.06475806</v>
      </c>
      <c r="N27" s="20" t="n">
        <v>21.73404071</v>
      </c>
      <c r="O27" s="18" t="n">
        <v>387.30917951</v>
      </c>
      <c r="P27" s="20" t="n">
        <v>16.08929805</v>
      </c>
      <c r="Q27" s="18" t="s">
        <v>182</v>
      </c>
      <c r="R27" s="20" t="s">
        <v>182</v>
      </c>
      <c r="S27" s="18" t="s">
        <v>182</v>
      </c>
      <c r="T27" s="20" t="s">
        <v>182</v>
      </c>
      <c r="U27" s="18" t="s">
        <v>182</v>
      </c>
      <c r="V27" s="20" t="s">
        <v>182</v>
      </c>
      <c r="W27" s="18" t="n">
        <v>401.3530389</v>
      </c>
      <c r="X27" s="20" t="n">
        <v>7.1500976</v>
      </c>
    </row>
    <row r="28" spans="1:24">
      <c r="A28" s="15" t="s">
        <v>203</v>
      </c>
      <c r="B28" s="17" t="n">
        <v>7568</v>
      </c>
      <c r="C28" s="18">
        <f>(128.0/B28*100)</f>
        <v/>
      </c>
      <c r="D28" s="19" t="n">
        <v>7440</v>
      </c>
      <c r="E28" s="18" t="n">
        <v>434.13954531</v>
      </c>
      <c r="F28" s="20" t="n">
        <v>5.51132977</v>
      </c>
      <c r="G28" s="18" t="n">
        <v>443.26144162</v>
      </c>
      <c r="H28" s="20" t="n">
        <v>3.39145288</v>
      </c>
      <c r="I28" s="18" t="n">
        <v>427.74573003</v>
      </c>
      <c r="J28" s="20" t="n">
        <v>2.67979941</v>
      </c>
      <c r="K28" s="18" t="n">
        <v>400.01137256</v>
      </c>
      <c r="L28" s="20" t="n">
        <v>3.69138407</v>
      </c>
      <c r="M28" s="18" t="n">
        <v>346.15604976</v>
      </c>
      <c r="N28" s="20" t="n">
        <v>13.6171808</v>
      </c>
      <c r="O28" s="18" t="n">
        <v>334.93985653</v>
      </c>
      <c r="P28" s="20" t="n">
        <v>9.19196545</v>
      </c>
      <c r="Q28" s="18" t="s">
        <v>182</v>
      </c>
      <c r="R28" s="20" t="s">
        <v>182</v>
      </c>
      <c r="S28" s="18" t="s">
        <v>182</v>
      </c>
      <c r="T28" s="20" t="s">
        <v>182</v>
      </c>
      <c r="U28" s="18" t="s">
        <v>182</v>
      </c>
      <c r="V28" s="20" t="s">
        <v>182</v>
      </c>
      <c r="W28" s="18" t="n">
        <v>369.05641879</v>
      </c>
      <c r="X28" s="20" t="n">
        <v>10.06950723</v>
      </c>
    </row>
    <row r="29" spans="1:24">
      <c r="A29" s="15" t="s">
        <v>204</v>
      </c>
      <c r="B29" s="17" t="n">
        <v>5385</v>
      </c>
      <c r="C29" s="18">
        <f>(36.0/B29*100)</f>
        <v/>
      </c>
      <c r="D29" s="19" t="n">
        <v>5349</v>
      </c>
      <c r="E29" s="18" t="n">
        <v>494.22659996</v>
      </c>
      <c r="F29" s="20" t="n">
        <v>4.05520988</v>
      </c>
      <c r="G29" s="18" t="n">
        <v>520.7334344</v>
      </c>
      <c r="H29" s="20" t="n">
        <v>2.74806721</v>
      </c>
      <c r="I29" s="18" t="n">
        <v>507.79479141</v>
      </c>
      <c r="J29" s="20" t="n">
        <v>3.53417777</v>
      </c>
      <c r="K29" s="18" t="n">
        <v>474.82931025</v>
      </c>
      <c r="L29" s="20" t="n">
        <v>9.644577719999999</v>
      </c>
      <c r="M29" s="18" t="n">
        <v>316.29091802</v>
      </c>
      <c r="N29" s="20" t="n">
        <v>43.26624426</v>
      </c>
      <c r="O29" s="18" t="n">
        <v>324.13415987</v>
      </c>
      <c r="P29" s="20" t="n">
        <v>51.69632977</v>
      </c>
      <c r="Q29" s="18" t="s">
        <v>182</v>
      </c>
      <c r="R29" s="20" t="s">
        <v>182</v>
      </c>
      <c r="S29" s="18" t="n">
        <v>314.02123871</v>
      </c>
      <c r="T29" s="20" t="n">
        <v>13.26138992</v>
      </c>
      <c r="U29" s="18" t="s">
        <v>182</v>
      </c>
      <c r="V29" s="20" t="s">
        <v>182</v>
      </c>
      <c r="W29" s="18" t="n">
        <v>387.09237967</v>
      </c>
      <c r="X29" s="20" t="n">
        <v>16.03914999</v>
      </c>
    </row>
    <row r="30" spans="1:24">
      <c r="A30" s="15" t="s">
        <v>205</v>
      </c>
      <c r="B30" s="17" t="n">
        <v>4520</v>
      </c>
      <c r="C30" s="18">
        <f>(522.0/B30*100)</f>
        <v/>
      </c>
      <c r="D30" s="19" t="n">
        <v>3998</v>
      </c>
      <c r="E30" s="18" t="n">
        <v>513.62585448</v>
      </c>
      <c r="F30" s="20" t="n">
        <v>4.2677108</v>
      </c>
      <c r="G30" s="18" t="n">
        <v>530.54420897</v>
      </c>
      <c r="H30" s="20" t="n">
        <v>3.61070965</v>
      </c>
      <c r="I30" s="18" t="n">
        <v>506.97864111</v>
      </c>
      <c r="J30" s="20" t="n">
        <v>3.98490067</v>
      </c>
      <c r="K30" s="18" t="n">
        <v>462.72062466</v>
      </c>
      <c r="L30" s="20" t="n">
        <v>8.204672520000001</v>
      </c>
      <c r="M30" s="18" t="n">
        <v>440.59986697</v>
      </c>
      <c r="N30" s="20" t="n">
        <v>24.43981315</v>
      </c>
      <c r="O30" s="18" t="n">
        <v>405.01001004</v>
      </c>
      <c r="P30" s="20" t="n">
        <v>26.28454288</v>
      </c>
      <c r="Q30" s="18" t="s">
        <v>182</v>
      </c>
      <c r="R30" s="20" t="s">
        <v>182</v>
      </c>
      <c r="S30" s="18" t="s">
        <v>182</v>
      </c>
      <c r="T30" s="20" t="s">
        <v>182</v>
      </c>
      <c r="U30" s="18" t="s">
        <v>182</v>
      </c>
      <c r="V30" s="20" t="s">
        <v>182</v>
      </c>
      <c r="W30" s="18" t="n">
        <v>397.7860932</v>
      </c>
      <c r="X30" s="20" t="n">
        <v>11.21690366</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496.89302248</v>
      </c>
      <c r="F32" s="20" t="n">
        <v>4.6231193</v>
      </c>
      <c r="G32" s="18" t="n">
        <v>513.50777325</v>
      </c>
      <c r="H32" s="20" t="n">
        <v>3.08787442</v>
      </c>
      <c r="I32" s="18" t="n">
        <v>509.66583681</v>
      </c>
      <c r="J32" s="20" t="n">
        <v>3.29499744</v>
      </c>
      <c r="K32" s="18" t="n">
        <v>472.83634727</v>
      </c>
      <c r="L32" s="20" t="n">
        <v>6.55795793</v>
      </c>
      <c r="M32" s="18" t="n">
        <v>376.7358244</v>
      </c>
      <c r="N32" s="20" t="n">
        <v>27.88567387</v>
      </c>
      <c r="O32" s="18" t="n">
        <v>415.96615723</v>
      </c>
      <c r="P32" s="20" t="n">
        <v>23.22638406</v>
      </c>
      <c r="Q32" s="18" t="s">
        <v>182</v>
      </c>
      <c r="R32" s="20" t="s">
        <v>182</v>
      </c>
      <c r="S32" s="18" t="s">
        <v>182</v>
      </c>
      <c r="T32" s="20" t="s">
        <v>182</v>
      </c>
      <c r="U32" s="18" t="s">
        <v>182</v>
      </c>
      <c r="V32" s="20" t="s">
        <v>182</v>
      </c>
      <c r="W32" s="18" t="n">
        <v>407.66406849</v>
      </c>
      <c r="X32" s="20" t="n">
        <v>17.46324407</v>
      </c>
    </row>
    <row r="33" spans="1:24">
      <c r="A33" s="15" t="s">
        <v>208</v>
      </c>
      <c r="B33" s="17" t="n">
        <v>7325</v>
      </c>
      <c r="C33" s="18">
        <f>(229.0/B33*100)</f>
        <v/>
      </c>
      <c r="D33" s="19" t="n">
        <v>7096</v>
      </c>
      <c r="E33" s="18" t="n">
        <v>501.06524487</v>
      </c>
      <c r="F33" s="20" t="n">
        <v>4.69132865</v>
      </c>
      <c r="G33" s="18" t="n">
        <v>511.17504828</v>
      </c>
      <c r="H33" s="20" t="n">
        <v>3.11631671</v>
      </c>
      <c r="I33" s="18" t="n">
        <v>493.35245651</v>
      </c>
      <c r="J33" s="20" t="n">
        <v>3.64094736</v>
      </c>
      <c r="K33" s="18" t="n">
        <v>456.18025044</v>
      </c>
      <c r="L33" s="20" t="n">
        <v>6.72411363</v>
      </c>
      <c r="M33" s="18" t="n">
        <v>359.41850884</v>
      </c>
      <c r="N33" s="20" t="n">
        <v>33.77877848</v>
      </c>
      <c r="O33" s="18" t="n">
        <v>376.02911283</v>
      </c>
      <c r="P33" s="20" t="n">
        <v>21.32653468</v>
      </c>
      <c r="Q33" s="18" t="s">
        <v>182</v>
      </c>
      <c r="R33" s="20" t="s">
        <v>182</v>
      </c>
      <c r="S33" s="18" t="s">
        <v>182</v>
      </c>
      <c r="T33" s="20" t="s">
        <v>182</v>
      </c>
      <c r="U33" s="18" t="s">
        <v>182</v>
      </c>
      <c r="V33" s="20" t="s">
        <v>182</v>
      </c>
      <c r="W33" s="18" t="n">
        <v>409.36110933</v>
      </c>
      <c r="X33" s="20" t="n">
        <v>14.06557325</v>
      </c>
    </row>
    <row r="34" spans="1:24">
      <c r="A34" s="15" t="s">
        <v>209</v>
      </c>
      <c r="B34" s="17" t="n">
        <v>6350</v>
      </c>
      <c r="C34" s="18">
        <f>(82.0/B34*100)</f>
        <v/>
      </c>
      <c r="D34" s="19" t="n">
        <v>6268</v>
      </c>
      <c r="E34" s="18" t="n">
        <v>430.29853869</v>
      </c>
      <c r="F34" s="20" t="n">
        <v>6.44384277</v>
      </c>
      <c r="G34" s="18" t="n">
        <v>471.27331593</v>
      </c>
      <c r="H34" s="20" t="n">
        <v>3.37931884</v>
      </c>
      <c r="I34" s="18" t="n">
        <v>468.40453853</v>
      </c>
      <c r="J34" s="20" t="n">
        <v>3.0262978</v>
      </c>
      <c r="K34" s="18" t="n">
        <v>433.21512363</v>
      </c>
      <c r="L34" s="20" t="n">
        <v>4.76871067</v>
      </c>
      <c r="M34" s="18" t="n">
        <v>332.02178613</v>
      </c>
      <c r="N34" s="20" t="n">
        <v>23.12793933</v>
      </c>
      <c r="O34" s="18" t="n">
        <v>336.00964723</v>
      </c>
      <c r="P34" s="20" t="n">
        <v>14.75537024</v>
      </c>
      <c r="Q34" s="18" t="s">
        <v>182</v>
      </c>
      <c r="R34" s="20" t="s">
        <v>182</v>
      </c>
      <c r="S34" s="18" t="n">
        <v>263.37193708</v>
      </c>
      <c r="T34" s="20" t="n">
        <v>13.61114927</v>
      </c>
      <c r="U34" s="18" t="s">
        <v>182</v>
      </c>
      <c r="V34" s="20" t="s">
        <v>182</v>
      </c>
      <c r="W34" s="18" t="n">
        <v>340.11524278</v>
      </c>
      <c r="X34" s="20" t="n">
        <v>12.4307293</v>
      </c>
    </row>
    <row r="35" spans="1:24">
      <c r="A35" s="15" t="s">
        <v>210</v>
      </c>
      <c r="B35" s="17" t="n">
        <v>6406</v>
      </c>
      <c r="C35" s="18">
        <f>(68.0/B35*100)</f>
        <v/>
      </c>
      <c r="D35" s="19" t="n">
        <v>6338</v>
      </c>
      <c r="E35" s="18" t="n">
        <v>501.30267515</v>
      </c>
      <c r="F35" s="20" t="n">
        <v>4.74230537</v>
      </c>
      <c r="G35" s="18" t="n">
        <v>518.22895694</v>
      </c>
      <c r="H35" s="20" t="n">
        <v>2.31940145</v>
      </c>
      <c r="I35" s="18" t="n">
        <v>504.59382684</v>
      </c>
      <c r="J35" s="20" t="n">
        <v>2.57366445</v>
      </c>
      <c r="K35" s="18" t="n">
        <v>478.74312145</v>
      </c>
      <c r="L35" s="20" t="n">
        <v>7.21600856</v>
      </c>
      <c r="M35" s="18" t="n">
        <v>398.56741277</v>
      </c>
      <c r="N35" s="20" t="n">
        <v>28.07288878</v>
      </c>
      <c r="O35" s="18" t="n">
        <v>430.2645433</v>
      </c>
      <c r="P35" s="20" t="n">
        <v>21.07802728</v>
      </c>
      <c r="Q35" s="18" t="s">
        <v>182</v>
      </c>
      <c r="R35" s="20" t="s">
        <v>182</v>
      </c>
      <c r="S35" s="18" t="n">
        <v>337.32521215</v>
      </c>
      <c r="T35" s="20" t="n">
        <v>11.65794297</v>
      </c>
      <c r="U35" s="18" t="s">
        <v>182</v>
      </c>
      <c r="V35" s="20" t="s">
        <v>182</v>
      </c>
      <c r="W35" s="18" t="n">
        <v>410.75627453</v>
      </c>
      <c r="X35" s="20" t="n">
        <v>10.89995934</v>
      </c>
    </row>
    <row r="36" spans="1:24">
      <c r="A36" s="15" t="s">
        <v>211</v>
      </c>
      <c r="B36" s="17" t="n">
        <v>6736</v>
      </c>
      <c r="C36" s="18">
        <f>(47.0/B36*100)</f>
        <v/>
      </c>
      <c r="D36" s="19" t="n">
        <v>6689</v>
      </c>
      <c r="E36" s="18" t="n">
        <v>493.55894659</v>
      </c>
      <c r="F36" s="20" t="n">
        <v>3.798876</v>
      </c>
      <c r="G36" s="18" t="n">
        <v>506.02588569</v>
      </c>
      <c r="H36" s="20" t="n">
        <v>2.43647224</v>
      </c>
      <c r="I36" s="18" t="n">
        <v>495.80880659</v>
      </c>
      <c r="J36" s="20" t="n">
        <v>2.92328749</v>
      </c>
      <c r="K36" s="18" t="n">
        <v>453.16238458</v>
      </c>
      <c r="L36" s="20" t="n">
        <v>7.12691838</v>
      </c>
      <c r="M36" s="18" t="n">
        <v>441.91746563</v>
      </c>
      <c r="N36" s="20" t="n">
        <v>35.03447305</v>
      </c>
      <c r="O36" s="18" t="n">
        <v>369.72364582</v>
      </c>
      <c r="P36" s="20" t="n">
        <v>22.3136275</v>
      </c>
      <c r="Q36" s="18" t="s">
        <v>182</v>
      </c>
      <c r="R36" s="20" t="s">
        <v>182</v>
      </c>
      <c r="S36" s="18" t="s">
        <v>182</v>
      </c>
      <c r="T36" s="20" t="s">
        <v>182</v>
      </c>
      <c r="U36" s="18" t="s">
        <v>182</v>
      </c>
      <c r="V36" s="20" t="s">
        <v>182</v>
      </c>
      <c r="W36" s="18" t="n">
        <v>392.12138631</v>
      </c>
      <c r="X36" s="20" t="n">
        <v>11.60280435</v>
      </c>
    </row>
    <row r="37" spans="1:24">
      <c r="A37" s="15" t="s">
        <v>212</v>
      </c>
      <c r="B37" s="17" t="n">
        <v>5458</v>
      </c>
      <c r="C37" s="18">
        <f>(235.0/B37*100)</f>
        <v/>
      </c>
      <c r="D37" s="19" t="n">
        <v>5223</v>
      </c>
      <c r="E37" s="18" t="n">
        <v>495.12257468</v>
      </c>
      <c r="F37" s="20" t="n">
        <v>4.56703812</v>
      </c>
      <c r="G37" s="18" t="n">
        <v>518.98617238</v>
      </c>
      <c r="H37" s="20" t="n">
        <v>3.28855727</v>
      </c>
      <c r="I37" s="18" t="n">
        <v>505.01487625</v>
      </c>
      <c r="J37" s="20" t="n">
        <v>4.71854369</v>
      </c>
      <c r="K37" s="18" t="n">
        <v>426.10342504</v>
      </c>
      <c r="L37" s="20" t="n">
        <v>11.17428394</v>
      </c>
      <c r="M37" s="18" t="n">
        <v>386.06482122</v>
      </c>
      <c r="N37" s="20" t="n">
        <v>17.5492376</v>
      </c>
      <c r="O37" s="18" t="n">
        <v>343.16972128</v>
      </c>
      <c r="P37" s="20" t="n">
        <v>23.12127196</v>
      </c>
      <c r="Q37" s="18" t="s">
        <v>182</v>
      </c>
      <c r="R37" s="20" t="s">
        <v>182</v>
      </c>
      <c r="S37" s="18" t="s">
        <v>182</v>
      </c>
      <c r="T37" s="20" t="s">
        <v>182</v>
      </c>
      <c r="U37" s="18" t="s">
        <v>182</v>
      </c>
      <c r="V37" s="20" t="s">
        <v>182</v>
      </c>
      <c r="W37" s="18" t="n">
        <v>383.25487643</v>
      </c>
      <c r="X37" s="20" t="n">
        <v>11.09950275</v>
      </c>
    </row>
    <row r="38" spans="1:24">
      <c r="A38" s="15" t="s">
        <v>213</v>
      </c>
      <c r="B38" s="17" t="n">
        <v>5860</v>
      </c>
      <c r="C38" s="18">
        <f>(63.0/B38*100)</f>
        <v/>
      </c>
      <c r="D38" s="19" t="n">
        <v>5797</v>
      </c>
      <c r="E38" s="18" t="n">
        <v>462.44964128</v>
      </c>
      <c r="F38" s="20" t="n">
        <v>5.74164141</v>
      </c>
      <c r="G38" s="18" t="n">
        <v>502.17852456</v>
      </c>
      <c r="H38" s="20" t="n">
        <v>3.96850184</v>
      </c>
      <c r="I38" s="18" t="n">
        <v>503.50916927</v>
      </c>
      <c r="J38" s="20" t="n">
        <v>3.38857069</v>
      </c>
      <c r="K38" s="18" t="n">
        <v>467.35754985</v>
      </c>
      <c r="L38" s="20" t="n">
        <v>5.47650154</v>
      </c>
      <c r="M38" s="18" t="n">
        <v>399.06274974</v>
      </c>
      <c r="N38" s="20" t="n">
        <v>33.49944237</v>
      </c>
      <c r="O38" s="18" t="n">
        <v>369.61260262</v>
      </c>
      <c r="P38" s="20" t="n">
        <v>18.26023486</v>
      </c>
      <c r="Q38" s="18" t="s">
        <v>182</v>
      </c>
      <c r="R38" s="20" t="s">
        <v>182</v>
      </c>
      <c r="S38" s="18" t="s">
        <v>182</v>
      </c>
      <c r="T38" s="20" t="s">
        <v>182</v>
      </c>
      <c r="U38" s="18" t="s">
        <v>182</v>
      </c>
      <c r="V38" s="20" t="s">
        <v>182</v>
      </c>
      <c r="W38" s="18" t="n">
        <v>414.2350406</v>
      </c>
      <c r="X38" s="20" t="n">
        <v>9.992418989999999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(5669.0/B40*100)</f>
        <v/>
      </c>
      <c r="D40" s="19" t="n">
        <v>8488</v>
      </c>
      <c r="E40" s="18" t="n">
        <v>497.00759751</v>
      </c>
      <c r="F40" s="20" t="n">
        <v>4.2048314</v>
      </c>
      <c r="G40" s="18" t="n">
        <v>512.11387998</v>
      </c>
      <c r="H40" s="20" t="n">
        <v>3.59999977</v>
      </c>
      <c r="I40" s="18" t="n">
        <v>493.99481831</v>
      </c>
      <c r="J40" s="20" t="n">
        <v>4.43322424</v>
      </c>
      <c r="K40" s="18" t="n">
        <v>461.14990618</v>
      </c>
      <c r="L40" s="20" t="n">
        <v>10.58745861</v>
      </c>
      <c r="M40" s="18" t="n">
        <v>401.78997551</v>
      </c>
      <c r="N40" s="20" t="n">
        <v>56.73575738</v>
      </c>
      <c r="O40" s="18" t="n">
        <v>432.02468627</v>
      </c>
      <c r="P40" s="20" t="n">
        <v>21.89614716</v>
      </c>
      <c r="Q40" s="18" t="s">
        <v>182</v>
      </c>
      <c r="R40" s="20" t="s">
        <v>182</v>
      </c>
      <c r="S40" s="18" t="n">
        <v>493.18465857</v>
      </c>
      <c r="T40" s="20" t="n">
        <v>2.25147869</v>
      </c>
      <c r="U40" s="18" t="s">
        <v>182</v>
      </c>
      <c r="V40" s="20" t="s">
        <v>182</v>
      </c>
      <c r="W40" s="18" t="n">
        <v>403.30510529</v>
      </c>
      <c r="X40" s="20" t="n">
        <v>10.99089013</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(2758.0/B46*100)</f>
        <v/>
      </c>
      <c r="D46" s="19" t="n">
        <v>20383</v>
      </c>
      <c r="E46" s="18" t="n">
        <v>427.06660729</v>
      </c>
      <c r="F46" s="20" t="n">
        <v>4.5591392</v>
      </c>
      <c r="G46" s="18" t="n">
        <v>440.83294647</v>
      </c>
      <c r="H46" s="20" t="n">
        <v>4.18842174</v>
      </c>
      <c r="I46" s="18" t="n">
        <v>411.12925546</v>
      </c>
      <c r="J46" s="20" t="n">
        <v>3.9600228</v>
      </c>
      <c r="K46" s="18" t="n">
        <v>367.22251213</v>
      </c>
      <c r="L46" s="20" t="n">
        <v>4.57550703</v>
      </c>
      <c r="M46" s="18" t="n">
        <v>268.67802046</v>
      </c>
      <c r="N46" s="20" t="n">
        <v>13.53549931</v>
      </c>
      <c r="O46" s="18" t="n">
        <v>307.86644132</v>
      </c>
      <c r="P46" s="20" t="n">
        <v>11.90587687</v>
      </c>
      <c r="Q46" s="18" t="s">
        <v>182</v>
      </c>
      <c r="R46" s="20" t="s">
        <v>182</v>
      </c>
      <c r="S46" s="18" t="s">
        <v>182</v>
      </c>
      <c r="T46" s="20" t="s">
        <v>182</v>
      </c>
      <c r="U46" s="18" t="s">
        <v>182</v>
      </c>
      <c r="V46" s="20" t="s">
        <v>182</v>
      </c>
      <c r="W46" s="18" t="n">
        <v>390.30621254</v>
      </c>
      <c r="X46" s="20" t="n">
        <v>4.39189534</v>
      </c>
    </row>
    <row r="47" spans="1:24">
      <c r="A47" s="15" t="s">
        <v>222</v>
      </c>
      <c r="B47" s="17" t="n">
        <v>5928</v>
      </c>
      <c r="C47" s="18">
        <f>(128.0/B47*100)</f>
        <v/>
      </c>
      <c r="D47" s="19" t="n">
        <v>5800</v>
      </c>
      <c r="E47" s="18" t="n">
        <v>430.90796888</v>
      </c>
      <c r="F47" s="20" t="n">
        <v>6.50819431</v>
      </c>
      <c r="G47" s="18" t="n">
        <v>457.64346985</v>
      </c>
      <c r="H47" s="20" t="n">
        <v>4.43292282</v>
      </c>
      <c r="I47" s="18" t="n">
        <v>435.97783572</v>
      </c>
      <c r="J47" s="20" t="n">
        <v>6.12172804</v>
      </c>
      <c r="K47" s="18" t="n">
        <v>362.54497285</v>
      </c>
      <c r="L47" s="20" t="n">
        <v>10.58982529</v>
      </c>
      <c r="M47" s="18" t="n">
        <v>330.35280321</v>
      </c>
      <c r="N47" s="20" t="n">
        <v>17.93439584</v>
      </c>
      <c r="O47" s="18" t="n">
        <v>325.00177883</v>
      </c>
      <c r="P47" s="20" t="n">
        <v>13.28366105</v>
      </c>
      <c r="Q47" s="18" t="s">
        <v>182</v>
      </c>
      <c r="R47" s="20" t="s">
        <v>182</v>
      </c>
      <c r="S47" s="18" t="s">
        <v>182</v>
      </c>
      <c r="T47" s="20" t="s">
        <v>182</v>
      </c>
      <c r="U47" s="18" t="s">
        <v>182</v>
      </c>
      <c r="V47" s="20" t="s">
        <v>182</v>
      </c>
      <c r="W47" s="18" t="n">
        <v>336.76520501</v>
      </c>
      <c r="X47" s="20" t="n">
        <v>8.574942500000001</v>
      </c>
    </row>
    <row r="48" spans="1:24">
      <c r="A48" s="15" t="s">
        <v>223</v>
      </c>
      <c r="B48" s="17" t="n">
        <v>9841</v>
      </c>
      <c r="C48" s="18">
        <f>(19.0/B48*100)</f>
        <v/>
      </c>
      <c r="D48" s="19" t="n">
        <v>9822</v>
      </c>
      <c r="E48" s="18" t="n">
        <v>554.20535502</v>
      </c>
      <c r="F48" s="20" t="n">
        <v>8.57772853</v>
      </c>
      <c r="G48" s="18" t="n">
        <v>549.17891661</v>
      </c>
      <c r="H48" s="20" t="n">
        <v>5.60037281</v>
      </c>
      <c r="I48" s="18" t="n">
        <v>507.96057234</v>
      </c>
      <c r="J48" s="20" t="n">
        <v>4.83369156</v>
      </c>
      <c r="K48" s="18" t="n">
        <v>444.42721008</v>
      </c>
      <c r="L48" s="20" t="n">
        <v>5.79328649</v>
      </c>
      <c r="M48" s="18" t="n">
        <v>380.6512873</v>
      </c>
      <c r="N48" s="20" t="n">
        <v>6.58737457</v>
      </c>
      <c r="O48" s="18" t="n">
        <v>324.36252601</v>
      </c>
      <c r="P48" s="20" t="n">
        <v>11.17732921</v>
      </c>
      <c r="Q48" s="18" t="s">
        <v>182</v>
      </c>
      <c r="R48" s="20" t="s">
        <v>182</v>
      </c>
      <c r="S48" s="18" t="s">
        <v>182</v>
      </c>
      <c r="T48" s="20" t="s">
        <v>182</v>
      </c>
      <c r="U48" s="18" t="s">
        <v>182</v>
      </c>
      <c r="V48" s="20" t="s">
        <v>182</v>
      </c>
      <c r="W48" s="18" t="n">
        <v>407.86860913</v>
      </c>
      <c r="X48" s="20" t="n">
        <v>32.62645177</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(1016.0/B50*100)</f>
        <v/>
      </c>
      <c r="D50" s="19" t="n">
        <v>10779</v>
      </c>
      <c r="E50" s="18" t="n">
        <v>445.76357508</v>
      </c>
      <c r="F50" s="20" t="n">
        <v>5.67305534</v>
      </c>
      <c r="G50" s="18" t="n">
        <v>451.51957781</v>
      </c>
      <c r="H50" s="20" t="n">
        <v>3.03408084</v>
      </c>
      <c r="I50" s="18" t="n">
        <v>434.26814103</v>
      </c>
      <c r="J50" s="20" t="n">
        <v>3.45844013</v>
      </c>
      <c r="K50" s="18" t="n">
        <v>384.63607853</v>
      </c>
      <c r="L50" s="20" t="n">
        <v>5.73482046</v>
      </c>
      <c r="M50" s="18" t="n">
        <v>304.16117855</v>
      </c>
      <c r="N50" s="20" t="n">
        <v>15.38041253</v>
      </c>
      <c r="O50" s="18" t="n">
        <v>322.25586987</v>
      </c>
      <c r="P50" s="20" t="n">
        <v>8.56992509</v>
      </c>
      <c r="Q50" s="18" t="s">
        <v>182</v>
      </c>
      <c r="R50" s="20" t="s">
        <v>182</v>
      </c>
      <c r="S50" s="18" t="s">
        <v>182</v>
      </c>
      <c r="T50" s="20" t="s">
        <v>182</v>
      </c>
      <c r="U50" s="18" t="s">
        <v>182</v>
      </c>
      <c r="V50" s="20" t="s">
        <v>182</v>
      </c>
      <c r="W50" s="18" t="n">
        <v>389.65203731</v>
      </c>
      <c r="X50" s="20" t="n">
        <v>9.926916479999999</v>
      </c>
    </row>
    <row r="51" spans="1:24">
      <c r="A51" s="15" t="s">
        <v>226</v>
      </c>
      <c r="B51" s="17" t="n">
        <v>6866</v>
      </c>
      <c r="C51" s="18">
        <f>(114.0/B51*100)</f>
        <v/>
      </c>
      <c r="D51" s="19" t="n">
        <v>6752</v>
      </c>
      <c r="E51" s="18" t="n">
        <v>447.900116</v>
      </c>
      <c r="F51" s="20" t="n">
        <v>5.64983042</v>
      </c>
      <c r="G51" s="18" t="n">
        <v>442.86939605</v>
      </c>
      <c r="H51" s="20" t="n">
        <v>3.69294503</v>
      </c>
      <c r="I51" s="18" t="n">
        <v>428.27437097</v>
      </c>
      <c r="J51" s="20" t="n">
        <v>3.28425767</v>
      </c>
      <c r="K51" s="18" t="n">
        <v>403.3766624</v>
      </c>
      <c r="L51" s="20" t="n">
        <v>3.94923202</v>
      </c>
      <c r="M51" s="18" t="n">
        <v>309.37152242</v>
      </c>
      <c r="N51" s="20" t="n">
        <v>29.61826302</v>
      </c>
      <c r="O51" s="18" t="n">
        <v>306.15936954</v>
      </c>
      <c r="P51" s="20" t="n">
        <v>16.24559738</v>
      </c>
      <c r="Q51" s="18" t="s">
        <v>182</v>
      </c>
      <c r="R51" s="20" t="s">
        <v>182</v>
      </c>
      <c r="S51" s="18" t="n">
        <v>427.96430568</v>
      </c>
      <c r="T51" s="20" t="n">
        <v>5.20460603</v>
      </c>
      <c r="U51" s="18" t="s">
        <v>182</v>
      </c>
      <c r="V51" s="20" t="s">
        <v>182</v>
      </c>
      <c r="W51" s="18" t="n">
        <v>395.28144199</v>
      </c>
      <c r="X51" s="20" t="n">
        <v>6.94906892</v>
      </c>
    </row>
    <row r="52" spans="1:24">
      <c r="A52" s="15" t="s">
        <v>227</v>
      </c>
      <c r="B52" s="17" t="n">
        <v>5809</v>
      </c>
      <c r="C52" s="18">
        <f>(118.0/B52*100)</f>
        <v/>
      </c>
      <c r="D52" s="19" t="n">
        <v>5691</v>
      </c>
      <c r="E52" s="18" t="n">
        <v>477.30615819</v>
      </c>
      <c r="F52" s="20" t="n">
        <v>5.07447313</v>
      </c>
      <c r="G52" s="18" t="n">
        <v>494.76234715</v>
      </c>
      <c r="H52" s="20" t="n">
        <v>3.21138335</v>
      </c>
      <c r="I52" s="18" t="n">
        <v>494.88678806</v>
      </c>
      <c r="J52" s="20" t="n">
        <v>3.17329164</v>
      </c>
      <c r="K52" s="18" t="n">
        <v>448.70980738</v>
      </c>
      <c r="L52" s="20" t="n">
        <v>5.97981625</v>
      </c>
      <c r="M52" s="18" t="n">
        <v>424.27255082</v>
      </c>
      <c r="N52" s="20" t="n">
        <v>41.31752856</v>
      </c>
      <c r="O52" s="18" t="n">
        <v>369.52470076</v>
      </c>
      <c r="P52" s="20" t="n">
        <v>22.63947018</v>
      </c>
      <c r="Q52" s="18" t="s">
        <v>182</v>
      </c>
      <c r="R52" s="20" t="s">
        <v>182</v>
      </c>
      <c r="S52" s="18" t="s">
        <v>182</v>
      </c>
      <c r="T52" s="20" t="s">
        <v>182</v>
      </c>
      <c r="U52" s="18" t="s">
        <v>182</v>
      </c>
      <c r="V52" s="20" t="s">
        <v>182</v>
      </c>
      <c r="W52" s="18" t="n">
        <v>372.53009526</v>
      </c>
      <c r="X52" s="20" t="n">
        <v>11.76078937</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(455.0/B54*100)</f>
        <v/>
      </c>
      <c r="D54" s="19" t="n">
        <v>4285</v>
      </c>
      <c r="E54" s="18" t="n">
        <v>369.28424179</v>
      </c>
      <c r="F54" s="20" t="n">
        <v>7.59454755</v>
      </c>
      <c r="G54" s="18" t="n">
        <v>399.29856863</v>
      </c>
      <c r="H54" s="20" t="n">
        <v>5.00009174</v>
      </c>
      <c r="I54" s="18" t="n">
        <v>373.02805005</v>
      </c>
      <c r="J54" s="20" t="n">
        <v>3.813269</v>
      </c>
      <c r="K54" s="18" t="n">
        <v>339.14960865</v>
      </c>
      <c r="L54" s="20" t="n">
        <v>3.68355185</v>
      </c>
      <c r="M54" s="18" t="n">
        <v>300.48926036</v>
      </c>
      <c r="N54" s="20" t="n">
        <v>6.77617483</v>
      </c>
      <c r="O54" s="18" t="n">
        <v>297.57841935</v>
      </c>
      <c r="P54" s="20" t="n">
        <v>8.27344974</v>
      </c>
      <c r="Q54" s="18" t="s">
        <v>182</v>
      </c>
      <c r="R54" s="20" t="s">
        <v>182</v>
      </c>
      <c r="S54" s="18" t="s">
        <v>182</v>
      </c>
      <c r="T54" s="20" t="s">
        <v>182</v>
      </c>
      <c r="U54" s="18" t="s">
        <v>182</v>
      </c>
      <c r="V54" s="20" t="s">
        <v>182</v>
      </c>
      <c r="W54" s="18" t="n">
        <v>309.99079005</v>
      </c>
      <c r="X54" s="20" t="n">
        <v>7.0822078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535.98785097</v>
      </c>
      <c r="F56" s="20" t="n">
        <v>3.25601332</v>
      </c>
      <c r="G56" s="18" t="n">
        <v>532.38613033</v>
      </c>
      <c r="H56" s="20" t="n">
        <v>2.85693811</v>
      </c>
      <c r="I56" s="18" t="n">
        <v>517.06171624</v>
      </c>
      <c r="J56" s="20" t="n">
        <v>4.86910692</v>
      </c>
      <c r="K56" s="18" t="n">
        <v>470.126519</v>
      </c>
      <c r="L56" s="20" t="n">
        <v>10.75286783</v>
      </c>
      <c r="M56" s="18" t="n">
        <v>437.11118789</v>
      </c>
      <c r="N56" s="20" t="n">
        <v>26.92120834</v>
      </c>
      <c r="O56" s="18" t="n">
        <v>431.98054993</v>
      </c>
      <c r="P56" s="20" t="n">
        <v>17.09401393</v>
      </c>
      <c r="Q56" s="18" t="s">
        <v>182</v>
      </c>
      <c r="R56" s="20" t="s">
        <v>182</v>
      </c>
      <c r="S56" s="18" t="s">
        <v>182</v>
      </c>
      <c r="T56" s="20" t="s">
        <v>182</v>
      </c>
      <c r="U56" s="18" t="s">
        <v>182</v>
      </c>
      <c r="V56" s="20" t="s">
        <v>182</v>
      </c>
      <c r="W56" s="18" t="n">
        <v>393.95027957</v>
      </c>
      <c r="X56" s="20" t="n">
        <v>28.26465294</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(258.0/B61*100)</f>
        <v/>
      </c>
      <c r="D61" s="19" t="n">
        <v>6267</v>
      </c>
      <c r="E61" s="18" t="n">
        <v>471.1492457</v>
      </c>
      <c r="F61" s="20" t="n">
        <v>3.91521505</v>
      </c>
      <c r="G61" s="18" t="n">
        <v>485.26005797</v>
      </c>
      <c r="H61" s="20" t="n">
        <v>2.88591668</v>
      </c>
      <c r="I61" s="18" t="n">
        <v>471.11939859</v>
      </c>
      <c r="J61" s="20" t="n">
        <v>4.09360889</v>
      </c>
      <c r="K61" s="18" t="n">
        <v>429.90247922</v>
      </c>
      <c r="L61" s="20" t="n">
        <v>6.66956584</v>
      </c>
      <c r="M61" s="18" t="n">
        <v>403.62124275</v>
      </c>
      <c r="N61" s="20" t="n">
        <v>18.11677526</v>
      </c>
      <c r="O61" s="18" t="n">
        <v>368.81442632</v>
      </c>
      <c r="P61" s="20" t="n">
        <v>17.16780352</v>
      </c>
      <c r="Q61" s="18" t="s">
        <v>182</v>
      </c>
      <c r="R61" s="20" t="s">
        <v>182</v>
      </c>
      <c r="S61" s="18" t="s">
        <v>182</v>
      </c>
      <c r="T61" s="20" t="s">
        <v>182</v>
      </c>
      <c r="U61" s="18" t="s">
        <v>182</v>
      </c>
      <c r="V61" s="20" t="s">
        <v>182</v>
      </c>
      <c r="W61" s="18" t="n">
        <v>354.86808119</v>
      </c>
      <c r="X61" s="20" t="n">
        <v>11.61994841</v>
      </c>
    </row>
    <row r="62" spans="1:24">
      <c r="A62" s="15" t="s">
        <v>237</v>
      </c>
      <c r="B62" s="17" t="n">
        <v>4476</v>
      </c>
      <c r="C62" s="18">
        <f>(5.0/B62*100)</f>
        <v/>
      </c>
      <c r="D62" s="19" t="n">
        <v>4471</v>
      </c>
      <c r="E62" s="18" t="n">
        <v>516.98254497</v>
      </c>
      <c r="F62" s="20" t="n">
        <v>3.14396629</v>
      </c>
      <c r="G62" s="18" t="n">
        <v>512.24650562</v>
      </c>
      <c r="H62" s="20" t="n">
        <v>1.69565525</v>
      </c>
      <c r="I62" s="18" t="n">
        <v>505.16965188</v>
      </c>
      <c r="J62" s="20" t="n">
        <v>3.14764018</v>
      </c>
      <c r="K62" s="18" t="n">
        <v>471.0666846</v>
      </c>
      <c r="L62" s="20" t="n">
        <v>6.96989039</v>
      </c>
      <c r="M62" s="18" t="n">
        <v>415.03917274</v>
      </c>
      <c r="N62" s="20" t="n">
        <v>42.54306728</v>
      </c>
      <c r="O62" s="18" t="n">
        <v>426.5402774</v>
      </c>
      <c r="P62" s="20" t="n">
        <v>15.63912385</v>
      </c>
      <c r="Q62" s="18" t="s">
        <v>182</v>
      </c>
      <c r="R62" s="20" t="s">
        <v>182</v>
      </c>
      <c r="S62" s="18" t="s">
        <v>182</v>
      </c>
      <c r="T62" s="20" t="s">
        <v>182</v>
      </c>
      <c r="U62" s="18" t="s">
        <v>182</v>
      </c>
      <c r="V62" s="20" t="s">
        <v>182</v>
      </c>
      <c r="W62" s="18" t="n">
        <v>425.16086667</v>
      </c>
      <c r="X62" s="20" t="n">
        <v>44.07319371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(24.0/B67*100)</f>
        <v/>
      </c>
      <c r="D67" s="19" t="n">
        <v>6947</v>
      </c>
      <c r="E67" s="18" t="n">
        <v>446.6606925</v>
      </c>
      <c r="F67" s="20" t="n">
        <v>6.18521407</v>
      </c>
      <c r="G67" s="18" t="n">
        <v>439.95464102</v>
      </c>
      <c r="H67" s="20" t="n">
        <v>3.81213642</v>
      </c>
      <c r="I67" s="18" t="n">
        <v>411.770335</v>
      </c>
      <c r="J67" s="20" t="n">
        <v>3.18805271</v>
      </c>
      <c r="K67" s="18" t="n">
        <v>364.67178663</v>
      </c>
      <c r="L67" s="20" t="n">
        <v>2.93090258</v>
      </c>
      <c r="M67" s="18" t="n">
        <v>300.84679031</v>
      </c>
      <c r="N67" s="20" t="n">
        <v>6.37989519</v>
      </c>
      <c r="O67" s="18" t="n">
        <v>291.76354753</v>
      </c>
      <c r="P67" s="20" t="n">
        <v>5.37762837</v>
      </c>
      <c r="Q67" s="18" t="s">
        <v>182</v>
      </c>
      <c r="R67" s="20" t="s">
        <v>182</v>
      </c>
      <c r="S67" s="18" t="s">
        <v>182</v>
      </c>
      <c r="T67" s="20" t="s">
        <v>182</v>
      </c>
      <c r="U67" s="18" t="s">
        <v>182</v>
      </c>
      <c r="V67" s="20" t="s">
        <v>182</v>
      </c>
      <c r="W67" s="18" t="n">
        <v>316.82883653</v>
      </c>
      <c r="X67" s="20" t="n">
        <v>19.67630373</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486.40647942</v>
      </c>
      <c r="F70" s="20" t="n">
        <v>7.61877841</v>
      </c>
      <c r="G70" s="18" t="n">
        <v>500.99331606</v>
      </c>
      <c r="H70" s="20" t="n">
        <v>3.95667882</v>
      </c>
      <c r="I70" s="18" t="n">
        <v>505.35956708</v>
      </c>
      <c r="J70" s="20" t="n">
        <v>3.57108795</v>
      </c>
      <c r="K70" s="18" t="n">
        <v>478.80203061</v>
      </c>
      <c r="L70" s="20" t="n">
        <v>4.16707616</v>
      </c>
      <c r="M70" s="18" t="n">
        <v>427.1709614</v>
      </c>
      <c r="N70" s="20" t="n">
        <v>32.64034986</v>
      </c>
      <c r="O70" s="18" t="n">
        <v>426.1731216</v>
      </c>
      <c r="P70" s="20" t="n">
        <v>17.43907662</v>
      </c>
      <c r="Q70" s="18" t="s">
        <v>182</v>
      </c>
      <c r="R70" s="20" t="s">
        <v>182</v>
      </c>
      <c r="S70" s="18" t="s">
        <v>182</v>
      </c>
      <c r="T70" s="20" t="s">
        <v>182</v>
      </c>
      <c r="U70" s="18" t="s">
        <v>182</v>
      </c>
      <c r="V70" s="20" t="s">
        <v>182</v>
      </c>
      <c r="W70" s="18" t="n">
        <v>429.25195871</v>
      </c>
      <c r="X70" s="20" t="n">
        <v>10.43228707</v>
      </c>
    </row>
    <row r="71" spans="1:24">
      <c r="A71" s="15" t="s">
        <v>246</v>
      </c>
      <c r="B71" s="17" t="n">
        <v>6115</v>
      </c>
      <c r="C71" s="18">
        <f>(111.0/B71*100)</f>
        <v/>
      </c>
      <c r="D71" s="19" t="n">
        <v>6004</v>
      </c>
      <c r="E71" s="18" t="n">
        <v>550.5575679900001</v>
      </c>
      <c r="F71" s="20" t="n">
        <v>4.2379983</v>
      </c>
      <c r="G71" s="18" t="n">
        <v>548.50716957</v>
      </c>
      <c r="H71" s="20" t="n">
        <v>2.42096116</v>
      </c>
      <c r="I71" s="18" t="n">
        <v>522.10479711</v>
      </c>
      <c r="J71" s="20" t="n">
        <v>2.44163957</v>
      </c>
      <c r="K71" s="18" t="n">
        <v>477.96723631</v>
      </c>
      <c r="L71" s="20" t="n">
        <v>6.1475974</v>
      </c>
      <c r="M71" s="18" t="n">
        <v>438.21694965</v>
      </c>
      <c r="N71" s="20" t="n">
        <v>38.95209138</v>
      </c>
      <c r="O71" s="18" t="n">
        <v>440.86831375</v>
      </c>
      <c r="P71" s="20" t="n">
        <v>17.19045308</v>
      </c>
      <c r="Q71" s="18" t="s">
        <v>182</v>
      </c>
      <c r="R71" s="20" t="s">
        <v>182</v>
      </c>
      <c r="S71" s="18" t="s">
        <v>182</v>
      </c>
      <c r="T71" s="20" t="s">
        <v>182</v>
      </c>
      <c r="U71" s="18" t="s">
        <v>182</v>
      </c>
      <c r="V71" s="20" t="s">
        <v>182</v>
      </c>
      <c r="W71" s="18" t="n">
        <v>464.86108948</v>
      </c>
      <c r="X71" s="20" t="n">
        <v>21.68159642</v>
      </c>
    </row>
    <row r="72" spans="1:24">
      <c r="A72" s="15" t="s">
        <v>247</v>
      </c>
      <c r="B72" s="17" t="n">
        <v>7708</v>
      </c>
      <c r="C72" s="18">
        <f>(8.0/B72*100)</f>
        <v/>
      </c>
      <c r="D72" s="19" t="n">
        <v>7700</v>
      </c>
      <c r="E72" s="18" t="n">
        <v>517.05244018</v>
      </c>
      <c r="F72" s="20" t="n">
        <v>4.3868542</v>
      </c>
      <c r="G72" s="18" t="n">
        <v>508.48594811</v>
      </c>
      <c r="H72" s="20" t="n">
        <v>2.79902253</v>
      </c>
      <c r="I72" s="18" t="n">
        <v>491.4900073</v>
      </c>
      <c r="J72" s="20" t="n">
        <v>3.02652513</v>
      </c>
      <c r="K72" s="18" t="n">
        <v>453.61936436</v>
      </c>
      <c r="L72" s="20" t="n">
        <v>5.36823109</v>
      </c>
      <c r="M72" s="18" t="n">
        <v>435.17045486</v>
      </c>
      <c r="N72" s="20" t="n">
        <v>44.92598761</v>
      </c>
      <c r="O72" s="18" t="n">
        <v>326.14458683</v>
      </c>
      <c r="P72" s="20" t="n">
        <v>15.96470294</v>
      </c>
      <c r="Q72" s="18" t="s">
        <v>182</v>
      </c>
      <c r="R72" s="20" t="s">
        <v>182</v>
      </c>
      <c r="S72" s="18" t="s">
        <v>182</v>
      </c>
      <c r="T72" s="20" t="s">
        <v>182</v>
      </c>
      <c r="U72" s="18" t="s">
        <v>182</v>
      </c>
      <c r="V72" s="20" t="s">
        <v>182</v>
      </c>
      <c r="W72" s="18" t="n">
        <v>431.13875554</v>
      </c>
      <c r="X72" s="20" t="n">
        <v>44.06805302</v>
      </c>
    </row>
    <row r="73" spans="1:24">
      <c r="A73" s="15" t="s">
        <v>248</v>
      </c>
      <c r="B73" s="17" t="n">
        <v>8249</v>
      </c>
      <c r="C73" s="18">
        <f>(229.0/B73*100)</f>
        <v/>
      </c>
      <c r="D73" s="19" t="n">
        <v>8020</v>
      </c>
      <c r="E73" s="18" t="n">
        <v>418.36922045</v>
      </c>
      <c r="F73" s="20" t="n">
        <v>7.14859498</v>
      </c>
      <c r="G73" s="18" t="n">
        <v>420.11310615</v>
      </c>
      <c r="H73" s="20" t="n">
        <v>4.1086867</v>
      </c>
      <c r="I73" s="18" t="n">
        <v>415.32629118</v>
      </c>
      <c r="J73" s="20" t="n">
        <v>3.49092195</v>
      </c>
      <c r="K73" s="18" t="n">
        <v>391.36164109</v>
      </c>
      <c r="L73" s="20" t="n">
        <v>4.12111516</v>
      </c>
      <c r="M73" s="18" t="n">
        <v>296.33618679</v>
      </c>
      <c r="N73" s="20" t="n">
        <v>20.67501335</v>
      </c>
      <c r="O73" s="18" t="n">
        <v>351.84252841</v>
      </c>
      <c r="P73" s="20" t="n">
        <v>8.1004358</v>
      </c>
      <c r="Q73" s="18" t="s">
        <v>182</v>
      </c>
      <c r="R73" s="20" t="s">
        <v>182</v>
      </c>
      <c r="S73" s="18" t="s">
        <v>182</v>
      </c>
      <c r="T73" s="20" t="s">
        <v>182</v>
      </c>
      <c r="U73" s="18" t="s">
        <v>182</v>
      </c>
      <c r="V73" s="20" t="s">
        <v>182</v>
      </c>
      <c r="W73" s="18" t="n">
        <v>367.06588446</v>
      </c>
      <c r="X73" s="20" t="n">
        <v>17.75140227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(271.0/B77*100)</f>
        <v/>
      </c>
      <c r="D77" s="19" t="n">
        <v>5791</v>
      </c>
      <c r="E77" s="18" t="n">
        <v>443.12980012</v>
      </c>
      <c r="F77" s="20" t="n">
        <v>5.42908898</v>
      </c>
      <c r="G77" s="18" t="n">
        <v>453.09243669</v>
      </c>
      <c r="H77" s="20" t="n">
        <v>2.99879933</v>
      </c>
      <c r="I77" s="18" t="n">
        <v>435.57345888</v>
      </c>
      <c r="J77" s="20" t="n">
        <v>2.96004588</v>
      </c>
      <c r="K77" s="18" t="n">
        <v>391.82593702</v>
      </c>
      <c r="L77" s="20" t="n">
        <v>6.71659179</v>
      </c>
      <c r="M77" s="18" t="n">
        <v>334.4121703</v>
      </c>
      <c r="N77" s="20" t="n">
        <v>25.39912819</v>
      </c>
      <c r="O77" s="18" t="n">
        <v>324.87880635</v>
      </c>
      <c r="P77" s="20" t="n">
        <v>14.89113436</v>
      </c>
      <c r="Q77" s="18" t="s">
        <v>182</v>
      </c>
      <c r="R77" s="20" t="s">
        <v>182</v>
      </c>
      <c r="S77" s="18" t="s">
        <v>182</v>
      </c>
      <c r="T77" s="20" t="s">
        <v>182</v>
      </c>
      <c r="U77" s="18" t="s">
        <v>182</v>
      </c>
      <c r="V77" s="20" t="s">
        <v>182</v>
      </c>
      <c r="W77" s="18" t="n">
        <v>366.02566636</v>
      </c>
      <c r="X77" s="20" t="n">
        <v>6.51501186</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163</v>
      </c>
    </row>
    <row r="2" spans="1:28">
      <c r="A2" s="5" t="s">
        <v>301</v>
      </c>
    </row>
    <row customHeight="1" ht="30" r="4" spans="1:28">
      <c r="A4" s="6" t="n"/>
      <c r="B4" s="7" t="s">
        <v>165</v>
      </c>
      <c r="C4" s="7" t="s">
        <v>166</v>
      </c>
      <c r="D4" s="8" t="s">
        <v>165</v>
      </c>
      <c r="E4" s="9" t="s">
        <v>302</v>
      </c>
      <c r="F4" s="10" t="n"/>
      <c r="G4" s="9" t="s">
        <v>303</v>
      </c>
      <c r="H4" s="10" t="n"/>
      <c r="I4" s="9" t="s">
        <v>304</v>
      </c>
      <c r="J4" s="10" t="n"/>
      <c r="K4" s="9" t="s">
        <v>305</v>
      </c>
      <c r="L4" s="10" t="n"/>
      <c r="M4" s="9" t="s">
        <v>306</v>
      </c>
      <c r="N4" s="10" t="n"/>
      <c r="O4" s="9" t="s">
        <v>307</v>
      </c>
      <c r="P4" s="10" t="n"/>
      <c r="Q4" s="9" t="s">
        <v>308</v>
      </c>
      <c r="R4" s="10" t="n"/>
      <c r="S4" s="9" t="s">
        <v>170</v>
      </c>
      <c r="T4" s="10" t="n"/>
      <c r="U4" s="9" t="s">
        <v>171</v>
      </c>
      <c r="V4" s="10" t="n"/>
      <c r="W4" s="9" t="s">
        <v>172</v>
      </c>
      <c r="X4" s="10" t="n"/>
      <c r="Y4" s="9" t="s">
        <v>173</v>
      </c>
      <c r="Z4" s="10" t="n"/>
      <c r="AA4" s="9" t="s">
        <v>174</v>
      </c>
      <c r="AB4" s="10" t="n"/>
    </row>
    <row r="5" spans="1:28">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c r="Y5" s="12" t="s">
        <v>178</v>
      </c>
      <c r="Z5" s="11" t="s">
        <v>179</v>
      </c>
      <c r="AA5" s="12" t="s">
        <v>178</v>
      </c>
      <c r="AB5" s="11" t="s">
        <v>179</v>
      </c>
    </row>
    <row r="6" spans="1:28">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181</v>
      </c>
      <c r="B7" s="17" t="n">
        <v>14530</v>
      </c>
      <c r="C7" s="18">
        <f>(1117.0/B7*100)</f>
        <v/>
      </c>
      <c r="D7" s="19" t="n">
        <v>13413</v>
      </c>
      <c r="E7" s="18" t="n">
        <v>467.84657214</v>
      </c>
      <c r="F7" s="20" t="n">
        <v>5.16187768</v>
      </c>
      <c r="G7" s="18" t="n">
        <v>503.39299667</v>
      </c>
      <c r="H7" s="20" t="n">
        <v>3.24458498</v>
      </c>
      <c r="I7" s="18" t="n">
        <v>508.07969721</v>
      </c>
      <c r="J7" s="20" t="n">
        <v>2.98704155</v>
      </c>
      <c r="K7" s="18" t="n">
        <v>515.30964595</v>
      </c>
      <c r="L7" s="20" t="n">
        <v>3.44281162</v>
      </c>
      <c r="M7" s="18" t="n">
        <v>524.24848374</v>
      </c>
      <c r="N7" s="20" t="n">
        <v>3.64409278</v>
      </c>
      <c r="O7" s="18" t="n">
        <v>518.715049</v>
      </c>
      <c r="P7" s="20" t="n">
        <v>5.0729476</v>
      </c>
      <c r="Q7" s="18" t="n">
        <v>453.03936697</v>
      </c>
      <c r="R7" s="20" t="n">
        <v>8.26983371</v>
      </c>
      <c r="S7" s="18" t="n">
        <v>401.70216557</v>
      </c>
      <c r="T7" s="20" t="n">
        <v>18.62486398</v>
      </c>
      <c r="U7" s="18" t="s">
        <v>182</v>
      </c>
      <c r="V7" s="20" t="s">
        <v>182</v>
      </c>
      <c r="W7" s="18" t="s">
        <v>182</v>
      </c>
      <c r="X7" s="20" t="s">
        <v>182</v>
      </c>
      <c r="Y7" s="18" t="s">
        <v>182</v>
      </c>
      <c r="Z7" s="20" t="s">
        <v>182</v>
      </c>
      <c r="AA7" s="18" t="n">
        <v>446.2634496</v>
      </c>
      <c r="AB7" s="20" t="n">
        <v>8.802230399999999</v>
      </c>
    </row>
    <row r="8" spans="1:28">
      <c r="A8" s="15" t="s">
        <v>183</v>
      </c>
      <c r="B8" s="17" t="n">
        <v>7007</v>
      </c>
      <c r="C8" s="18">
        <f>(138.0/B8*100)</f>
        <v/>
      </c>
      <c r="D8" s="19" t="n">
        <v>6869</v>
      </c>
      <c r="E8" s="18" t="n">
        <v>500.0180629</v>
      </c>
      <c r="F8" s="20" t="n">
        <v>4.62972257</v>
      </c>
      <c r="G8" s="18" t="n">
        <v>513.74788412</v>
      </c>
      <c r="H8" s="20" t="n">
        <v>3.08528625</v>
      </c>
      <c r="I8" s="18" t="n">
        <v>486.98021037</v>
      </c>
      <c r="J8" s="20" t="n">
        <v>4.55521331</v>
      </c>
      <c r="K8" s="18" t="n">
        <v>473.78669319</v>
      </c>
      <c r="L8" s="20" t="n">
        <v>4.56455932</v>
      </c>
      <c r="M8" s="18" t="n">
        <v>468.33891344</v>
      </c>
      <c r="N8" s="20" t="n">
        <v>5.75267987</v>
      </c>
      <c r="O8" s="18" t="n">
        <v>450.41097578</v>
      </c>
      <c r="P8" s="20" t="n">
        <v>8.805796170000001</v>
      </c>
      <c r="Q8" s="18" t="n">
        <v>419.83824232</v>
      </c>
      <c r="R8" s="20" t="n">
        <v>8.238451749999999</v>
      </c>
      <c r="S8" s="18" t="n">
        <v>402.97651636</v>
      </c>
      <c r="T8" s="20" t="n">
        <v>22.71073449</v>
      </c>
      <c r="U8" s="18" t="s">
        <v>182</v>
      </c>
      <c r="V8" s="20" t="s">
        <v>182</v>
      </c>
      <c r="W8" s="18" t="n">
        <v>361.38025951</v>
      </c>
      <c r="X8" s="20" t="n">
        <v>22.72565673</v>
      </c>
      <c r="Y8" s="18" t="s">
        <v>182</v>
      </c>
      <c r="Z8" s="20" t="s">
        <v>182</v>
      </c>
      <c r="AA8" s="18" t="n">
        <v>373.44149935</v>
      </c>
      <c r="AB8" s="20" t="n">
        <v>9.55091764</v>
      </c>
    </row>
    <row r="9" spans="1:28">
      <c r="A9" s="15" t="s">
        <v>184</v>
      </c>
      <c r="B9" s="17" t="n">
        <v>9651</v>
      </c>
      <c r="C9" s="18">
        <f>(534.0/B9*100)</f>
        <v/>
      </c>
      <c r="D9" s="19" t="n">
        <v>9117</v>
      </c>
      <c r="E9" s="18" t="n">
        <v>522.04478084</v>
      </c>
      <c r="F9" s="20" t="n">
        <v>3.49002535</v>
      </c>
      <c r="G9" s="18" t="n">
        <v>528.2967856400001</v>
      </c>
      <c r="H9" s="20" t="n">
        <v>3.18268353</v>
      </c>
      <c r="I9" s="18" t="n">
        <v>505.66134862</v>
      </c>
      <c r="J9" s="20" t="n">
        <v>4.10453324</v>
      </c>
      <c r="K9" s="18" t="n">
        <v>476.20813498</v>
      </c>
      <c r="L9" s="20" t="n">
        <v>4.65004182</v>
      </c>
      <c r="M9" s="18" t="n">
        <v>461.86974449</v>
      </c>
      <c r="N9" s="20" t="n">
        <v>4.72132066</v>
      </c>
      <c r="O9" s="18" t="n">
        <v>452.30587606</v>
      </c>
      <c r="P9" s="20" t="n">
        <v>7.37029752</v>
      </c>
      <c r="Q9" s="18" t="n">
        <v>414.86020393</v>
      </c>
      <c r="R9" s="20" t="n">
        <v>6.7323887</v>
      </c>
      <c r="S9" s="18" t="n">
        <v>456.19776208</v>
      </c>
      <c r="T9" s="20" t="n">
        <v>32.77999827</v>
      </c>
      <c r="U9" s="18" t="s">
        <v>182</v>
      </c>
      <c r="V9" s="20" t="s">
        <v>182</v>
      </c>
      <c r="W9" s="18" t="n">
        <v>347.7815185</v>
      </c>
      <c r="X9" s="20" t="n">
        <v>11.20716786</v>
      </c>
      <c r="Y9" s="18" t="s">
        <v>182</v>
      </c>
      <c r="Z9" s="20" t="s">
        <v>182</v>
      </c>
      <c r="AA9" s="18" t="n">
        <v>398.82268441</v>
      </c>
      <c r="AB9" s="20" t="n">
        <v>10.53460087</v>
      </c>
    </row>
    <row r="10" spans="1:28">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s">
        <v>182</v>
      </c>
      <c r="T10" s="20" t="s">
        <v>182</v>
      </c>
      <c r="U10" s="18" t="s">
        <v>182</v>
      </c>
      <c r="V10" s="20" t="s">
        <v>182</v>
      </c>
      <c r="W10" s="18" t="n">
        <v>526.66780551</v>
      </c>
      <c r="X10" s="20" t="n">
        <v>2.30093959</v>
      </c>
      <c r="Y10" s="18" t="s">
        <v>182</v>
      </c>
      <c r="Z10" s="20" t="s">
        <v>182</v>
      </c>
      <c r="AA10" s="18" t="s">
        <v>182</v>
      </c>
      <c r="AB10" s="20" t="s">
        <v>182</v>
      </c>
    </row>
    <row r="11" spans="1:28">
      <c r="A11" s="15" t="s">
        <v>186</v>
      </c>
      <c r="B11" s="17" t="n">
        <v>7053</v>
      </c>
      <c r="C11" s="18">
        <f>(111.0/B11*100)</f>
        <v/>
      </c>
      <c r="D11" s="19" t="n">
        <v>6942</v>
      </c>
      <c r="E11" s="18" t="n">
        <v>468.65160407</v>
      </c>
      <c r="F11" s="20" t="n">
        <v>3.53078734</v>
      </c>
      <c r="G11" s="18" t="n">
        <v>474.85553829</v>
      </c>
      <c r="H11" s="20" t="n">
        <v>3.90314282</v>
      </c>
      <c r="I11" s="18" t="n">
        <v>471.04801693</v>
      </c>
      <c r="J11" s="20" t="n">
        <v>4.27099288</v>
      </c>
      <c r="K11" s="18" t="n">
        <v>455.41449072</v>
      </c>
      <c r="L11" s="20" t="n">
        <v>4.99378661</v>
      </c>
      <c r="M11" s="18" t="n">
        <v>459.59040827</v>
      </c>
      <c r="N11" s="20" t="n">
        <v>5.6562188</v>
      </c>
      <c r="O11" s="18" t="n">
        <v>450.05988998</v>
      </c>
      <c r="P11" s="20" t="n">
        <v>5.24432742</v>
      </c>
      <c r="Q11" s="18" t="n">
        <v>414.06089677</v>
      </c>
      <c r="R11" s="20" t="n">
        <v>4.85849995</v>
      </c>
      <c r="S11" s="18" t="n">
        <v>321.05618517</v>
      </c>
      <c r="T11" s="20" t="n">
        <v>25.30557045</v>
      </c>
      <c r="U11" s="18" t="s">
        <v>182</v>
      </c>
      <c r="V11" s="20" t="s">
        <v>182</v>
      </c>
      <c r="W11" s="18" t="s">
        <v>182</v>
      </c>
      <c r="X11" s="20" t="s">
        <v>182</v>
      </c>
      <c r="Y11" s="18" t="s">
        <v>182</v>
      </c>
      <c r="Z11" s="20" t="s">
        <v>182</v>
      </c>
      <c r="AA11" s="18" t="n">
        <v>406.62101211</v>
      </c>
      <c r="AB11" s="20" t="n">
        <v>10.10083115</v>
      </c>
    </row>
    <row r="12" spans="1:28">
      <c r="A12" s="15" t="s">
        <v>187</v>
      </c>
      <c r="B12" s="17" t="n">
        <v>6894</v>
      </c>
      <c r="C12" s="18">
        <f>(125.0/B12*100)</f>
        <v/>
      </c>
      <c r="D12" s="19" t="n">
        <v>6769</v>
      </c>
      <c r="E12" s="18" t="n">
        <v>496.61377228</v>
      </c>
      <c r="F12" s="20" t="n">
        <v>3.57475446</v>
      </c>
      <c r="G12" s="18" t="n">
        <v>512.95183488</v>
      </c>
      <c r="H12" s="20" t="n">
        <v>3.56454116</v>
      </c>
      <c r="I12" s="18" t="n">
        <v>506.53850611</v>
      </c>
      <c r="J12" s="20" t="n">
        <v>4.43145737</v>
      </c>
      <c r="K12" s="18" t="n">
        <v>486.35498411</v>
      </c>
      <c r="L12" s="20" t="n">
        <v>5.35693588</v>
      </c>
      <c r="M12" s="18" t="n">
        <v>483.09378402</v>
      </c>
      <c r="N12" s="20" t="n">
        <v>5.18381851</v>
      </c>
      <c r="O12" s="18" t="n">
        <v>462.84518764</v>
      </c>
      <c r="P12" s="20" t="n">
        <v>6.885167</v>
      </c>
      <c r="Q12" s="18" t="n">
        <v>437.30234909</v>
      </c>
      <c r="R12" s="20" t="n">
        <v>6.10251327</v>
      </c>
      <c r="S12" s="18" t="n">
        <v>402.3924016</v>
      </c>
      <c r="T12" s="20" t="n">
        <v>16.02220983</v>
      </c>
      <c r="U12" s="18" t="s">
        <v>182</v>
      </c>
      <c r="V12" s="20" t="s">
        <v>182</v>
      </c>
      <c r="W12" s="18" t="n">
        <v>332.31014509</v>
      </c>
      <c r="X12" s="20" t="n">
        <v>18.34291261</v>
      </c>
      <c r="Y12" s="18" t="s">
        <v>182</v>
      </c>
      <c r="Z12" s="20" t="s">
        <v>182</v>
      </c>
      <c r="AA12" s="18" t="n">
        <v>376.12196206</v>
      </c>
      <c r="AB12" s="20" t="n">
        <v>12.79328112</v>
      </c>
    </row>
    <row r="13" spans="1:28">
      <c r="A13" s="15" t="s">
        <v>188</v>
      </c>
      <c r="B13" s="17" t="n">
        <v>7161</v>
      </c>
      <c r="C13" s="18">
        <f>(312.0/B13*100)</f>
        <v/>
      </c>
      <c r="D13" s="19" t="n">
        <v>6849</v>
      </c>
      <c r="E13" s="18" t="n">
        <v>481.84419915</v>
      </c>
      <c r="F13" s="20" t="n">
        <v>11.219848</v>
      </c>
      <c r="G13" s="18" t="n">
        <v>519.17982189</v>
      </c>
      <c r="H13" s="20" t="n">
        <v>4.25846388</v>
      </c>
      <c r="I13" s="18" t="n">
        <v>507.04734873</v>
      </c>
      <c r="J13" s="20" t="n">
        <v>3.62369184</v>
      </c>
      <c r="K13" s="18" t="n">
        <v>513.47940447</v>
      </c>
      <c r="L13" s="20" t="n">
        <v>4.14324661</v>
      </c>
      <c r="M13" s="18" t="n">
        <v>505.60213322</v>
      </c>
      <c r="N13" s="20" t="n">
        <v>4.21362449</v>
      </c>
      <c r="O13" s="18" t="n">
        <v>512.79063035</v>
      </c>
      <c r="P13" s="20" t="n">
        <v>4.80996655</v>
      </c>
      <c r="Q13" s="18" t="n">
        <v>467.60521765</v>
      </c>
      <c r="R13" s="20" t="n">
        <v>7.70692055</v>
      </c>
      <c r="S13" s="18" t="n">
        <v>381.68306946</v>
      </c>
      <c r="T13" s="20" t="n">
        <v>19.27739175</v>
      </c>
      <c r="U13" s="18" t="s">
        <v>182</v>
      </c>
      <c r="V13" s="20" t="s">
        <v>182</v>
      </c>
      <c r="W13" s="18" t="n">
        <v>407.4699787</v>
      </c>
      <c r="X13" s="20" t="n">
        <v>6.79601306</v>
      </c>
      <c r="Y13" s="18" t="s">
        <v>182</v>
      </c>
      <c r="Z13" s="20" t="s">
        <v>182</v>
      </c>
      <c r="AA13" s="18" t="n">
        <v>407.36746625</v>
      </c>
      <c r="AB13" s="20" t="n">
        <v>11.71191797</v>
      </c>
    </row>
    <row r="14" spans="1:28">
      <c r="A14" s="15" t="s">
        <v>189</v>
      </c>
      <c r="B14" s="17" t="n">
        <v>5587</v>
      </c>
      <c r="C14" s="18">
        <f>(191.0/B14*100)</f>
        <v/>
      </c>
      <c r="D14" s="19" t="n">
        <v>5396</v>
      </c>
      <c r="E14" s="18" t="n">
        <v>522.66262605</v>
      </c>
      <c r="F14" s="20" t="n">
        <v>4.31505388</v>
      </c>
      <c r="G14" s="18" t="n">
        <v>542.63764042</v>
      </c>
      <c r="H14" s="20" t="n">
        <v>2.81692787</v>
      </c>
      <c r="I14" s="18" t="n">
        <v>527.69669889</v>
      </c>
      <c r="J14" s="20" t="n">
        <v>4.7976099</v>
      </c>
      <c r="K14" s="18" t="n">
        <v>516.74458695</v>
      </c>
      <c r="L14" s="20" t="n">
        <v>4.06176686</v>
      </c>
      <c r="M14" s="18" t="n">
        <v>506.61019493</v>
      </c>
      <c r="N14" s="20" t="n">
        <v>4.34585783</v>
      </c>
      <c r="O14" s="18" t="n">
        <v>487.65088103</v>
      </c>
      <c r="P14" s="20" t="n">
        <v>6.0041006</v>
      </c>
      <c r="Q14" s="18" t="n">
        <v>470.26476649</v>
      </c>
      <c r="R14" s="20" t="n">
        <v>6.08529352</v>
      </c>
      <c r="S14" s="18" t="n">
        <v>421.7514654</v>
      </c>
      <c r="T14" s="20" t="n">
        <v>19.02947211</v>
      </c>
      <c r="U14" s="18" t="s">
        <v>182</v>
      </c>
      <c r="V14" s="20" t="s">
        <v>182</v>
      </c>
      <c r="W14" s="18" t="s">
        <v>182</v>
      </c>
      <c r="X14" s="20" t="s">
        <v>182</v>
      </c>
      <c r="Y14" s="18" t="s">
        <v>182</v>
      </c>
      <c r="Z14" s="20" t="s">
        <v>182</v>
      </c>
      <c r="AA14" s="18" t="n">
        <v>429.61560119</v>
      </c>
      <c r="AB14" s="20" t="n">
        <v>18.26599298</v>
      </c>
    </row>
    <row r="15" spans="1:28">
      <c r="A15" s="15" t="s">
        <v>190</v>
      </c>
      <c r="B15" s="17" t="n">
        <v>5882</v>
      </c>
      <c r="C15" s="18">
        <f>(138.0/B15*100)</f>
        <v/>
      </c>
      <c r="D15" s="19" t="n">
        <v>5744</v>
      </c>
      <c r="E15" s="18" t="n">
        <v>518.04843928</v>
      </c>
      <c r="F15" s="20" t="n">
        <v>5.87548585</v>
      </c>
      <c r="G15" s="18" t="n">
        <v>551.20438901</v>
      </c>
      <c r="H15" s="20" t="n">
        <v>2.3291354</v>
      </c>
      <c r="I15" s="18" t="n">
        <v>537.99405284</v>
      </c>
      <c r="J15" s="20" t="n">
        <v>3.56491356</v>
      </c>
      <c r="K15" s="18" t="n">
        <v>525.69046455</v>
      </c>
      <c r="L15" s="20" t="n">
        <v>3.66249231</v>
      </c>
      <c r="M15" s="18" t="n">
        <v>504.63664012</v>
      </c>
      <c r="N15" s="20" t="n">
        <v>4.32924944</v>
      </c>
      <c r="O15" s="18" t="n">
        <v>478.76612747</v>
      </c>
      <c r="P15" s="20" t="n">
        <v>7.07825265</v>
      </c>
      <c r="Q15" s="18" t="n">
        <v>451.16022832</v>
      </c>
      <c r="R15" s="20" t="n">
        <v>10.77873171</v>
      </c>
      <c r="S15" s="18" t="n">
        <v>362.00477298</v>
      </c>
      <c r="T15" s="20" t="n">
        <v>18.08573632</v>
      </c>
      <c r="U15" s="18" t="s">
        <v>182</v>
      </c>
      <c r="V15" s="20" t="s">
        <v>182</v>
      </c>
      <c r="W15" s="18" t="n">
        <v>367.66871077</v>
      </c>
      <c r="X15" s="20" t="n">
        <v>14.82638214</v>
      </c>
      <c r="Y15" s="18" t="s">
        <v>182</v>
      </c>
      <c r="Z15" s="20" t="s">
        <v>182</v>
      </c>
      <c r="AA15" s="18" t="n">
        <v>439.8703991</v>
      </c>
      <c r="AB15" s="20" t="n">
        <v>14.62502093</v>
      </c>
    </row>
    <row r="16" spans="1:28">
      <c r="A16" s="15" t="s">
        <v>191</v>
      </c>
      <c r="B16" s="17" t="n">
        <v>6108</v>
      </c>
      <c r="C16" s="18">
        <f>(254.0/B16*100)</f>
        <v/>
      </c>
      <c r="D16" s="19" t="n">
        <v>5854</v>
      </c>
      <c r="E16" s="18" t="n">
        <v>516.97969555</v>
      </c>
      <c r="F16" s="20" t="n">
        <v>3.40555658</v>
      </c>
      <c r="G16" s="18" t="n">
        <v>530.1123416299999</v>
      </c>
      <c r="H16" s="20" t="n">
        <v>3.59996786</v>
      </c>
      <c r="I16" s="18" t="n">
        <v>513.95506312</v>
      </c>
      <c r="J16" s="20" t="n">
        <v>4.53877226</v>
      </c>
      <c r="K16" s="18" t="n">
        <v>468.34942762</v>
      </c>
      <c r="L16" s="20" t="n">
        <v>7.36355888</v>
      </c>
      <c r="M16" s="18" t="n">
        <v>457.05654607</v>
      </c>
      <c r="N16" s="20" t="n">
        <v>8.572391120000001</v>
      </c>
      <c r="O16" s="18" t="n">
        <v>423.76771461</v>
      </c>
      <c r="P16" s="20" t="n">
        <v>10.39324465</v>
      </c>
      <c r="Q16" s="18" t="n">
        <v>392.94090997</v>
      </c>
      <c r="R16" s="20" t="n">
        <v>9.22293887</v>
      </c>
      <c r="S16" s="18" t="n">
        <v>313.06149139</v>
      </c>
      <c r="T16" s="20" t="n">
        <v>13.54405818</v>
      </c>
      <c r="U16" s="18" t="s">
        <v>182</v>
      </c>
      <c r="V16" s="20" t="s">
        <v>182</v>
      </c>
      <c r="W16" s="18" t="s">
        <v>182</v>
      </c>
      <c r="X16" s="20" t="s">
        <v>182</v>
      </c>
      <c r="Y16" s="18" t="s">
        <v>182</v>
      </c>
      <c r="Z16" s="20" t="s">
        <v>182</v>
      </c>
      <c r="AA16" s="18" t="n">
        <v>367.84909919</v>
      </c>
      <c r="AB16" s="20" t="n">
        <v>10.47023152</v>
      </c>
    </row>
    <row r="17" spans="1:28">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s">
        <v>182</v>
      </c>
      <c r="T17" s="20" t="s">
        <v>182</v>
      </c>
      <c r="U17" s="18" t="s">
        <v>182</v>
      </c>
      <c r="V17" s="20" t="s">
        <v>182</v>
      </c>
      <c r="W17" s="18" t="n">
        <v>338.260297</v>
      </c>
      <c r="X17" s="20" t="n">
        <v>14.23011861</v>
      </c>
      <c r="Y17" s="18" t="s">
        <v>182</v>
      </c>
      <c r="Z17" s="20" t="s">
        <v>182</v>
      </c>
      <c r="AA17" s="18" t="s">
        <v>182</v>
      </c>
      <c r="AB17" s="20" t="s">
        <v>182</v>
      </c>
    </row>
    <row r="18" spans="1:28">
      <c r="A18" s="15" t="s">
        <v>193</v>
      </c>
      <c r="B18" s="17" t="n">
        <v>5532</v>
      </c>
      <c r="C18" s="18">
        <f>(38.0/B18*100)</f>
        <v/>
      </c>
      <c r="D18" s="19" t="n">
        <v>5494</v>
      </c>
      <c r="E18" s="18" t="n">
        <v>501.29522368</v>
      </c>
      <c r="F18" s="20" t="n">
        <v>4.21079551</v>
      </c>
      <c r="G18" s="18" t="n">
        <v>484.01666594</v>
      </c>
      <c r="H18" s="20" t="n">
        <v>4.97207901</v>
      </c>
      <c r="I18" s="18" t="n">
        <v>468.41444497</v>
      </c>
      <c r="J18" s="20" t="n">
        <v>5.31892671</v>
      </c>
      <c r="K18" s="18" t="n">
        <v>443.5992733</v>
      </c>
      <c r="L18" s="20" t="n">
        <v>6.51595619</v>
      </c>
      <c r="M18" s="18" t="n">
        <v>427.29260183</v>
      </c>
      <c r="N18" s="20" t="n">
        <v>6.89555427</v>
      </c>
      <c r="O18" s="18" t="n">
        <v>428.91441707</v>
      </c>
      <c r="P18" s="20" t="n">
        <v>8.982051540000001</v>
      </c>
      <c r="Q18" s="18" t="n">
        <v>399.41258724</v>
      </c>
      <c r="R18" s="20" t="n">
        <v>7.19490705</v>
      </c>
      <c r="S18" s="18" t="n">
        <v>346.23874168</v>
      </c>
      <c r="T18" s="20" t="n">
        <v>15.82381729</v>
      </c>
      <c r="U18" s="18" t="s">
        <v>182</v>
      </c>
      <c r="V18" s="20" t="s">
        <v>182</v>
      </c>
      <c r="W18" s="18" t="s">
        <v>182</v>
      </c>
      <c r="X18" s="20" t="s">
        <v>182</v>
      </c>
      <c r="Y18" s="18" t="s">
        <v>182</v>
      </c>
      <c r="Z18" s="20" t="s">
        <v>182</v>
      </c>
      <c r="AA18" s="18" t="n">
        <v>357.97625755</v>
      </c>
      <c r="AB18" s="20" t="n">
        <v>12.04080274</v>
      </c>
    </row>
    <row r="19" spans="1:28">
      <c r="A19" s="15" t="s">
        <v>194</v>
      </c>
      <c r="B19" s="17" t="n">
        <v>5658</v>
      </c>
      <c r="C19" s="18">
        <f>(128.0/B19*100)</f>
        <v/>
      </c>
      <c r="D19" s="19" t="n">
        <v>5530</v>
      </c>
      <c r="E19" s="18" t="n">
        <v>494.43753082</v>
      </c>
      <c r="F19" s="20" t="n">
        <v>3.94323503</v>
      </c>
      <c r="G19" s="18" t="n">
        <v>487.01973583</v>
      </c>
      <c r="H19" s="20" t="n">
        <v>4.07141222</v>
      </c>
      <c r="I19" s="18" t="n">
        <v>479.7753306</v>
      </c>
      <c r="J19" s="20" t="n">
        <v>4.33726933</v>
      </c>
      <c r="K19" s="18" t="n">
        <v>462.73519727</v>
      </c>
      <c r="L19" s="20" t="n">
        <v>5.529057</v>
      </c>
      <c r="M19" s="18" t="n">
        <v>429.85174599</v>
      </c>
      <c r="N19" s="20" t="n">
        <v>6.38504526</v>
      </c>
      <c r="O19" s="18" t="n">
        <v>415.32085034</v>
      </c>
      <c r="P19" s="20" t="n">
        <v>7.00157767</v>
      </c>
      <c r="Q19" s="18" t="n">
        <v>398.22512928</v>
      </c>
      <c r="R19" s="20" t="n">
        <v>5.18711894</v>
      </c>
      <c r="S19" s="18" t="n">
        <v>401.34751569</v>
      </c>
      <c r="T19" s="20" t="n">
        <v>15.90881232</v>
      </c>
      <c r="U19" s="18" t="s">
        <v>182</v>
      </c>
      <c r="V19" s="20" t="s">
        <v>182</v>
      </c>
      <c r="W19" s="18" t="s">
        <v>182</v>
      </c>
      <c r="X19" s="20" t="s">
        <v>182</v>
      </c>
      <c r="Y19" s="18" t="s">
        <v>182</v>
      </c>
      <c r="Z19" s="20" t="s">
        <v>182</v>
      </c>
      <c r="AA19" s="18" t="n">
        <v>379.25907423</v>
      </c>
      <c r="AB19" s="20" t="n">
        <v>12.77031445</v>
      </c>
    </row>
    <row r="20" spans="1:28">
      <c r="A20" s="15" t="s">
        <v>195</v>
      </c>
      <c r="B20" s="17" t="n">
        <v>3371</v>
      </c>
      <c r="C20" s="18">
        <f>(81.0/B20*100)</f>
        <v/>
      </c>
      <c r="D20" s="19" t="n">
        <v>3290</v>
      </c>
      <c r="E20" s="18" t="n">
        <v>486.38341937</v>
      </c>
      <c r="F20" s="20" t="n">
        <v>5.46311033</v>
      </c>
      <c r="G20" s="18" t="n">
        <v>510.65369723</v>
      </c>
      <c r="H20" s="20" t="n">
        <v>3.44237183</v>
      </c>
      <c r="I20" s="18" t="n">
        <v>488.72451657</v>
      </c>
      <c r="J20" s="20" t="n">
        <v>3.97222547</v>
      </c>
      <c r="K20" s="18" t="n">
        <v>467.43893772</v>
      </c>
      <c r="L20" s="20" t="n">
        <v>5.11397978</v>
      </c>
      <c r="M20" s="18" t="n">
        <v>463.57928675</v>
      </c>
      <c r="N20" s="20" t="n">
        <v>5.79193254</v>
      </c>
      <c r="O20" s="18" t="n">
        <v>425.86840637</v>
      </c>
      <c r="P20" s="20" t="n">
        <v>7.68901233</v>
      </c>
      <c r="Q20" s="18" t="n">
        <v>419.40377325</v>
      </c>
      <c r="R20" s="20" t="n">
        <v>8.51809924</v>
      </c>
      <c r="S20" s="18" t="n">
        <v>375.51038772</v>
      </c>
      <c r="T20" s="20" t="n">
        <v>29.038077</v>
      </c>
      <c r="U20" s="18" t="s">
        <v>182</v>
      </c>
      <c r="V20" s="20" t="s">
        <v>182</v>
      </c>
      <c r="W20" s="18" t="s">
        <v>182</v>
      </c>
      <c r="X20" s="20" t="s">
        <v>182</v>
      </c>
      <c r="Y20" s="18" t="s">
        <v>182</v>
      </c>
      <c r="Z20" s="20" t="s">
        <v>182</v>
      </c>
      <c r="AA20" s="18" t="n">
        <v>375.29785241</v>
      </c>
      <c r="AB20" s="20" t="n">
        <v>15.23155223</v>
      </c>
    </row>
    <row r="21" spans="1:28">
      <c r="A21" s="15" t="s">
        <v>196</v>
      </c>
      <c r="B21" s="17" t="n">
        <v>5741</v>
      </c>
      <c r="C21" s="18">
        <f>(78.0/B21*100)</f>
        <v/>
      </c>
      <c r="D21" s="19" t="n">
        <v>5663</v>
      </c>
      <c r="E21" s="18" t="n">
        <v>527.30504938</v>
      </c>
      <c r="F21" s="20" t="n">
        <v>2.5117562</v>
      </c>
      <c r="G21" s="18" t="n">
        <v>529.96844454</v>
      </c>
      <c r="H21" s="20" t="n">
        <v>3.36362706</v>
      </c>
      <c r="I21" s="18" t="n">
        <v>523.4050400900001</v>
      </c>
      <c r="J21" s="20" t="n">
        <v>3.69651391</v>
      </c>
      <c r="K21" s="18" t="n">
        <v>496.79637633</v>
      </c>
      <c r="L21" s="20" t="n">
        <v>6.06199153</v>
      </c>
      <c r="M21" s="18" t="n">
        <v>489.03421078</v>
      </c>
      <c r="N21" s="20" t="n">
        <v>7.8154615</v>
      </c>
      <c r="O21" s="18" t="n">
        <v>460.68174093</v>
      </c>
      <c r="P21" s="20" t="n">
        <v>11.88776668</v>
      </c>
      <c r="Q21" s="18" t="n">
        <v>429.21809394</v>
      </c>
      <c r="R21" s="20" t="n">
        <v>14.28481666</v>
      </c>
      <c r="S21" s="18" t="n">
        <v>400.07311608</v>
      </c>
      <c r="T21" s="20" t="n">
        <v>26.90131156</v>
      </c>
      <c r="U21" s="18" t="s">
        <v>182</v>
      </c>
      <c r="V21" s="20" t="s">
        <v>182</v>
      </c>
      <c r="W21" s="18" t="s">
        <v>182</v>
      </c>
      <c r="X21" s="20" t="s">
        <v>182</v>
      </c>
      <c r="Y21" s="18" t="s">
        <v>182</v>
      </c>
      <c r="Z21" s="20" t="s">
        <v>182</v>
      </c>
      <c r="AA21" s="18" t="n">
        <v>450.04137515</v>
      </c>
      <c r="AB21" s="20" t="n">
        <v>18.9825594</v>
      </c>
    </row>
    <row r="22" spans="1:28">
      <c r="A22" s="15" t="s">
        <v>197</v>
      </c>
      <c r="B22" s="17" t="n">
        <v>6598</v>
      </c>
      <c r="C22" s="18">
        <f>(100.0/B22*100)</f>
        <v/>
      </c>
      <c r="D22" s="19" t="n">
        <v>6498</v>
      </c>
      <c r="E22" s="18" t="n">
        <v>493.241257</v>
      </c>
      <c r="F22" s="20" t="n">
        <v>8.1586903</v>
      </c>
      <c r="G22" s="18" t="n">
        <v>509.73360403</v>
      </c>
      <c r="H22" s="20" t="n">
        <v>4.43191587</v>
      </c>
      <c r="I22" s="18" t="n">
        <v>497.86855797</v>
      </c>
      <c r="J22" s="20" t="n">
        <v>5.60535997</v>
      </c>
      <c r="K22" s="18" t="n">
        <v>475.60259684</v>
      </c>
      <c r="L22" s="20" t="n">
        <v>6.51536245</v>
      </c>
      <c r="M22" s="18" t="n">
        <v>456.34984792</v>
      </c>
      <c r="N22" s="20" t="n">
        <v>7.05303331</v>
      </c>
      <c r="O22" s="18" t="n">
        <v>455.10750581</v>
      </c>
      <c r="P22" s="20" t="n">
        <v>11.13091282</v>
      </c>
      <c r="Q22" s="18" t="n">
        <v>434.9421502</v>
      </c>
      <c r="R22" s="20" t="n">
        <v>7.89022096</v>
      </c>
      <c r="S22" s="18" t="n">
        <v>363.69891939</v>
      </c>
      <c r="T22" s="20" t="n">
        <v>7.67706473</v>
      </c>
      <c r="U22" s="18" t="s">
        <v>182</v>
      </c>
      <c r="V22" s="20" t="s">
        <v>182</v>
      </c>
      <c r="W22" s="18" t="n">
        <v>481.75555063</v>
      </c>
      <c r="X22" s="20" t="n">
        <v>8.711038220000001</v>
      </c>
      <c r="Y22" s="18" t="s">
        <v>182</v>
      </c>
      <c r="Z22" s="20" t="s">
        <v>182</v>
      </c>
      <c r="AA22" s="18" t="n">
        <v>354.05853619</v>
      </c>
      <c r="AB22" s="20" t="n">
        <v>11.04738004</v>
      </c>
    </row>
    <row r="23" spans="1:28">
      <c r="A23" s="15" t="s">
        <v>198</v>
      </c>
      <c r="B23" s="17" t="n">
        <v>11583</v>
      </c>
      <c r="C23" s="18">
        <f>(510.0/B23*100)</f>
        <v/>
      </c>
      <c r="D23" s="19" t="n">
        <v>11073</v>
      </c>
      <c r="E23" s="18" t="n">
        <v>503.83994936</v>
      </c>
      <c r="F23" s="20" t="n">
        <v>3.12152376</v>
      </c>
      <c r="G23" s="18" t="n">
        <v>509.90936785</v>
      </c>
      <c r="H23" s="20" t="n">
        <v>3.68746836</v>
      </c>
      <c r="I23" s="18" t="n">
        <v>488.27429276</v>
      </c>
      <c r="J23" s="20" t="n">
        <v>4.76683365</v>
      </c>
      <c r="K23" s="18" t="n">
        <v>467.65137273</v>
      </c>
      <c r="L23" s="20" t="n">
        <v>5.01945538</v>
      </c>
      <c r="M23" s="18" t="n">
        <v>464.42476729</v>
      </c>
      <c r="N23" s="20" t="n">
        <v>6.02119931</v>
      </c>
      <c r="O23" s="18" t="n">
        <v>453.31465571</v>
      </c>
      <c r="P23" s="20" t="n">
        <v>7.95221088</v>
      </c>
      <c r="Q23" s="18" t="n">
        <v>414.83652754</v>
      </c>
      <c r="R23" s="20" t="n">
        <v>7.65792504</v>
      </c>
      <c r="S23" s="18" t="n">
        <v>396.08469872</v>
      </c>
      <c r="T23" s="20" t="n">
        <v>15.81185208</v>
      </c>
      <c r="U23" s="18" t="s">
        <v>182</v>
      </c>
      <c r="V23" s="20" t="s">
        <v>182</v>
      </c>
      <c r="W23" s="18" t="s">
        <v>182</v>
      </c>
      <c r="X23" s="20" t="s">
        <v>182</v>
      </c>
      <c r="Y23" s="18" t="s">
        <v>182</v>
      </c>
      <c r="Z23" s="20" t="s">
        <v>182</v>
      </c>
      <c r="AA23" s="18" t="n">
        <v>405.41277255</v>
      </c>
      <c r="AB23" s="20" t="n">
        <v>11.77395531</v>
      </c>
    </row>
    <row r="24" spans="1:28">
      <c r="A24" s="15" t="s">
        <v>199</v>
      </c>
      <c r="B24" s="17" t="n">
        <v>6647</v>
      </c>
      <c r="C24" s="18">
        <f>(16.0/B24*100)</f>
        <v/>
      </c>
      <c r="D24" s="19" t="n">
        <v>6631</v>
      </c>
      <c r="E24" s="18" t="n">
        <v>529.47809115</v>
      </c>
      <c r="F24" s="20" t="n">
        <v>3.3043543</v>
      </c>
      <c r="G24" s="18" t="n">
        <v>522.68800693</v>
      </c>
      <c r="H24" s="20" t="n">
        <v>5.00180114</v>
      </c>
      <c r="I24" s="18" t="n">
        <v>511.13049765</v>
      </c>
      <c r="J24" s="20" t="n">
        <v>4.68438964</v>
      </c>
      <c r="K24" s="18" t="n">
        <v>493.90771527</v>
      </c>
      <c r="L24" s="20" t="n">
        <v>5.78296287</v>
      </c>
      <c r="M24" s="18" t="n">
        <v>478.36975332</v>
      </c>
      <c r="N24" s="20" t="n">
        <v>7.03327729</v>
      </c>
      <c r="O24" s="18" t="n">
        <v>456.77934937</v>
      </c>
      <c r="P24" s="20" t="n">
        <v>10.83503882</v>
      </c>
      <c r="Q24" s="18" t="n">
        <v>436.44683583</v>
      </c>
      <c r="R24" s="20" t="n">
        <v>13.78232248</v>
      </c>
      <c r="S24" s="18" t="n">
        <v>421.74635576</v>
      </c>
      <c r="T24" s="20" t="n">
        <v>16.50425753</v>
      </c>
      <c r="U24" s="18" t="s">
        <v>182</v>
      </c>
      <c r="V24" s="20" t="s">
        <v>182</v>
      </c>
      <c r="W24" s="18" t="s">
        <v>182</v>
      </c>
      <c r="X24" s="20" t="s">
        <v>182</v>
      </c>
      <c r="Y24" s="18" t="s">
        <v>182</v>
      </c>
      <c r="Z24" s="20" t="s">
        <v>182</v>
      </c>
      <c r="AA24" s="18" t="n">
        <v>394.28242247</v>
      </c>
      <c r="AB24" s="20" t="n">
        <v>19.82657329</v>
      </c>
    </row>
    <row r="25" spans="1:28">
      <c r="A25" s="15" t="s">
        <v>200</v>
      </c>
      <c r="B25" s="17" t="n">
        <v>5581</v>
      </c>
      <c r="C25" s="18">
        <f>(28.0/B25*100)</f>
        <v/>
      </c>
      <c r="D25" s="19" t="n">
        <v>5553</v>
      </c>
      <c r="E25" s="18" t="n">
        <v>525.32550215</v>
      </c>
      <c r="F25" s="20" t="n">
        <v>3.27271635</v>
      </c>
      <c r="G25" s="18" t="n">
        <v>529.14740138</v>
      </c>
      <c r="H25" s="20" t="n">
        <v>5.44567854</v>
      </c>
      <c r="I25" s="18" t="n">
        <v>505.41704509</v>
      </c>
      <c r="J25" s="20" t="n">
        <v>5.94660008</v>
      </c>
      <c r="K25" s="18" t="n">
        <v>487.3479839</v>
      </c>
      <c r="L25" s="20" t="n">
        <v>7.39929841</v>
      </c>
      <c r="M25" s="18" t="n">
        <v>464.82920196</v>
      </c>
      <c r="N25" s="20" t="n">
        <v>9.92922171</v>
      </c>
      <c r="O25" s="18" t="n">
        <v>436.23696592</v>
      </c>
      <c r="P25" s="20" t="n">
        <v>20.20316638</v>
      </c>
      <c r="Q25" s="18" t="n">
        <v>478.7442464</v>
      </c>
      <c r="R25" s="20" t="n">
        <v>20.9118475</v>
      </c>
      <c r="S25" s="18" t="n">
        <v>356.03769484</v>
      </c>
      <c r="T25" s="20" t="n">
        <v>21.26372516</v>
      </c>
      <c r="U25" s="18" t="s">
        <v>182</v>
      </c>
      <c r="V25" s="20" t="s">
        <v>182</v>
      </c>
      <c r="W25" s="18" t="s">
        <v>182</v>
      </c>
      <c r="X25" s="20" t="s">
        <v>182</v>
      </c>
      <c r="Y25" s="18" t="s">
        <v>182</v>
      </c>
      <c r="Z25" s="20" t="s">
        <v>182</v>
      </c>
      <c r="AA25" s="18" t="n">
        <v>444.83025796</v>
      </c>
      <c r="AB25" s="20" t="n">
        <v>30.90359887</v>
      </c>
    </row>
    <row r="26" spans="1:28">
      <c r="A26" s="15" t="s">
        <v>201</v>
      </c>
      <c r="B26" s="17" t="n">
        <v>4869</v>
      </c>
      <c r="C26" s="18">
        <f>(99.0/B26*100)</f>
        <v/>
      </c>
      <c r="D26" s="19" t="n">
        <v>4770</v>
      </c>
      <c r="E26" s="18" t="n">
        <v>484.13780095</v>
      </c>
      <c r="F26" s="20" t="n">
        <v>3.41081634</v>
      </c>
      <c r="G26" s="18" t="n">
        <v>502.77218851</v>
      </c>
      <c r="H26" s="20" t="n">
        <v>2.64744871</v>
      </c>
      <c r="I26" s="18" t="n">
        <v>491.5082211</v>
      </c>
      <c r="J26" s="20" t="n">
        <v>3.88543291</v>
      </c>
      <c r="K26" s="18" t="n">
        <v>474.82286749</v>
      </c>
      <c r="L26" s="20" t="n">
        <v>5.34398564</v>
      </c>
      <c r="M26" s="18" t="n">
        <v>470.87138257</v>
      </c>
      <c r="N26" s="20" t="n">
        <v>5.39018832</v>
      </c>
      <c r="O26" s="18" t="n">
        <v>483.11700968</v>
      </c>
      <c r="P26" s="20" t="n">
        <v>7.71690973</v>
      </c>
      <c r="Q26" s="18" t="n">
        <v>440.4077542</v>
      </c>
      <c r="R26" s="20" t="n">
        <v>8.43761915</v>
      </c>
      <c r="S26" s="18" t="s">
        <v>182</v>
      </c>
      <c r="T26" s="20" t="s">
        <v>182</v>
      </c>
      <c r="U26" s="18" t="s">
        <v>182</v>
      </c>
      <c r="V26" s="20" t="s">
        <v>182</v>
      </c>
      <c r="W26" s="18" t="s">
        <v>182</v>
      </c>
      <c r="X26" s="20" t="s">
        <v>182</v>
      </c>
      <c r="Y26" s="18" t="s">
        <v>182</v>
      </c>
      <c r="Z26" s="20" t="s">
        <v>182</v>
      </c>
      <c r="AA26" s="18" t="n">
        <v>423.24098218</v>
      </c>
      <c r="AB26" s="20" t="n">
        <v>13.4670387</v>
      </c>
    </row>
    <row r="27" spans="1:28">
      <c r="A27" s="15" t="s">
        <v>202</v>
      </c>
      <c r="B27" s="17" t="n">
        <v>5299</v>
      </c>
      <c r="C27" s="18">
        <f>(168.0/B27*100)</f>
        <v/>
      </c>
      <c r="D27" s="19" t="n">
        <v>5131</v>
      </c>
      <c r="E27" s="18" t="n">
        <v>510.91089655</v>
      </c>
      <c r="F27" s="20" t="n">
        <v>2.65636552</v>
      </c>
      <c r="G27" s="18" t="n">
        <v>497.92879492</v>
      </c>
      <c r="H27" s="20" t="n">
        <v>3.1661789</v>
      </c>
      <c r="I27" s="18" t="n">
        <v>489.93032483</v>
      </c>
      <c r="J27" s="20" t="n">
        <v>4.65050296</v>
      </c>
      <c r="K27" s="18" t="n">
        <v>466.14212459</v>
      </c>
      <c r="L27" s="20" t="n">
        <v>4.84937689</v>
      </c>
      <c r="M27" s="18" t="n">
        <v>460.43961181</v>
      </c>
      <c r="N27" s="20" t="n">
        <v>5.83404224</v>
      </c>
      <c r="O27" s="18" t="n">
        <v>436.96337393</v>
      </c>
      <c r="P27" s="20" t="n">
        <v>8.03864344</v>
      </c>
      <c r="Q27" s="18" t="n">
        <v>396.3143742</v>
      </c>
      <c r="R27" s="20" t="n">
        <v>7.36092777</v>
      </c>
      <c r="S27" s="18" t="n">
        <v>393.61544857</v>
      </c>
      <c r="T27" s="20" t="n">
        <v>12.85198234</v>
      </c>
      <c r="U27" s="18" t="s">
        <v>182</v>
      </c>
      <c r="V27" s="20" t="s">
        <v>182</v>
      </c>
      <c r="W27" s="18" t="s">
        <v>182</v>
      </c>
      <c r="X27" s="20" t="s">
        <v>182</v>
      </c>
      <c r="Y27" s="18" t="s">
        <v>182</v>
      </c>
      <c r="Z27" s="20" t="s">
        <v>182</v>
      </c>
      <c r="AA27" s="18" t="n">
        <v>396.23849531</v>
      </c>
      <c r="AB27" s="20" t="n">
        <v>6.91956391</v>
      </c>
    </row>
    <row r="28" spans="1:28">
      <c r="A28" s="15" t="s">
        <v>203</v>
      </c>
      <c r="B28" s="17" t="n">
        <v>7568</v>
      </c>
      <c r="C28" s="18">
        <f>(129.0/B28*100)</f>
        <v/>
      </c>
      <c r="D28" s="19" t="n">
        <v>7439</v>
      </c>
      <c r="E28" s="18" t="n">
        <v>428.96730055</v>
      </c>
      <c r="F28" s="20" t="n">
        <v>2.88208886</v>
      </c>
      <c r="G28" s="18" t="n">
        <v>427.27051146</v>
      </c>
      <c r="H28" s="20" t="n">
        <v>3.51873006</v>
      </c>
      <c r="I28" s="18" t="n">
        <v>433.43098887</v>
      </c>
      <c r="J28" s="20" t="n">
        <v>5.26326197</v>
      </c>
      <c r="K28" s="18" t="n">
        <v>419.21408485</v>
      </c>
      <c r="L28" s="20" t="n">
        <v>4.67979281</v>
      </c>
      <c r="M28" s="18" t="n">
        <v>431.00917336</v>
      </c>
      <c r="N28" s="20" t="n">
        <v>6.73735332</v>
      </c>
      <c r="O28" s="18" t="n">
        <v>417.39947221</v>
      </c>
      <c r="P28" s="20" t="n">
        <v>11.44879211</v>
      </c>
      <c r="Q28" s="18" t="n">
        <v>414.09105038</v>
      </c>
      <c r="R28" s="20" t="n">
        <v>10.22412136</v>
      </c>
      <c r="S28" s="18" t="n">
        <v>338.62274672</v>
      </c>
      <c r="T28" s="20" t="n">
        <v>7.02856174</v>
      </c>
      <c r="U28" s="18" t="s">
        <v>182</v>
      </c>
      <c r="V28" s="20" t="s">
        <v>182</v>
      </c>
      <c r="W28" s="18" t="s">
        <v>182</v>
      </c>
      <c r="X28" s="20" t="s">
        <v>182</v>
      </c>
      <c r="Y28" s="18" t="s">
        <v>182</v>
      </c>
      <c r="Z28" s="20" t="s">
        <v>182</v>
      </c>
      <c r="AA28" s="18" t="n">
        <v>376.34070146</v>
      </c>
      <c r="AB28" s="20" t="n">
        <v>11.75339699</v>
      </c>
    </row>
    <row r="29" spans="1:28">
      <c r="A29" s="15" t="s">
        <v>204</v>
      </c>
      <c r="B29" s="17" t="n">
        <v>5385</v>
      </c>
      <c r="C29" s="18">
        <f>(36.0/B29*100)</f>
        <v/>
      </c>
      <c r="D29" s="19" t="n">
        <v>5349</v>
      </c>
      <c r="E29" s="18" t="n">
        <v>529.36246784</v>
      </c>
      <c r="F29" s="20" t="n">
        <v>8.51822681</v>
      </c>
      <c r="G29" s="18" t="n">
        <v>531.05118794</v>
      </c>
      <c r="H29" s="20" t="n">
        <v>3.59045434</v>
      </c>
      <c r="I29" s="18" t="n">
        <v>516.04790079</v>
      </c>
      <c r="J29" s="20" t="n">
        <v>3.37495243</v>
      </c>
      <c r="K29" s="18" t="n">
        <v>504.63631341</v>
      </c>
      <c r="L29" s="20" t="n">
        <v>4.3882378</v>
      </c>
      <c r="M29" s="18" t="n">
        <v>487.88902452</v>
      </c>
      <c r="N29" s="20" t="n">
        <v>5.48076467</v>
      </c>
      <c r="O29" s="18" t="n">
        <v>471.54537658</v>
      </c>
      <c r="P29" s="20" t="n">
        <v>8.27955869</v>
      </c>
      <c r="Q29" s="18" t="n">
        <v>452.54629254</v>
      </c>
      <c r="R29" s="20" t="n">
        <v>8.14604355</v>
      </c>
      <c r="S29" s="18" t="n">
        <v>321.85395902</v>
      </c>
      <c r="T29" s="20" t="n">
        <v>38.78060041</v>
      </c>
      <c r="U29" s="18" t="s">
        <v>182</v>
      </c>
      <c r="V29" s="20" t="s">
        <v>182</v>
      </c>
      <c r="W29" s="18" t="n">
        <v>314.02123871</v>
      </c>
      <c r="X29" s="20" t="n">
        <v>13.26138992</v>
      </c>
      <c r="Y29" s="18" t="s">
        <v>182</v>
      </c>
      <c r="Z29" s="20" t="s">
        <v>182</v>
      </c>
      <c r="AA29" s="18" t="n">
        <v>383.45774883</v>
      </c>
      <c r="AB29" s="20" t="n">
        <v>14.41410961</v>
      </c>
    </row>
    <row r="30" spans="1:28">
      <c r="A30" s="15" t="s">
        <v>205</v>
      </c>
      <c r="B30" s="17" t="n">
        <v>4520</v>
      </c>
      <c r="C30" s="18">
        <f>(527.0/B30*100)</f>
        <v/>
      </c>
      <c r="D30" s="19" t="n">
        <v>3993</v>
      </c>
      <c r="E30" s="18" t="n">
        <v>504.70344786</v>
      </c>
      <c r="F30" s="20" t="n">
        <v>7.31867658</v>
      </c>
      <c r="G30" s="18" t="n">
        <v>528.89839546</v>
      </c>
      <c r="H30" s="20" t="n">
        <v>4.61818618</v>
      </c>
      <c r="I30" s="18" t="n">
        <v>533.99333797</v>
      </c>
      <c r="J30" s="20" t="n">
        <v>4.42023619</v>
      </c>
      <c r="K30" s="18" t="n">
        <v>516.25802264</v>
      </c>
      <c r="L30" s="20" t="n">
        <v>4.87669005</v>
      </c>
      <c r="M30" s="18" t="n">
        <v>507.68279003</v>
      </c>
      <c r="N30" s="20" t="n">
        <v>6.28353537</v>
      </c>
      <c r="O30" s="18" t="n">
        <v>494.7113399</v>
      </c>
      <c r="P30" s="20" t="n">
        <v>8.444114920000001</v>
      </c>
      <c r="Q30" s="18" t="n">
        <v>435.40471262</v>
      </c>
      <c r="R30" s="20" t="n">
        <v>9.5009017</v>
      </c>
      <c r="S30" s="18" t="n">
        <v>415.7355771</v>
      </c>
      <c r="T30" s="20" t="n">
        <v>20.11323655</v>
      </c>
      <c r="U30" s="18" t="s">
        <v>182</v>
      </c>
      <c r="V30" s="20" t="s">
        <v>182</v>
      </c>
      <c r="W30" s="18" t="s">
        <v>182</v>
      </c>
      <c r="X30" s="20" t="s">
        <v>182</v>
      </c>
      <c r="Y30" s="18" t="s">
        <v>182</v>
      </c>
      <c r="Z30" s="20" t="s">
        <v>182</v>
      </c>
      <c r="AA30" s="18" t="n">
        <v>400.93731463</v>
      </c>
      <c r="AB30" s="20" t="n">
        <v>12.40532158</v>
      </c>
    </row>
    <row r="31" spans="1:28">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s">
        <v>182</v>
      </c>
      <c r="T31" s="20" t="s">
        <v>182</v>
      </c>
      <c r="U31" s="18" t="s">
        <v>182</v>
      </c>
      <c r="V31" s="20" t="s">
        <v>182</v>
      </c>
      <c r="W31" s="18" t="n">
        <v>513.19117289</v>
      </c>
      <c r="X31" s="20" t="n">
        <v>2.50932949</v>
      </c>
      <c r="Y31" s="18" t="s">
        <v>182</v>
      </c>
      <c r="Z31" s="20" t="s">
        <v>182</v>
      </c>
      <c r="AA31" s="18" t="s">
        <v>182</v>
      </c>
      <c r="AB31" s="20" t="s">
        <v>182</v>
      </c>
    </row>
    <row r="32" spans="1:28">
      <c r="A32" s="15" t="s">
        <v>207</v>
      </c>
      <c r="B32" s="17" t="n">
        <v>4478</v>
      </c>
      <c r="C32" s="18">
        <f>(16.0/B32*100)</f>
        <v/>
      </c>
      <c r="D32" s="19" t="n">
        <v>4462</v>
      </c>
      <c r="E32" s="18" t="n">
        <v>523.78188317</v>
      </c>
      <c r="F32" s="20" t="n">
        <v>3.15946428</v>
      </c>
      <c r="G32" s="18" t="n">
        <v>519.29270307</v>
      </c>
      <c r="H32" s="20" t="n">
        <v>3.48213109</v>
      </c>
      <c r="I32" s="18" t="n">
        <v>501.69192294</v>
      </c>
      <c r="J32" s="20" t="n">
        <v>4.12916238</v>
      </c>
      <c r="K32" s="18" t="n">
        <v>481.33973072</v>
      </c>
      <c r="L32" s="20" t="n">
        <v>5.32723545</v>
      </c>
      <c r="M32" s="18" t="n">
        <v>484.10336243</v>
      </c>
      <c r="N32" s="20" t="n">
        <v>5.77549481</v>
      </c>
      <c r="O32" s="18" t="n">
        <v>454.14078283</v>
      </c>
      <c r="P32" s="20" t="n">
        <v>7.41278995</v>
      </c>
      <c r="Q32" s="18" t="n">
        <v>454.74427494</v>
      </c>
      <c r="R32" s="20" t="n">
        <v>7.43378316</v>
      </c>
      <c r="S32" s="18" t="n">
        <v>401.02867692</v>
      </c>
      <c r="T32" s="20" t="n">
        <v>15.8315858</v>
      </c>
      <c r="U32" s="18" t="s">
        <v>182</v>
      </c>
      <c r="V32" s="20" t="s">
        <v>182</v>
      </c>
      <c r="W32" s="18" t="s">
        <v>182</v>
      </c>
      <c r="X32" s="20" t="s">
        <v>182</v>
      </c>
      <c r="Y32" s="18" t="s">
        <v>182</v>
      </c>
      <c r="Z32" s="20" t="s">
        <v>182</v>
      </c>
      <c r="AA32" s="18" t="n">
        <v>402.87740273</v>
      </c>
      <c r="AB32" s="20" t="n">
        <v>20.77418251</v>
      </c>
    </row>
    <row r="33" spans="1:28">
      <c r="A33" s="15" t="s">
        <v>208</v>
      </c>
      <c r="B33" s="17" t="n">
        <v>7325</v>
      </c>
      <c r="C33" s="18">
        <f>(230.0/B33*100)</f>
        <v/>
      </c>
      <c r="D33" s="19" t="n">
        <v>7095</v>
      </c>
      <c r="E33" s="18" t="n">
        <v>507.67835141</v>
      </c>
      <c r="F33" s="20" t="n">
        <v>4.41544471</v>
      </c>
      <c r="G33" s="18" t="n">
        <v>523.8818882</v>
      </c>
      <c r="H33" s="20" t="n">
        <v>3.30906653</v>
      </c>
      <c r="I33" s="18" t="n">
        <v>503.02856509</v>
      </c>
      <c r="J33" s="20" t="n">
        <v>3.8929498</v>
      </c>
      <c r="K33" s="18" t="n">
        <v>487.43737502</v>
      </c>
      <c r="L33" s="20" t="n">
        <v>5.21970797</v>
      </c>
      <c r="M33" s="18" t="n">
        <v>477.09734472</v>
      </c>
      <c r="N33" s="20" t="n">
        <v>4.94150005</v>
      </c>
      <c r="O33" s="18" t="n">
        <v>466.22398144</v>
      </c>
      <c r="P33" s="20" t="n">
        <v>7.54996691</v>
      </c>
      <c r="Q33" s="18" t="n">
        <v>445.07086888</v>
      </c>
      <c r="R33" s="20" t="n">
        <v>6.06144296</v>
      </c>
      <c r="S33" s="18" t="n">
        <v>368.25119516</v>
      </c>
      <c r="T33" s="20" t="n">
        <v>18.57036086</v>
      </c>
      <c r="U33" s="18" t="s">
        <v>182</v>
      </c>
      <c r="V33" s="20" t="s">
        <v>182</v>
      </c>
      <c r="W33" s="18" t="s">
        <v>182</v>
      </c>
      <c r="X33" s="20" t="s">
        <v>182</v>
      </c>
      <c r="Y33" s="18" t="s">
        <v>182</v>
      </c>
      <c r="Z33" s="20" t="s">
        <v>182</v>
      </c>
      <c r="AA33" s="18" t="n">
        <v>410.83701332</v>
      </c>
      <c r="AB33" s="20" t="n">
        <v>11.93405242</v>
      </c>
    </row>
    <row r="34" spans="1:28">
      <c r="A34" s="15" t="s">
        <v>209</v>
      </c>
      <c r="B34" s="17" t="n">
        <v>6350</v>
      </c>
      <c r="C34" s="18">
        <f>(85.0/B34*100)</f>
        <v/>
      </c>
      <c r="D34" s="19" t="n">
        <v>6265</v>
      </c>
      <c r="E34" s="18" t="n">
        <v>463.14981917</v>
      </c>
      <c r="F34" s="20" t="n">
        <v>4.55520091</v>
      </c>
      <c r="G34" s="18" t="n">
        <v>479.14928792</v>
      </c>
      <c r="H34" s="20" t="n">
        <v>3.69869413</v>
      </c>
      <c r="I34" s="18" t="n">
        <v>472.90549034</v>
      </c>
      <c r="J34" s="20" t="n">
        <v>4.70684998</v>
      </c>
      <c r="K34" s="18" t="n">
        <v>455.89347649</v>
      </c>
      <c r="L34" s="20" t="n">
        <v>4.40427895</v>
      </c>
      <c r="M34" s="18" t="n">
        <v>449.700905</v>
      </c>
      <c r="N34" s="20" t="n">
        <v>5.21241953</v>
      </c>
      <c r="O34" s="18" t="n">
        <v>437.76860676</v>
      </c>
      <c r="P34" s="20" t="n">
        <v>6.64722507</v>
      </c>
      <c r="Q34" s="18" t="n">
        <v>418.29426052</v>
      </c>
      <c r="R34" s="20" t="n">
        <v>5.28561727</v>
      </c>
      <c r="S34" s="18" t="n">
        <v>334.83334259</v>
      </c>
      <c r="T34" s="20" t="n">
        <v>14.1221069</v>
      </c>
      <c r="U34" s="18" t="s">
        <v>182</v>
      </c>
      <c r="V34" s="20" t="s">
        <v>182</v>
      </c>
      <c r="W34" s="18" t="n">
        <v>263.37193708</v>
      </c>
      <c r="X34" s="20" t="n">
        <v>13.61114927</v>
      </c>
      <c r="Y34" s="18" t="s">
        <v>182</v>
      </c>
      <c r="Z34" s="20" t="s">
        <v>182</v>
      </c>
      <c r="AA34" s="18" t="n">
        <v>354.68765799</v>
      </c>
      <c r="AB34" s="20" t="n">
        <v>12.44939125</v>
      </c>
    </row>
    <row r="35" spans="1:28">
      <c r="A35" s="15" t="s">
        <v>210</v>
      </c>
      <c r="B35" s="17" t="n">
        <v>6406</v>
      </c>
      <c r="C35" s="18">
        <f>(69.0/B35*100)</f>
        <v/>
      </c>
      <c r="D35" s="19" t="n">
        <v>6337</v>
      </c>
      <c r="E35" s="18" t="n">
        <v>512.84322474</v>
      </c>
      <c r="F35" s="20" t="n">
        <v>3.78225977</v>
      </c>
      <c r="G35" s="18" t="n">
        <v>527.7133301</v>
      </c>
      <c r="H35" s="20" t="n">
        <v>2.29674009</v>
      </c>
      <c r="I35" s="18" t="n">
        <v>508.77172946</v>
      </c>
      <c r="J35" s="20" t="n">
        <v>3.90365961</v>
      </c>
      <c r="K35" s="18" t="n">
        <v>494.87041638</v>
      </c>
      <c r="L35" s="20" t="n">
        <v>4.04510828</v>
      </c>
      <c r="M35" s="18" t="n">
        <v>480.93701079</v>
      </c>
      <c r="N35" s="20" t="n">
        <v>6.03973315</v>
      </c>
      <c r="O35" s="18" t="n">
        <v>455.73949989</v>
      </c>
      <c r="P35" s="20" t="n">
        <v>8.402394640000001</v>
      </c>
      <c r="Q35" s="18" t="n">
        <v>452.7309846</v>
      </c>
      <c r="R35" s="20" t="n">
        <v>8.17771437</v>
      </c>
      <c r="S35" s="18" t="n">
        <v>422.69452704</v>
      </c>
      <c r="T35" s="20" t="n">
        <v>17.970435</v>
      </c>
      <c r="U35" s="18" t="s">
        <v>182</v>
      </c>
      <c r="V35" s="20" t="s">
        <v>182</v>
      </c>
      <c r="W35" s="18" t="n">
        <v>337.32521215</v>
      </c>
      <c r="X35" s="20" t="n">
        <v>11.65794297</v>
      </c>
      <c r="Y35" s="18" t="s">
        <v>182</v>
      </c>
      <c r="Z35" s="20" t="s">
        <v>182</v>
      </c>
      <c r="AA35" s="18" t="n">
        <v>400.89542275</v>
      </c>
      <c r="AB35" s="20" t="n">
        <v>11.55275399</v>
      </c>
    </row>
    <row r="36" spans="1:28">
      <c r="A36" s="15" t="s">
        <v>211</v>
      </c>
      <c r="B36" s="17" t="n">
        <v>6736</v>
      </c>
      <c r="C36" s="18">
        <f>(47.0/B36*100)</f>
        <v/>
      </c>
      <c r="D36" s="19" t="n">
        <v>6689</v>
      </c>
      <c r="E36" s="18" t="n">
        <v>502.54750272</v>
      </c>
      <c r="F36" s="20" t="n">
        <v>3.30209899</v>
      </c>
      <c r="G36" s="18" t="n">
        <v>501.87353285</v>
      </c>
      <c r="H36" s="20" t="n">
        <v>3.28902074</v>
      </c>
      <c r="I36" s="18" t="n">
        <v>513.4534895199999</v>
      </c>
      <c r="J36" s="20" t="n">
        <v>3.36782518</v>
      </c>
      <c r="K36" s="18" t="n">
        <v>487.8256897</v>
      </c>
      <c r="L36" s="20" t="n">
        <v>3.99101105</v>
      </c>
      <c r="M36" s="18" t="n">
        <v>471.78633517</v>
      </c>
      <c r="N36" s="20" t="n">
        <v>6.12722585</v>
      </c>
      <c r="O36" s="18" t="n">
        <v>472.59204054</v>
      </c>
      <c r="P36" s="20" t="n">
        <v>11.29065369</v>
      </c>
      <c r="Q36" s="18" t="n">
        <v>423.66779838</v>
      </c>
      <c r="R36" s="20" t="n">
        <v>10.05675392</v>
      </c>
      <c r="S36" s="18" t="n">
        <v>385.49771252</v>
      </c>
      <c r="T36" s="20" t="n">
        <v>19.92210262</v>
      </c>
      <c r="U36" s="18" t="s">
        <v>182</v>
      </c>
      <c r="V36" s="20" t="s">
        <v>182</v>
      </c>
      <c r="W36" s="18" t="s">
        <v>182</v>
      </c>
      <c r="X36" s="20" t="s">
        <v>182</v>
      </c>
      <c r="Y36" s="18" t="s">
        <v>182</v>
      </c>
      <c r="Z36" s="20" t="s">
        <v>182</v>
      </c>
      <c r="AA36" s="18" t="n">
        <v>392.072589</v>
      </c>
      <c r="AB36" s="20" t="n">
        <v>13.26123179</v>
      </c>
    </row>
    <row r="37" spans="1:28">
      <c r="A37" s="15" t="s">
        <v>212</v>
      </c>
      <c r="B37" s="17" t="n">
        <v>5458</v>
      </c>
      <c r="C37" s="18">
        <f>(235.0/B37*100)</f>
        <v/>
      </c>
      <c r="D37" s="19" t="n">
        <v>5223</v>
      </c>
      <c r="E37" s="18" t="n">
        <v>480.30489437</v>
      </c>
      <c r="F37" s="20" t="n">
        <v>9.14373516</v>
      </c>
      <c r="G37" s="18" t="n">
        <v>522.520755</v>
      </c>
      <c r="H37" s="20" t="n">
        <v>5.43232832</v>
      </c>
      <c r="I37" s="18" t="n">
        <v>515.78986989</v>
      </c>
      <c r="J37" s="20" t="n">
        <v>4.36519466</v>
      </c>
      <c r="K37" s="18" t="n">
        <v>510.93128835</v>
      </c>
      <c r="L37" s="20" t="n">
        <v>5.27172197</v>
      </c>
      <c r="M37" s="18" t="n">
        <v>510.0904847</v>
      </c>
      <c r="N37" s="20" t="n">
        <v>4.09780387</v>
      </c>
      <c r="O37" s="18" t="n">
        <v>494.73481174</v>
      </c>
      <c r="P37" s="20" t="n">
        <v>6.79799475</v>
      </c>
      <c r="Q37" s="18" t="n">
        <v>449.58482048</v>
      </c>
      <c r="R37" s="20" t="n">
        <v>6.69059701</v>
      </c>
      <c r="S37" s="18" t="n">
        <v>360.77304662</v>
      </c>
      <c r="T37" s="20" t="n">
        <v>16.16035941</v>
      </c>
      <c r="U37" s="18" t="s">
        <v>182</v>
      </c>
      <c r="V37" s="20" t="s">
        <v>182</v>
      </c>
      <c r="W37" s="18" t="s">
        <v>182</v>
      </c>
      <c r="X37" s="20" t="s">
        <v>182</v>
      </c>
      <c r="Y37" s="18" t="s">
        <v>182</v>
      </c>
      <c r="Z37" s="20" t="s">
        <v>182</v>
      </c>
      <c r="AA37" s="18" t="n">
        <v>386.37934542</v>
      </c>
      <c r="AB37" s="20" t="n">
        <v>11.7121183</v>
      </c>
    </row>
    <row r="38" spans="1:28">
      <c r="A38" s="15" t="s">
        <v>213</v>
      </c>
      <c r="B38" s="17" t="n">
        <v>5860</v>
      </c>
      <c r="C38" s="18">
        <f>(63.0/B38*100)</f>
        <v/>
      </c>
      <c r="D38" s="19" t="n">
        <v>5797</v>
      </c>
      <c r="E38" s="18" t="n">
        <v>502.09012375</v>
      </c>
      <c r="F38" s="20" t="n">
        <v>4.1382149</v>
      </c>
      <c r="G38" s="18" t="n">
        <v>511.21478943</v>
      </c>
      <c r="H38" s="20" t="n">
        <v>4.06460206</v>
      </c>
      <c r="I38" s="18" t="n">
        <v>492.14860213</v>
      </c>
      <c r="J38" s="20" t="n">
        <v>4.93155386</v>
      </c>
      <c r="K38" s="18" t="n">
        <v>477.08226176</v>
      </c>
      <c r="L38" s="20" t="n">
        <v>5.84601025</v>
      </c>
      <c r="M38" s="18" t="n">
        <v>460.84652841</v>
      </c>
      <c r="N38" s="20" t="n">
        <v>6.32646349</v>
      </c>
      <c r="O38" s="18" t="n">
        <v>441.06017296</v>
      </c>
      <c r="P38" s="20" t="n">
        <v>9.48126854</v>
      </c>
      <c r="Q38" s="18" t="n">
        <v>408.36876559</v>
      </c>
      <c r="R38" s="20" t="n">
        <v>10.21604189</v>
      </c>
      <c r="S38" s="18" t="n">
        <v>380.28450856</v>
      </c>
      <c r="T38" s="20" t="n">
        <v>16.9600707</v>
      </c>
      <c r="U38" s="18" t="s">
        <v>182</v>
      </c>
      <c r="V38" s="20" t="s">
        <v>182</v>
      </c>
      <c r="W38" s="18" t="s">
        <v>182</v>
      </c>
      <c r="X38" s="20" t="s">
        <v>182</v>
      </c>
      <c r="Y38" s="18" t="s">
        <v>182</v>
      </c>
      <c r="Z38" s="20" t="s">
        <v>182</v>
      </c>
      <c r="AA38" s="18" t="n">
        <v>405.38572233</v>
      </c>
      <c r="AB38" s="20" t="n">
        <v>8.40186924</v>
      </c>
    </row>
    <row r="39" spans="1:28">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s">
        <v>182</v>
      </c>
      <c r="T39" s="20" t="s">
        <v>182</v>
      </c>
      <c r="U39" s="18" t="s">
        <v>182</v>
      </c>
      <c r="V39" s="20" t="s">
        <v>182</v>
      </c>
      <c r="W39" s="18" t="n">
        <v>428.33509279</v>
      </c>
      <c r="X39" s="20" t="n">
        <v>3.96406432</v>
      </c>
      <c r="Y39" s="18" t="s">
        <v>182</v>
      </c>
      <c r="Z39" s="20" t="s">
        <v>182</v>
      </c>
      <c r="AA39" s="18" t="s">
        <v>182</v>
      </c>
      <c r="AB39" s="20" t="s">
        <v>182</v>
      </c>
    </row>
    <row r="40" spans="1:28">
      <c r="A40" s="15" t="s">
        <v>215</v>
      </c>
      <c r="B40" s="17" t="n">
        <v>14157</v>
      </c>
      <c r="C40" s="18">
        <f>(5669.0/B40*100)</f>
        <v/>
      </c>
      <c r="D40" s="19" t="n">
        <v>8488</v>
      </c>
      <c r="E40" s="18" t="n">
        <v>502.83417942</v>
      </c>
      <c r="F40" s="20" t="n">
        <v>7.75370841</v>
      </c>
      <c r="G40" s="18" t="n">
        <v>524.78228534</v>
      </c>
      <c r="H40" s="20" t="n">
        <v>4.78427683</v>
      </c>
      <c r="I40" s="18" t="n">
        <v>510.83014106</v>
      </c>
      <c r="J40" s="20" t="n">
        <v>4.2698902</v>
      </c>
      <c r="K40" s="18" t="n">
        <v>491.05377223</v>
      </c>
      <c r="L40" s="20" t="n">
        <v>4.11413204</v>
      </c>
      <c r="M40" s="18" t="n">
        <v>475.39086303</v>
      </c>
      <c r="N40" s="20" t="n">
        <v>6.42788405</v>
      </c>
      <c r="O40" s="18" t="n">
        <v>430.36465617</v>
      </c>
      <c r="P40" s="20" t="n">
        <v>10.4837691</v>
      </c>
      <c r="Q40" s="18" t="n">
        <v>425.49388312</v>
      </c>
      <c r="R40" s="20" t="n">
        <v>8.94827334</v>
      </c>
      <c r="S40" s="18" t="n">
        <v>426.68422636</v>
      </c>
      <c r="T40" s="20" t="n">
        <v>20.85658047</v>
      </c>
      <c r="U40" s="18" t="s">
        <v>182</v>
      </c>
      <c r="V40" s="20" t="s">
        <v>182</v>
      </c>
      <c r="W40" s="18" t="n">
        <v>493.18465857</v>
      </c>
      <c r="X40" s="20" t="n">
        <v>2.25147869</v>
      </c>
      <c r="Y40" s="18" t="s">
        <v>182</v>
      </c>
      <c r="Z40" s="20" t="s">
        <v>182</v>
      </c>
      <c r="AA40" s="18" t="n">
        <v>409.60985155</v>
      </c>
      <c r="AB40" s="20" t="n">
        <v>11.74402374</v>
      </c>
    </row>
    <row r="41" spans="1:28">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s">
        <v>182</v>
      </c>
      <c r="T41" s="20" t="s">
        <v>182</v>
      </c>
      <c r="U41" s="18" t="s">
        <v>182</v>
      </c>
      <c r="V41" s="20" t="s">
        <v>182</v>
      </c>
      <c r="W41" s="18" t="n">
        <v>496.93509736</v>
      </c>
      <c r="X41" s="20" t="n">
        <v>3.40747713</v>
      </c>
      <c r="Y41" s="18" t="s">
        <v>182</v>
      </c>
      <c r="Z41" s="20" t="s">
        <v>182</v>
      </c>
      <c r="AA41" s="18" t="s">
        <v>182</v>
      </c>
      <c r="AB41" s="20" t="s">
        <v>182</v>
      </c>
    </row>
    <row r="42" spans="1:28">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c r="Y44" s="18" t="s">
        <v>182</v>
      </c>
      <c r="Z44" s="20" t="s">
        <v>182</v>
      </c>
      <c r="AA44" s="18" t="s">
        <v>182</v>
      </c>
      <c r="AB44" s="20" t="s">
        <v>182</v>
      </c>
    </row>
    <row r="45" spans="1:28">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s">
        <v>182</v>
      </c>
      <c r="T45" s="20" t="s">
        <v>182</v>
      </c>
      <c r="U45" s="18" t="s">
        <v>182</v>
      </c>
      <c r="V45" s="20" t="s">
        <v>182</v>
      </c>
      <c r="W45" s="18" t="n">
        <v>349.85925265</v>
      </c>
      <c r="X45" s="20" t="n">
        <v>3.00084387</v>
      </c>
      <c r="Y45" s="18" t="s">
        <v>182</v>
      </c>
      <c r="Z45" s="20" t="s">
        <v>182</v>
      </c>
      <c r="AA45" s="18" t="s">
        <v>182</v>
      </c>
      <c r="AB45" s="20" t="s">
        <v>182</v>
      </c>
    </row>
    <row r="46" spans="1:28">
      <c r="A46" s="15" t="s">
        <v>221</v>
      </c>
      <c r="B46" s="17" t="n">
        <v>23141</v>
      </c>
      <c r="C46" s="18">
        <f>(2765.0/B46*100)</f>
        <v/>
      </c>
      <c r="D46" s="19" t="n">
        <v>20376</v>
      </c>
      <c r="E46" s="18" t="n">
        <v>421.50401698</v>
      </c>
      <c r="F46" s="20" t="n">
        <v>3.40943976</v>
      </c>
      <c r="G46" s="18" t="n">
        <v>433.70922195</v>
      </c>
      <c r="H46" s="20" t="n">
        <v>4.91141884</v>
      </c>
      <c r="I46" s="18" t="n">
        <v>428.23084271</v>
      </c>
      <c r="J46" s="20" t="n">
        <v>6.41301076</v>
      </c>
      <c r="K46" s="18" t="n">
        <v>404.35713421</v>
      </c>
      <c r="L46" s="20" t="n">
        <v>7.19083322</v>
      </c>
      <c r="M46" s="18" t="n">
        <v>412.82220972</v>
      </c>
      <c r="N46" s="20" t="n">
        <v>8.213328669999999</v>
      </c>
      <c r="O46" s="18" t="n">
        <v>403.19131438</v>
      </c>
      <c r="P46" s="20" t="n">
        <v>10.30068292</v>
      </c>
      <c r="Q46" s="18" t="n">
        <v>368.77916187</v>
      </c>
      <c r="R46" s="20" t="n">
        <v>7.45135991</v>
      </c>
      <c r="S46" s="18" t="n">
        <v>289.52772702</v>
      </c>
      <c r="T46" s="20" t="n">
        <v>9.23637942</v>
      </c>
      <c r="U46" s="18" t="s">
        <v>182</v>
      </c>
      <c r="V46" s="20" t="s">
        <v>182</v>
      </c>
      <c r="W46" s="18" t="s">
        <v>182</v>
      </c>
      <c r="X46" s="20" t="s">
        <v>182</v>
      </c>
      <c r="Y46" s="18" t="s">
        <v>182</v>
      </c>
      <c r="Z46" s="20" t="s">
        <v>182</v>
      </c>
      <c r="AA46" s="18" t="n">
        <v>389.36589614</v>
      </c>
      <c r="AB46" s="20" t="n">
        <v>4.1504816</v>
      </c>
    </row>
    <row r="47" spans="1:28">
      <c r="A47" s="15" t="s">
        <v>222</v>
      </c>
      <c r="B47" s="17" t="n">
        <v>5928</v>
      </c>
      <c r="C47" s="18">
        <f>(134.0/B47*100)</f>
        <v/>
      </c>
      <c r="D47" s="19" t="n">
        <v>5794</v>
      </c>
      <c r="E47" s="18" t="n">
        <v>453.94297692</v>
      </c>
      <c r="F47" s="20" t="n">
        <v>6.77842345</v>
      </c>
      <c r="G47" s="18" t="n">
        <v>460.4009406</v>
      </c>
      <c r="H47" s="20" t="n">
        <v>6.22236044</v>
      </c>
      <c r="I47" s="18" t="n">
        <v>448.54712105</v>
      </c>
      <c r="J47" s="20" t="n">
        <v>6.37149288</v>
      </c>
      <c r="K47" s="18" t="n">
        <v>440.22810009</v>
      </c>
      <c r="L47" s="20" t="n">
        <v>5.72073493</v>
      </c>
      <c r="M47" s="18" t="n">
        <v>430.37062978</v>
      </c>
      <c r="N47" s="20" t="n">
        <v>6.54950989</v>
      </c>
      <c r="O47" s="18" t="n">
        <v>434.7996282</v>
      </c>
      <c r="P47" s="20" t="n">
        <v>9.632535219999999</v>
      </c>
      <c r="Q47" s="18" t="n">
        <v>391.9230391</v>
      </c>
      <c r="R47" s="20" t="n">
        <v>6.28966873</v>
      </c>
      <c r="S47" s="18" t="n">
        <v>326.8422066</v>
      </c>
      <c r="T47" s="20" t="n">
        <v>10.52813138</v>
      </c>
      <c r="U47" s="18" t="s">
        <v>182</v>
      </c>
      <c r="V47" s="20" t="s">
        <v>182</v>
      </c>
      <c r="W47" s="18" t="s">
        <v>182</v>
      </c>
      <c r="X47" s="20" t="s">
        <v>182</v>
      </c>
      <c r="Y47" s="18" t="s">
        <v>182</v>
      </c>
      <c r="Z47" s="20" t="s">
        <v>182</v>
      </c>
      <c r="AA47" s="18" t="n">
        <v>333.50615101</v>
      </c>
      <c r="AB47" s="20" t="n">
        <v>8.076159000000001</v>
      </c>
    </row>
    <row r="48" spans="1:28">
      <c r="A48" s="15" t="s">
        <v>223</v>
      </c>
      <c r="B48" s="17" t="n">
        <v>9841</v>
      </c>
      <c r="C48" s="18">
        <f>(19.0/B48*100)</f>
        <v/>
      </c>
      <c r="D48" s="19" t="n">
        <v>9822</v>
      </c>
      <c r="E48" s="18" t="n">
        <v>521.78737929</v>
      </c>
      <c r="F48" s="20" t="n">
        <v>4.22930001</v>
      </c>
      <c r="G48" s="18" t="n">
        <v>508.92333101</v>
      </c>
      <c r="H48" s="20" t="n">
        <v>7.73931435</v>
      </c>
      <c r="I48" s="18" t="n">
        <v>485.86299591</v>
      </c>
      <c r="J48" s="20" t="n">
        <v>9.121051599999999</v>
      </c>
      <c r="K48" s="18" t="n">
        <v>472.72365197</v>
      </c>
      <c r="L48" s="20" t="n">
        <v>9.126404730000001</v>
      </c>
      <c r="M48" s="18" t="n">
        <v>452.63421047</v>
      </c>
      <c r="N48" s="20" t="n">
        <v>9.119195339999999</v>
      </c>
      <c r="O48" s="18" t="n">
        <v>439.08219697</v>
      </c>
      <c r="P48" s="20" t="n">
        <v>11.12328331</v>
      </c>
      <c r="Q48" s="18" t="n">
        <v>455.76380316</v>
      </c>
      <c r="R48" s="20" t="n">
        <v>10.50374626</v>
      </c>
      <c r="S48" s="18" t="n">
        <v>366.66308644</v>
      </c>
      <c r="T48" s="20" t="n">
        <v>6.97778818</v>
      </c>
      <c r="U48" s="18" t="s">
        <v>182</v>
      </c>
      <c r="V48" s="20" t="s">
        <v>182</v>
      </c>
      <c r="W48" s="18" t="s">
        <v>182</v>
      </c>
      <c r="X48" s="20" t="s">
        <v>182</v>
      </c>
      <c r="Y48" s="18" t="s">
        <v>182</v>
      </c>
      <c r="Z48" s="20" t="s">
        <v>182</v>
      </c>
      <c r="AA48" s="18" t="n">
        <v>410.21945447</v>
      </c>
      <c r="AB48" s="20" t="n">
        <v>41.90396389</v>
      </c>
    </row>
    <row r="49" spans="1:28">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s">
        <v>182</v>
      </c>
      <c r="T49" s="20" t="s">
        <v>182</v>
      </c>
      <c r="U49" s="18" t="s">
        <v>182</v>
      </c>
      <c r="V49" s="20" t="s">
        <v>182</v>
      </c>
      <c r="W49" s="18" t="n">
        <v>425.30311958</v>
      </c>
      <c r="X49" s="20" t="n">
        <v>3.22111589</v>
      </c>
      <c r="Y49" s="18" t="s">
        <v>182</v>
      </c>
      <c r="Z49" s="20" t="s">
        <v>182</v>
      </c>
      <c r="AA49" s="18" t="s">
        <v>182</v>
      </c>
      <c r="AB49" s="20" t="s">
        <v>182</v>
      </c>
    </row>
    <row r="50" spans="1:28">
      <c r="A50" s="15" t="s">
        <v>225</v>
      </c>
      <c r="B50" s="17" t="n">
        <v>11795</v>
      </c>
      <c r="C50" s="18">
        <f>(1018.0/B50*100)</f>
        <v/>
      </c>
      <c r="D50" s="19" t="n">
        <v>10777</v>
      </c>
      <c r="E50" s="18" t="n">
        <v>434.26428358</v>
      </c>
      <c r="F50" s="20" t="n">
        <v>3.59009315</v>
      </c>
      <c r="G50" s="18" t="n">
        <v>440.52490376</v>
      </c>
      <c r="H50" s="20" t="n">
        <v>3.96066963</v>
      </c>
      <c r="I50" s="18" t="n">
        <v>445.88565352</v>
      </c>
      <c r="J50" s="20" t="n">
        <v>4.98448712</v>
      </c>
      <c r="K50" s="18" t="n">
        <v>418.76660047</v>
      </c>
      <c r="L50" s="20" t="n">
        <v>5.46536541</v>
      </c>
      <c r="M50" s="18" t="n">
        <v>440.80232954</v>
      </c>
      <c r="N50" s="20" t="n">
        <v>5.40995813</v>
      </c>
      <c r="O50" s="18" t="n">
        <v>427.7519413</v>
      </c>
      <c r="P50" s="20" t="n">
        <v>8.774926260000001</v>
      </c>
      <c r="Q50" s="18" t="n">
        <v>413.93746221</v>
      </c>
      <c r="R50" s="20" t="n">
        <v>6.04090132</v>
      </c>
      <c r="S50" s="18" t="n">
        <v>317.72775214</v>
      </c>
      <c r="T50" s="20" t="n">
        <v>7.31463759</v>
      </c>
      <c r="U50" s="18" t="s">
        <v>182</v>
      </c>
      <c r="V50" s="20" t="s">
        <v>182</v>
      </c>
      <c r="W50" s="18" t="s">
        <v>182</v>
      </c>
      <c r="X50" s="20" t="s">
        <v>182</v>
      </c>
      <c r="Y50" s="18" t="s">
        <v>182</v>
      </c>
      <c r="Z50" s="20" t="s">
        <v>182</v>
      </c>
      <c r="AA50" s="18" t="n">
        <v>391.94456968</v>
      </c>
      <c r="AB50" s="20" t="n">
        <v>8.17534895</v>
      </c>
    </row>
    <row r="51" spans="1:28">
      <c r="A51" s="15" t="s">
        <v>226</v>
      </c>
      <c r="B51" s="17" t="n">
        <v>6866</v>
      </c>
      <c r="C51" s="18">
        <f>(115.0/B51*100)</f>
        <v/>
      </c>
      <c r="D51" s="19" t="n">
        <v>6751</v>
      </c>
      <c r="E51" s="18" t="n">
        <v>418.65482706</v>
      </c>
      <c r="F51" s="20" t="n">
        <v>4.28178657</v>
      </c>
      <c r="G51" s="18" t="n">
        <v>439.48390388</v>
      </c>
      <c r="H51" s="20" t="n">
        <v>4.3779994</v>
      </c>
      <c r="I51" s="18" t="n">
        <v>444.07914253</v>
      </c>
      <c r="J51" s="20" t="n">
        <v>5.62021812</v>
      </c>
      <c r="K51" s="18" t="n">
        <v>436.54199969</v>
      </c>
      <c r="L51" s="20" t="n">
        <v>4.4847189</v>
      </c>
      <c r="M51" s="18" t="n">
        <v>434.30886057</v>
      </c>
      <c r="N51" s="20" t="n">
        <v>5.15960931</v>
      </c>
      <c r="O51" s="18" t="n">
        <v>443.95917381</v>
      </c>
      <c r="P51" s="20" t="n">
        <v>5.76185445</v>
      </c>
      <c r="Q51" s="18" t="n">
        <v>422.96458148</v>
      </c>
      <c r="R51" s="20" t="n">
        <v>4.7321746</v>
      </c>
      <c r="S51" s="18" t="n">
        <v>306.95922599</v>
      </c>
      <c r="T51" s="20" t="n">
        <v>12.94141672</v>
      </c>
      <c r="U51" s="18" t="s">
        <v>182</v>
      </c>
      <c r="V51" s="20" t="s">
        <v>182</v>
      </c>
      <c r="W51" s="18" t="n">
        <v>427.96430568</v>
      </c>
      <c r="X51" s="20" t="n">
        <v>5.20460603</v>
      </c>
      <c r="Y51" s="18" t="s">
        <v>182</v>
      </c>
      <c r="Z51" s="20" t="s">
        <v>182</v>
      </c>
      <c r="AA51" s="18" t="n">
        <v>394.04758466</v>
      </c>
      <c r="AB51" s="20" t="n">
        <v>6.42907785</v>
      </c>
    </row>
    <row r="52" spans="1:28">
      <c r="A52" s="15" t="s">
        <v>227</v>
      </c>
      <c r="B52" s="17" t="n">
        <v>5809</v>
      </c>
      <c r="C52" s="18">
        <f>(118.0/B52*100)</f>
        <v/>
      </c>
      <c r="D52" s="19" t="n">
        <v>5691</v>
      </c>
      <c r="E52" s="18" t="n">
        <v>497.29177089</v>
      </c>
      <c r="F52" s="20" t="n">
        <v>3.54787364</v>
      </c>
      <c r="G52" s="18" t="n">
        <v>504.6175091</v>
      </c>
      <c r="H52" s="20" t="n">
        <v>3.38842449</v>
      </c>
      <c r="I52" s="18" t="n">
        <v>495.1904236</v>
      </c>
      <c r="J52" s="20" t="n">
        <v>4.4886245</v>
      </c>
      <c r="K52" s="18" t="n">
        <v>467.97367255</v>
      </c>
      <c r="L52" s="20" t="n">
        <v>4.75781994</v>
      </c>
      <c r="M52" s="18" t="n">
        <v>461.40455075</v>
      </c>
      <c r="N52" s="20" t="n">
        <v>5.87291576</v>
      </c>
      <c r="O52" s="18" t="n">
        <v>458.91337667</v>
      </c>
      <c r="P52" s="20" t="n">
        <v>7.10399915</v>
      </c>
      <c r="Q52" s="18" t="n">
        <v>440.17631987</v>
      </c>
      <c r="R52" s="20" t="n">
        <v>7.3446582</v>
      </c>
      <c r="S52" s="18" t="n">
        <v>387.97687375</v>
      </c>
      <c r="T52" s="20" t="n">
        <v>19.52938074</v>
      </c>
      <c r="U52" s="18" t="s">
        <v>182</v>
      </c>
      <c r="V52" s="20" t="s">
        <v>182</v>
      </c>
      <c r="W52" s="18" t="s">
        <v>182</v>
      </c>
      <c r="X52" s="20" t="s">
        <v>182</v>
      </c>
      <c r="Y52" s="18" t="s">
        <v>182</v>
      </c>
      <c r="Z52" s="20" t="s">
        <v>182</v>
      </c>
      <c r="AA52" s="18" t="n">
        <v>378.61507742</v>
      </c>
      <c r="AB52" s="20" t="n">
        <v>11.1236448</v>
      </c>
    </row>
    <row r="53" spans="1:28">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s">
        <v>182</v>
      </c>
      <c r="T53" s="20" t="s">
        <v>182</v>
      </c>
      <c r="U53" s="18" t="s">
        <v>182</v>
      </c>
      <c r="V53" s="20" t="s">
        <v>182</v>
      </c>
      <c r="W53" s="18" t="n">
        <v>442.83143358</v>
      </c>
      <c r="X53" s="20" t="n">
        <v>1.65870975</v>
      </c>
      <c r="Y53" s="18" t="s">
        <v>182</v>
      </c>
      <c r="Z53" s="20" t="s">
        <v>182</v>
      </c>
      <c r="AA53" s="18" t="s">
        <v>182</v>
      </c>
      <c r="AB53" s="20" t="s">
        <v>182</v>
      </c>
    </row>
    <row r="54" spans="1:28">
      <c r="A54" s="15" t="s">
        <v>229</v>
      </c>
      <c r="B54" s="17" t="n">
        <v>4740</v>
      </c>
      <c r="C54" s="18">
        <f>(459.0/B54*100)</f>
        <v/>
      </c>
      <c r="D54" s="19" t="n">
        <v>4281</v>
      </c>
      <c r="E54" s="18" t="n">
        <v>376.8958727</v>
      </c>
      <c r="F54" s="20" t="n">
        <v>3.56600287</v>
      </c>
      <c r="G54" s="18" t="n">
        <v>372.50268724</v>
      </c>
      <c r="H54" s="20" t="n">
        <v>5.59791921</v>
      </c>
      <c r="I54" s="18" t="n">
        <v>374.72004569</v>
      </c>
      <c r="J54" s="20" t="n">
        <v>9.72934661</v>
      </c>
      <c r="K54" s="18" t="n">
        <v>342.54046461</v>
      </c>
      <c r="L54" s="20" t="n">
        <v>6.24723845</v>
      </c>
      <c r="M54" s="18" t="n">
        <v>342.15284325</v>
      </c>
      <c r="N54" s="20" t="n">
        <v>9.00888861</v>
      </c>
      <c r="O54" s="18" t="n">
        <v>337.06688784</v>
      </c>
      <c r="P54" s="20" t="n">
        <v>11.64625388</v>
      </c>
      <c r="Q54" s="18" t="n">
        <v>349.50066589</v>
      </c>
      <c r="R54" s="20" t="n">
        <v>6.76397844</v>
      </c>
      <c r="S54" s="18" t="n">
        <v>298.98029157</v>
      </c>
      <c r="T54" s="20" t="n">
        <v>4.86796862</v>
      </c>
      <c r="U54" s="18" t="s">
        <v>182</v>
      </c>
      <c r="V54" s="20" t="s">
        <v>182</v>
      </c>
      <c r="W54" s="18" t="s">
        <v>182</v>
      </c>
      <c r="X54" s="20" t="s">
        <v>182</v>
      </c>
      <c r="Y54" s="18" t="s">
        <v>182</v>
      </c>
      <c r="Z54" s="20" t="s">
        <v>182</v>
      </c>
      <c r="AA54" s="18" t="n">
        <v>315.51029249</v>
      </c>
      <c r="AB54" s="20" t="n">
        <v>6.63929562</v>
      </c>
    </row>
    <row r="55" spans="1:28">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s">
        <v>182</v>
      </c>
      <c r="T55" s="20" t="s">
        <v>182</v>
      </c>
      <c r="U55" s="18" t="s">
        <v>182</v>
      </c>
      <c r="V55" s="20" t="s">
        <v>182</v>
      </c>
      <c r="W55" s="18" t="n">
        <v>401.28813522</v>
      </c>
      <c r="X55" s="20" t="n">
        <v>2.95767116</v>
      </c>
      <c r="Y55" s="18" t="s">
        <v>182</v>
      </c>
      <c r="Z55" s="20" t="s">
        <v>182</v>
      </c>
      <c r="AA55" s="18" t="s">
        <v>182</v>
      </c>
      <c r="AB55" s="20" t="s">
        <v>182</v>
      </c>
    </row>
    <row r="56" spans="1:28">
      <c r="A56" s="15" t="s">
        <v>231</v>
      </c>
      <c r="B56" s="17" t="n">
        <v>5359</v>
      </c>
      <c r="C56" s="18">
        <f>(79.0/B56*100)</f>
        <v/>
      </c>
      <c r="D56" s="19" t="n">
        <v>5280</v>
      </c>
      <c r="E56" s="18" t="n">
        <v>538.57326748</v>
      </c>
      <c r="F56" s="20" t="n">
        <v>2.8605246</v>
      </c>
      <c r="G56" s="18" t="n">
        <v>534.78902393</v>
      </c>
      <c r="H56" s="20" t="n">
        <v>3.14473942</v>
      </c>
      <c r="I56" s="18" t="n">
        <v>519.95032401</v>
      </c>
      <c r="J56" s="20" t="n">
        <v>4.6029213</v>
      </c>
      <c r="K56" s="18" t="n">
        <v>489.72347529</v>
      </c>
      <c r="L56" s="20" t="n">
        <v>6.81893106</v>
      </c>
      <c r="M56" s="18" t="n">
        <v>485.34292961</v>
      </c>
      <c r="N56" s="20" t="n">
        <v>7.13045929</v>
      </c>
      <c r="O56" s="18" t="n">
        <v>475.96433587</v>
      </c>
      <c r="P56" s="20" t="n">
        <v>15.93668652</v>
      </c>
      <c r="Q56" s="18" t="n">
        <v>440.31459385</v>
      </c>
      <c r="R56" s="20" t="n">
        <v>16.17041241</v>
      </c>
      <c r="S56" s="18" t="n">
        <v>432.89827379</v>
      </c>
      <c r="T56" s="20" t="n">
        <v>15.84963739</v>
      </c>
      <c r="U56" s="18" t="s">
        <v>182</v>
      </c>
      <c r="V56" s="20" t="s">
        <v>182</v>
      </c>
      <c r="W56" s="18" t="s">
        <v>182</v>
      </c>
      <c r="X56" s="20" t="s">
        <v>182</v>
      </c>
      <c r="Y56" s="18" t="s">
        <v>182</v>
      </c>
      <c r="Z56" s="20" t="s">
        <v>182</v>
      </c>
      <c r="AA56" s="18" t="n">
        <v>387.35532868</v>
      </c>
      <c r="AB56" s="20" t="n">
        <v>28.08858694</v>
      </c>
    </row>
    <row r="57" spans="1:28">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s">
        <v>182</v>
      </c>
      <c r="T57" s="20" t="s">
        <v>182</v>
      </c>
      <c r="U57" s="18" t="s">
        <v>182</v>
      </c>
      <c r="V57" s="20" t="s">
        <v>182</v>
      </c>
      <c r="W57" s="18" t="n">
        <v>397.25949434</v>
      </c>
      <c r="X57" s="20" t="n">
        <v>2.86584073</v>
      </c>
      <c r="Y57" s="18" t="s">
        <v>182</v>
      </c>
      <c r="Z57" s="20" t="s">
        <v>182</v>
      </c>
      <c r="AA57" s="18" t="s">
        <v>182</v>
      </c>
      <c r="AB57" s="20" t="s">
        <v>182</v>
      </c>
    </row>
    <row r="58" spans="1:28">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s">
        <v>182</v>
      </c>
      <c r="T58" s="20" t="s">
        <v>182</v>
      </c>
      <c r="U58" s="18" t="s">
        <v>182</v>
      </c>
      <c r="V58" s="20" t="s">
        <v>182</v>
      </c>
      <c r="W58" s="18" t="n">
        <v>408.10219777</v>
      </c>
      <c r="X58" s="20" t="n">
        <v>2.92517356</v>
      </c>
      <c r="Y58" s="18" t="s">
        <v>182</v>
      </c>
      <c r="Z58" s="20" t="s">
        <v>182</v>
      </c>
      <c r="AA58" s="18" t="s">
        <v>182</v>
      </c>
      <c r="AB58" s="20" t="s">
        <v>182</v>
      </c>
    </row>
    <row r="59" spans="1:28">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s">
        <v>182</v>
      </c>
      <c r="T59" s="20" t="s">
        <v>182</v>
      </c>
      <c r="U59" s="18" t="s">
        <v>182</v>
      </c>
      <c r="V59" s="20" t="s">
        <v>182</v>
      </c>
      <c r="W59" s="18" t="n">
        <v>347.12590293</v>
      </c>
      <c r="X59" s="20" t="n">
        <v>1.56898215</v>
      </c>
      <c r="Y59" s="18" t="s">
        <v>182</v>
      </c>
      <c r="Z59" s="20" t="s">
        <v>182</v>
      </c>
      <c r="AA59" s="18" t="s">
        <v>182</v>
      </c>
      <c r="AB59" s="20" t="s">
        <v>182</v>
      </c>
    </row>
    <row r="60" spans="1:28">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s">
        <v>182</v>
      </c>
      <c r="T60" s="20" t="s">
        <v>182</v>
      </c>
      <c r="U60" s="18" t="s">
        <v>182</v>
      </c>
      <c r="V60" s="20" t="s">
        <v>182</v>
      </c>
      <c r="W60" s="18" t="n">
        <v>346.54897697</v>
      </c>
      <c r="X60" s="20" t="n">
        <v>4.41355694</v>
      </c>
      <c r="Y60" s="18" t="s">
        <v>182</v>
      </c>
      <c r="Z60" s="20" t="s">
        <v>182</v>
      </c>
      <c r="AA60" s="18" t="s">
        <v>182</v>
      </c>
      <c r="AB60" s="20" t="s">
        <v>182</v>
      </c>
    </row>
    <row r="61" spans="1:28">
      <c r="A61" s="15" t="s">
        <v>236</v>
      </c>
      <c r="B61" s="17" t="n">
        <v>6525</v>
      </c>
      <c r="C61" s="18">
        <f>(259.0/B61*100)</f>
        <v/>
      </c>
      <c r="D61" s="19" t="n">
        <v>6266</v>
      </c>
      <c r="E61" s="18" t="n">
        <v>479.7220077</v>
      </c>
      <c r="F61" s="20" t="n">
        <v>3.33881443</v>
      </c>
      <c r="G61" s="18" t="n">
        <v>492.31696634</v>
      </c>
      <c r="H61" s="20" t="n">
        <v>3.26002999</v>
      </c>
      <c r="I61" s="18" t="n">
        <v>471.93545353</v>
      </c>
      <c r="J61" s="20" t="n">
        <v>4.93229382</v>
      </c>
      <c r="K61" s="18" t="n">
        <v>448.36523779</v>
      </c>
      <c r="L61" s="20" t="n">
        <v>5.76487215</v>
      </c>
      <c r="M61" s="18" t="n">
        <v>446.9589977</v>
      </c>
      <c r="N61" s="20" t="n">
        <v>6.54736675</v>
      </c>
      <c r="O61" s="18" t="n">
        <v>432.55336332</v>
      </c>
      <c r="P61" s="20" t="n">
        <v>9.19865568</v>
      </c>
      <c r="Q61" s="18" t="n">
        <v>429.20533254</v>
      </c>
      <c r="R61" s="20" t="n">
        <v>10.31417235</v>
      </c>
      <c r="S61" s="18" t="n">
        <v>380.75790029</v>
      </c>
      <c r="T61" s="20" t="n">
        <v>14.23678694</v>
      </c>
      <c r="U61" s="18" t="s">
        <v>182</v>
      </c>
      <c r="V61" s="20" t="s">
        <v>182</v>
      </c>
      <c r="W61" s="18" t="s">
        <v>182</v>
      </c>
      <c r="X61" s="20" t="s">
        <v>182</v>
      </c>
      <c r="Y61" s="18" t="s">
        <v>182</v>
      </c>
      <c r="Z61" s="20" t="s">
        <v>182</v>
      </c>
      <c r="AA61" s="18" t="n">
        <v>352.99758653</v>
      </c>
      <c r="AB61" s="20" t="n">
        <v>11.3514314</v>
      </c>
    </row>
    <row r="62" spans="1:28">
      <c r="A62" s="15" t="s">
        <v>237</v>
      </c>
      <c r="B62" s="17" t="n">
        <v>4476</v>
      </c>
      <c r="C62" s="18">
        <f>(5.0/B62*100)</f>
        <v/>
      </c>
      <c r="D62" s="19" t="n">
        <v>4471</v>
      </c>
      <c r="E62" s="18" t="n">
        <v>515.16206673</v>
      </c>
      <c r="F62" s="20" t="n">
        <v>1.96363879</v>
      </c>
      <c r="G62" s="18" t="n">
        <v>519.47720081</v>
      </c>
      <c r="H62" s="20" t="n">
        <v>2.79074567</v>
      </c>
      <c r="I62" s="18" t="n">
        <v>498.39276443</v>
      </c>
      <c r="J62" s="20" t="n">
        <v>3.3472987</v>
      </c>
      <c r="K62" s="18" t="n">
        <v>490.76117201</v>
      </c>
      <c r="L62" s="20" t="n">
        <v>4.96279327</v>
      </c>
      <c r="M62" s="18" t="n">
        <v>469.81052386</v>
      </c>
      <c r="N62" s="20" t="n">
        <v>6.17308926</v>
      </c>
      <c r="O62" s="18" t="n">
        <v>471.1705419</v>
      </c>
      <c r="P62" s="20" t="n">
        <v>9.139937679999999</v>
      </c>
      <c r="Q62" s="18" t="n">
        <v>495.28946148</v>
      </c>
      <c r="R62" s="20" t="n">
        <v>7.56164241</v>
      </c>
      <c r="S62" s="18" t="n">
        <v>424.70263913</v>
      </c>
      <c r="T62" s="20" t="n">
        <v>14.70995788</v>
      </c>
      <c r="U62" s="18" t="s">
        <v>182</v>
      </c>
      <c r="V62" s="20" t="s">
        <v>182</v>
      </c>
      <c r="W62" s="18" t="s">
        <v>182</v>
      </c>
      <c r="X62" s="20" t="s">
        <v>182</v>
      </c>
      <c r="Y62" s="18" t="s">
        <v>182</v>
      </c>
      <c r="Z62" s="20" t="s">
        <v>182</v>
      </c>
      <c r="AA62" s="18" t="n">
        <v>444.85568467</v>
      </c>
      <c r="AB62" s="20" t="n">
        <v>38.19710917</v>
      </c>
    </row>
    <row r="63" spans="1:28">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s">
        <v>182</v>
      </c>
      <c r="T63" s="20" t="s">
        <v>182</v>
      </c>
      <c r="U63" s="18" t="s">
        <v>182</v>
      </c>
      <c r="V63" s="20" t="s">
        <v>182</v>
      </c>
      <c r="W63" s="18" t="n">
        <v>351.74154869</v>
      </c>
      <c r="X63" s="20" t="n">
        <v>1.40819617</v>
      </c>
      <c r="Y63" s="18" t="s">
        <v>182</v>
      </c>
      <c r="Z63" s="20" t="s">
        <v>182</v>
      </c>
      <c r="AA63" s="18" t="s">
        <v>182</v>
      </c>
      <c r="AB63" s="20" t="s">
        <v>182</v>
      </c>
    </row>
    <row r="64" spans="1:28">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s">
        <v>182</v>
      </c>
      <c r="T64" s="20" t="s">
        <v>182</v>
      </c>
      <c r="U64" s="18" t="s">
        <v>182</v>
      </c>
      <c r="V64" s="20" t="s">
        <v>182</v>
      </c>
      <c r="W64" s="18" t="n">
        <v>446.66614265</v>
      </c>
      <c r="X64" s="20" t="n">
        <v>1.7787943</v>
      </c>
      <c r="Y64" s="18" t="s">
        <v>182</v>
      </c>
      <c r="Z64" s="20" t="s">
        <v>182</v>
      </c>
      <c r="AA64" s="18" t="s">
        <v>182</v>
      </c>
      <c r="AB64" s="20" t="s">
        <v>182</v>
      </c>
    </row>
    <row r="65" spans="1:28">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s">
        <v>182</v>
      </c>
      <c r="T65" s="20" t="s">
        <v>182</v>
      </c>
      <c r="U65" s="18" t="s">
        <v>182</v>
      </c>
      <c r="V65" s="20" t="s">
        <v>182</v>
      </c>
      <c r="W65" s="18" t="n">
        <v>416.22926213</v>
      </c>
      <c r="X65" s="20" t="n">
        <v>2.51747002</v>
      </c>
      <c r="Y65" s="18" t="s">
        <v>182</v>
      </c>
      <c r="Z65" s="20" t="s">
        <v>182</v>
      </c>
      <c r="AA65" s="18" t="s">
        <v>182</v>
      </c>
      <c r="AB65" s="20" t="s">
        <v>182</v>
      </c>
    </row>
    <row r="66" spans="1:28">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s">
        <v>182</v>
      </c>
      <c r="T66" s="20" t="s">
        <v>182</v>
      </c>
      <c r="U66" s="18" t="s">
        <v>182</v>
      </c>
      <c r="V66" s="20" t="s">
        <v>182</v>
      </c>
      <c r="W66" s="18" t="n">
        <v>426.88447764</v>
      </c>
      <c r="X66" s="20" t="n">
        <v>1.57885956</v>
      </c>
      <c r="Y66" s="18" t="s">
        <v>182</v>
      </c>
      <c r="Z66" s="20" t="s">
        <v>182</v>
      </c>
      <c r="AA66" s="18" t="s">
        <v>182</v>
      </c>
      <c r="AB66" s="20" t="s">
        <v>182</v>
      </c>
    </row>
    <row r="67" spans="1:28">
      <c r="A67" s="15" t="s">
        <v>242</v>
      </c>
      <c r="B67" s="17" t="n">
        <v>6971</v>
      </c>
      <c r="C67" s="18">
        <f>(26.0/B67*100)</f>
        <v/>
      </c>
      <c r="D67" s="19" t="n">
        <v>6945</v>
      </c>
      <c r="E67" s="18" t="n">
        <v>413.87035543</v>
      </c>
      <c r="F67" s="20" t="n">
        <v>3.12649369</v>
      </c>
      <c r="G67" s="18" t="n">
        <v>400.48505265</v>
      </c>
      <c r="H67" s="20" t="n">
        <v>4.40367331</v>
      </c>
      <c r="I67" s="18" t="n">
        <v>403.72008106</v>
      </c>
      <c r="J67" s="20" t="n">
        <v>4.27454739</v>
      </c>
      <c r="K67" s="18" t="n">
        <v>398.47591978</v>
      </c>
      <c r="L67" s="20" t="n">
        <v>6.55813188</v>
      </c>
      <c r="M67" s="18" t="n">
        <v>409.46740275</v>
      </c>
      <c r="N67" s="20" t="n">
        <v>10.33812279</v>
      </c>
      <c r="O67" s="18" t="n">
        <v>391.14849885</v>
      </c>
      <c r="P67" s="20" t="n">
        <v>14.08216741</v>
      </c>
      <c r="Q67" s="18" t="n">
        <v>357.91984337</v>
      </c>
      <c r="R67" s="20" t="n">
        <v>15.15318054</v>
      </c>
      <c r="S67" s="18" t="n">
        <v>296.39611067</v>
      </c>
      <c r="T67" s="20" t="n">
        <v>4.70952849</v>
      </c>
      <c r="U67" s="18" t="s">
        <v>182</v>
      </c>
      <c r="V67" s="20" t="s">
        <v>182</v>
      </c>
      <c r="W67" s="18" t="s">
        <v>182</v>
      </c>
      <c r="X67" s="20" t="s">
        <v>182</v>
      </c>
      <c r="Y67" s="18" t="s">
        <v>182</v>
      </c>
      <c r="Z67" s="20" t="s">
        <v>182</v>
      </c>
      <c r="AA67" s="18" t="n">
        <v>360.31726315</v>
      </c>
      <c r="AB67" s="20" t="n">
        <v>18.677696</v>
      </c>
    </row>
    <row r="68" spans="1:28">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s">
        <v>182</v>
      </c>
      <c r="T68" s="20" t="s">
        <v>182</v>
      </c>
      <c r="U68" s="18" t="s">
        <v>182</v>
      </c>
      <c r="V68" s="20" t="s">
        <v>182</v>
      </c>
      <c r="W68" s="18" t="n">
        <v>401.88733115</v>
      </c>
      <c r="X68" s="20" t="n">
        <v>1.01913634</v>
      </c>
      <c r="Y68" s="18" t="s">
        <v>182</v>
      </c>
      <c r="Z68" s="20" t="s">
        <v>182</v>
      </c>
      <c r="AA68" s="18" t="s">
        <v>182</v>
      </c>
      <c r="AB68" s="20" t="s">
        <v>182</v>
      </c>
    </row>
    <row r="69" spans="1:28">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s">
        <v>182</v>
      </c>
      <c r="T69" s="20" t="s">
        <v>182</v>
      </c>
      <c r="U69" s="18" t="s">
        <v>182</v>
      </c>
      <c r="V69" s="20" t="s">
        <v>182</v>
      </c>
      <c r="W69" s="18" t="n">
        <v>433.61659804</v>
      </c>
      <c r="X69" s="20" t="n">
        <v>4.0674456</v>
      </c>
      <c r="Y69" s="18" t="s">
        <v>182</v>
      </c>
      <c r="Z69" s="20" t="s">
        <v>182</v>
      </c>
      <c r="AA69" s="18" t="s">
        <v>182</v>
      </c>
      <c r="AB69" s="20" t="s">
        <v>182</v>
      </c>
    </row>
    <row r="70" spans="1:28">
      <c r="A70" s="15" t="s">
        <v>245</v>
      </c>
      <c r="B70" s="17" t="n">
        <v>6036</v>
      </c>
      <c r="C70" s="18">
        <f>(223.0/B70*100)</f>
        <v/>
      </c>
      <c r="D70" s="19" t="n">
        <v>5813</v>
      </c>
      <c r="E70" s="18" t="n">
        <v>510.73485511</v>
      </c>
      <c r="F70" s="20" t="n">
        <v>4.01681917</v>
      </c>
      <c r="G70" s="18" t="n">
        <v>507.51291931</v>
      </c>
      <c r="H70" s="20" t="n">
        <v>3.12191072</v>
      </c>
      <c r="I70" s="18" t="n">
        <v>502.87572983</v>
      </c>
      <c r="J70" s="20" t="n">
        <v>4.56279626</v>
      </c>
      <c r="K70" s="18" t="n">
        <v>489.00519748</v>
      </c>
      <c r="L70" s="20" t="n">
        <v>6.27864065</v>
      </c>
      <c r="M70" s="18" t="n">
        <v>485.33136207</v>
      </c>
      <c r="N70" s="20" t="n">
        <v>6.1694966</v>
      </c>
      <c r="O70" s="18" t="n">
        <v>477.61996016</v>
      </c>
      <c r="P70" s="20" t="n">
        <v>6.80900165</v>
      </c>
      <c r="Q70" s="18" t="n">
        <v>458.97037951</v>
      </c>
      <c r="R70" s="20" t="n">
        <v>6.4225481</v>
      </c>
      <c r="S70" s="18" t="n">
        <v>426.4609942</v>
      </c>
      <c r="T70" s="20" t="n">
        <v>14.24615477</v>
      </c>
      <c r="U70" s="18" t="s">
        <v>182</v>
      </c>
      <c r="V70" s="20" t="s">
        <v>182</v>
      </c>
      <c r="W70" s="18" t="s">
        <v>182</v>
      </c>
      <c r="X70" s="20" t="s">
        <v>182</v>
      </c>
      <c r="Y70" s="18" t="s">
        <v>182</v>
      </c>
      <c r="Z70" s="20" t="s">
        <v>182</v>
      </c>
      <c r="AA70" s="18" t="n">
        <v>427.33170841</v>
      </c>
      <c r="AB70" s="20" t="n">
        <v>8.36652898</v>
      </c>
    </row>
    <row r="71" spans="1:28">
      <c r="A71" s="15" t="s">
        <v>246</v>
      </c>
      <c r="B71" s="17" t="n">
        <v>6115</v>
      </c>
      <c r="C71" s="18">
        <f>(112.0/B71*100)</f>
        <v/>
      </c>
      <c r="D71" s="19" t="n">
        <v>6003</v>
      </c>
      <c r="E71" s="18" t="n">
        <v>536.0497557899999</v>
      </c>
      <c r="F71" s="20" t="n">
        <v>2.44642887</v>
      </c>
      <c r="G71" s="18" t="n">
        <v>553.22744587</v>
      </c>
      <c r="H71" s="20" t="n">
        <v>2.80389982</v>
      </c>
      <c r="I71" s="18" t="n">
        <v>544.0238331</v>
      </c>
      <c r="J71" s="20" t="n">
        <v>4.41702886</v>
      </c>
      <c r="K71" s="18" t="n">
        <v>523.9043633700001</v>
      </c>
      <c r="L71" s="20" t="n">
        <v>4.49802996</v>
      </c>
      <c r="M71" s="18" t="n">
        <v>510.56972276</v>
      </c>
      <c r="N71" s="20" t="n">
        <v>5.58947346</v>
      </c>
      <c r="O71" s="18" t="n">
        <v>513.8663754</v>
      </c>
      <c r="P71" s="20" t="n">
        <v>8.821609499999999</v>
      </c>
      <c r="Q71" s="18" t="n">
        <v>486.33823398</v>
      </c>
      <c r="R71" s="20" t="n">
        <v>8.780333799999999</v>
      </c>
      <c r="S71" s="18" t="n">
        <v>440.29416557</v>
      </c>
      <c r="T71" s="20" t="n">
        <v>15.8933899</v>
      </c>
      <c r="U71" s="18" t="s">
        <v>182</v>
      </c>
      <c r="V71" s="20" t="s">
        <v>182</v>
      </c>
      <c r="W71" s="18" t="s">
        <v>182</v>
      </c>
      <c r="X71" s="20" t="s">
        <v>182</v>
      </c>
      <c r="Y71" s="18" t="s">
        <v>182</v>
      </c>
      <c r="Z71" s="20" t="s">
        <v>182</v>
      </c>
      <c r="AA71" s="18" t="n">
        <v>461.0139756</v>
      </c>
      <c r="AB71" s="20" t="n">
        <v>20.7644549</v>
      </c>
    </row>
    <row r="72" spans="1:28">
      <c r="A72" s="15" t="s">
        <v>247</v>
      </c>
      <c r="B72" s="17" t="n">
        <v>7708</v>
      </c>
      <c r="C72" s="18">
        <f>(8.0/B72*100)</f>
        <v/>
      </c>
      <c r="D72" s="19" t="n">
        <v>7700</v>
      </c>
      <c r="E72" s="18" t="n">
        <v>503.09647624</v>
      </c>
      <c r="F72" s="20" t="n">
        <v>2.93844203</v>
      </c>
      <c r="G72" s="18" t="n">
        <v>508.4177521</v>
      </c>
      <c r="H72" s="20" t="n">
        <v>3.85999007</v>
      </c>
      <c r="I72" s="18" t="n">
        <v>508.64929518</v>
      </c>
      <c r="J72" s="20" t="n">
        <v>4.83488484</v>
      </c>
      <c r="K72" s="18" t="n">
        <v>494.07978398</v>
      </c>
      <c r="L72" s="20" t="n">
        <v>5.78769687</v>
      </c>
      <c r="M72" s="18" t="n">
        <v>484.42134464</v>
      </c>
      <c r="N72" s="20" t="n">
        <v>6.76546245</v>
      </c>
      <c r="O72" s="18" t="n">
        <v>458.35328749</v>
      </c>
      <c r="P72" s="20" t="n">
        <v>10.72683262</v>
      </c>
      <c r="Q72" s="18" t="n">
        <v>424.77323044</v>
      </c>
      <c r="R72" s="20" t="n">
        <v>8.596765639999999</v>
      </c>
      <c r="S72" s="18" t="n">
        <v>336.53631802</v>
      </c>
      <c r="T72" s="20" t="n">
        <v>15.40516694</v>
      </c>
      <c r="U72" s="18" t="s">
        <v>182</v>
      </c>
      <c r="V72" s="20" t="s">
        <v>182</v>
      </c>
      <c r="W72" s="18" t="s">
        <v>182</v>
      </c>
      <c r="X72" s="20" t="s">
        <v>182</v>
      </c>
      <c r="Y72" s="18" t="s">
        <v>182</v>
      </c>
      <c r="Z72" s="20" t="s">
        <v>182</v>
      </c>
      <c r="AA72" s="18" t="n">
        <v>433.78508123</v>
      </c>
      <c r="AB72" s="20" t="n">
        <v>23.04504522</v>
      </c>
    </row>
    <row r="73" spans="1:28">
      <c r="A73" s="15" t="s">
        <v>248</v>
      </c>
      <c r="B73" s="17" t="n">
        <v>8249</v>
      </c>
      <c r="C73" s="18">
        <f>(230.0/B73*100)</f>
        <v/>
      </c>
      <c r="D73" s="19" t="n">
        <v>8019</v>
      </c>
      <c r="E73" s="18" t="n">
        <v>416.02326217</v>
      </c>
      <c r="F73" s="20" t="n">
        <v>4.34699496</v>
      </c>
      <c r="G73" s="18" t="n">
        <v>418.3726902</v>
      </c>
      <c r="H73" s="20" t="n">
        <v>4.80908204</v>
      </c>
      <c r="I73" s="18" t="n">
        <v>415.83435303</v>
      </c>
      <c r="J73" s="20" t="n">
        <v>4.31190284</v>
      </c>
      <c r="K73" s="18" t="n">
        <v>407.67634501</v>
      </c>
      <c r="L73" s="20" t="n">
        <v>3.50224046</v>
      </c>
      <c r="M73" s="18" t="n">
        <v>416.33394777</v>
      </c>
      <c r="N73" s="20" t="n">
        <v>6.28661261</v>
      </c>
      <c r="O73" s="18" t="n">
        <v>401.92802646</v>
      </c>
      <c r="P73" s="20" t="n">
        <v>5.90902067</v>
      </c>
      <c r="Q73" s="18" t="n">
        <v>391.99869448</v>
      </c>
      <c r="R73" s="20" t="n">
        <v>6.20758329</v>
      </c>
      <c r="S73" s="18" t="n">
        <v>343.9205526</v>
      </c>
      <c r="T73" s="20" t="n">
        <v>8.48963706</v>
      </c>
      <c r="U73" s="18" t="s">
        <v>182</v>
      </c>
      <c r="V73" s="20" t="s">
        <v>182</v>
      </c>
      <c r="W73" s="18" t="s">
        <v>182</v>
      </c>
      <c r="X73" s="20" t="s">
        <v>182</v>
      </c>
      <c r="Y73" s="18" t="s">
        <v>182</v>
      </c>
      <c r="Z73" s="20" t="s">
        <v>182</v>
      </c>
      <c r="AA73" s="18" t="n">
        <v>354.04105903</v>
      </c>
      <c r="AB73" s="20" t="n">
        <v>13.91737008</v>
      </c>
    </row>
    <row r="74" spans="1:28">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s">
        <v>182</v>
      </c>
      <c r="T74" s="20" t="s">
        <v>182</v>
      </c>
      <c r="U74" s="18" t="s">
        <v>182</v>
      </c>
      <c r="V74" s="20" t="s">
        <v>182</v>
      </c>
      <c r="W74" s="18" t="n">
        <v>427.27325298</v>
      </c>
      <c r="X74" s="20" t="n">
        <v>1.48755563</v>
      </c>
      <c r="Y74" s="18" t="s">
        <v>182</v>
      </c>
      <c r="Z74" s="20" t="s">
        <v>182</v>
      </c>
      <c r="AA74" s="18" t="s">
        <v>182</v>
      </c>
      <c r="AB74" s="20" t="s">
        <v>182</v>
      </c>
    </row>
    <row r="75" spans="1:28">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s">
        <v>182</v>
      </c>
      <c r="T75" s="20" t="s">
        <v>182</v>
      </c>
      <c r="U75" s="18" t="s">
        <v>182</v>
      </c>
      <c r="V75" s="20" t="s">
        <v>182</v>
      </c>
      <c r="W75" s="18" t="n">
        <v>361.05550906</v>
      </c>
      <c r="X75" s="20" t="n">
        <v>3.06496607</v>
      </c>
      <c r="Y75" s="18" t="s">
        <v>182</v>
      </c>
      <c r="Z75" s="20" t="s">
        <v>182</v>
      </c>
      <c r="AA75" s="18" t="s">
        <v>182</v>
      </c>
      <c r="AB75" s="20" t="s">
        <v>182</v>
      </c>
    </row>
    <row r="76" spans="1:28">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s">
        <v>182</v>
      </c>
      <c r="T76" s="20" t="s">
        <v>182</v>
      </c>
      <c r="U76" s="18" t="s">
        <v>182</v>
      </c>
      <c r="V76" s="20" t="s">
        <v>182</v>
      </c>
      <c r="W76" s="18" t="n">
        <v>433.54229026</v>
      </c>
      <c r="X76" s="20" t="n">
        <v>2.87055143</v>
      </c>
      <c r="Y76" s="18" t="s">
        <v>182</v>
      </c>
      <c r="Z76" s="20" t="s">
        <v>182</v>
      </c>
      <c r="AA76" s="18" t="s">
        <v>182</v>
      </c>
      <c r="AB76" s="20" t="s">
        <v>182</v>
      </c>
    </row>
    <row r="77" spans="1:28">
      <c r="A77" s="15" t="s">
        <v>252</v>
      </c>
      <c r="B77" s="17" t="n">
        <v>6062</v>
      </c>
      <c r="C77" s="18">
        <f>(274.0/B77*100)</f>
        <v/>
      </c>
      <c r="D77" s="19" t="n">
        <v>5788</v>
      </c>
      <c r="E77" s="18" t="n">
        <v>450.29851778</v>
      </c>
      <c r="F77" s="20" t="n">
        <v>3.47302865</v>
      </c>
      <c r="G77" s="18" t="n">
        <v>459.09549887</v>
      </c>
      <c r="H77" s="20" t="n">
        <v>3.94732933</v>
      </c>
      <c r="I77" s="18" t="n">
        <v>456.00330435</v>
      </c>
      <c r="J77" s="20" t="n">
        <v>5.47368709</v>
      </c>
      <c r="K77" s="18" t="n">
        <v>436.74497546</v>
      </c>
      <c r="L77" s="20" t="n">
        <v>5.50026718</v>
      </c>
      <c r="M77" s="18" t="n">
        <v>434.10604154</v>
      </c>
      <c r="N77" s="20" t="n">
        <v>7.20741864</v>
      </c>
      <c r="O77" s="18" t="n">
        <v>420.13347428</v>
      </c>
      <c r="P77" s="20" t="n">
        <v>6.62137303</v>
      </c>
      <c r="Q77" s="18" t="n">
        <v>395.49490074</v>
      </c>
      <c r="R77" s="20" t="n">
        <v>4.44754616</v>
      </c>
      <c r="S77" s="18" t="n">
        <v>326.35267514</v>
      </c>
      <c r="T77" s="20" t="n">
        <v>13.55446263</v>
      </c>
      <c r="U77" s="18" t="s">
        <v>182</v>
      </c>
      <c r="V77" s="20" t="s">
        <v>182</v>
      </c>
      <c r="W77" s="18" t="s">
        <v>182</v>
      </c>
      <c r="X77" s="20" t="s">
        <v>182</v>
      </c>
      <c r="Y77" s="18" t="s">
        <v>182</v>
      </c>
      <c r="Z77" s="20" t="s">
        <v>182</v>
      </c>
      <c r="AA77" s="18" t="n">
        <v>361.16952052</v>
      </c>
      <c r="AB77" s="20" t="n">
        <v>5.86376667</v>
      </c>
    </row>
    <row r="78" spans="1:28">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s">
        <v>182</v>
      </c>
      <c r="T78" s="20" t="s">
        <v>182</v>
      </c>
      <c r="U78" s="18" t="s">
        <v>182</v>
      </c>
      <c r="V78" s="20" t="s">
        <v>182</v>
      </c>
      <c r="W78" s="18" t="n">
        <v>486.77376404</v>
      </c>
      <c r="X78" s="20" t="n">
        <v>3.73078934</v>
      </c>
      <c r="Y78" s="18" t="s">
        <v>182</v>
      </c>
      <c r="Z78" s="20" t="s">
        <v>182</v>
      </c>
      <c r="AA78" s="18" t="s">
        <v>182</v>
      </c>
      <c r="AB78" s="20" t="s">
        <v>182</v>
      </c>
    </row>
    <row customHeight="1" ht="25" r="79" spans="1:28">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s">
        <v>182</v>
      </c>
      <c r="T79" s="20" t="s">
        <v>182</v>
      </c>
      <c r="U79" s="18" t="s">
        <v>182</v>
      </c>
      <c r="V79" s="20" t="s">
        <v>182</v>
      </c>
      <c r="W79" s="18" t="n">
        <v>475.33231053</v>
      </c>
      <c r="X79" s="20" t="n">
        <v>7.19302375</v>
      </c>
      <c r="Y79" s="18" t="s">
        <v>182</v>
      </c>
      <c r="Z79" s="20" t="s">
        <v>182</v>
      </c>
      <c r="AA79" s="18" t="s">
        <v>182</v>
      </c>
      <c r="AB79" s="20" t="s">
        <v>182</v>
      </c>
    </row>
    <row r="80" spans="1:28">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s">
        <v>182</v>
      </c>
      <c r="T80" s="20" t="s">
        <v>182</v>
      </c>
      <c r="U80" s="18" t="s">
        <v>182</v>
      </c>
      <c r="V80" s="20" t="s">
        <v>182</v>
      </c>
      <c r="W80" s="18" t="n">
        <v>427.14102033</v>
      </c>
      <c r="X80" s="20" t="n">
        <v>3.42468904</v>
      </c>
      <c r="Y80" s="18" t="s">
        <v>182</v>
      </c>
      <c r="Z80" s="20" t="s">
        <v>182</v>
      </c>
      <c r="AA80" s="18" t="s">
        <v>182</v>
      </c>
      <c r="AB80" s="20" t="s">
        <v>182</v>
      </c>
    </row>
    <row r="81" spans="1:28">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s">
        <v>182</v>
      </c>
      <c r="T81" s="20" t="s">
        <v>182</v>
      </c>
      <c r="U81" s="18" t="s">
        <v>182</v>
      </c>
      <c r="V81" s="20" t="s">
        <v>182</v>
      </c>
      <c r="W81" s="18" t="n">
        <v>430.57819649</v>
      </c>
      <c r="X81" s="20" t="n">
        <v>3.47584594</v>
      </c>
      <c r="Y81" s="18" t="s">
        <v>182</v>
      </c>
      <c r="Z81" s="20" t="s">
        <v>182</v>
      </c>
      <c r="AA81" s="18" t="s">
        <v>182</v>
      </c>
      <c r="AB81" s="20" t="s">
        <v>182</v>
      </c>
    </row>
    <row r="82" spans="1:28">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c r="Y82" s="22" t="s">
        <v>257</v>
      </c>
      <c r="Z82" s="22" t="s">
        <v>257</v>
      </c>
      <c r="AA82" s="22" t="s">
        <v>257</v>
      </c>
      <c r="AB82" s="22" t="s">
        <v>257</v>
      </c>
    </row>
    <row r="83" spans="1:28">
      <c r="A83" s="3" t="s">
        <v>258</v>
      </c>
    </row>
    <row r="84" spans="1:28">
      <c r="A84" s="23" t="s">
        <v>259</v>
      </c>
    </row>
    <row r="85" spans="1:28">
      <c r="A85" s="23" t="s">
        <v>260</v>
      </c>
    </row>
    <row customHeight="1" ht="30" r="86" spans="1:28">
      <c r="A86" s="23" t="s">
        <v>261</v>
      </c>
    </row>
    <row customHeight="1" ht="30" r="87" spans="1:28">
      <c r="A87" s="23" t="s">
        <v>257</v>
      </c>
    </row>
    <row customHeight="1" ht="30" r="88" spans="1:28">
      <c r="A88" s="23" t="s">
        <v>262</v>
      </c>
    </row>
    <row customHeight="1" ht="30" r="89" spans="1:28">
      <c r="A89" s="23" t="s">
        <v>263</v>
      </c>
    </row>
    <row customHeight="1" ht="30" r="90" spans="1:28">
      <c r="A90" s="23" t="s">
        <v>264</v>
      </c>
    </row>
    <row customHeight="1" ht="30" r="91" spans="1:28">
      <c r="A91" s="23" t="s">
        <v>265</v>
      </c>
    </row>
    <row customHeight="1" ht="30" r="92" spans="1:28">
      <c r="A92" s="23" t="s">
        <v>266</v>
      </c>
    </row>
    <row customHeight="1" ht="30" r="93" spans="1:28">
      <c r="A93" s="23" t="s">
        <v>267</v>
      </c>
    </row>
    <row customHeight="1" ht="30" r="94" spans="1:28">
      <c r="A94" s="23" t="s">
        <v>268</v>
      </c>
    </row>
    <row customHeight="1" ht="30" r="95" spans="1:28">
      <c r="A95" s="23" t="s">
        <v>269</v>
      </c>
    </row>
    <row customHeight="1" ht="30" r="96" spans="1:28">
      <c r="A96" s="23" t="s">
        <v>270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163</v>
      </c>
    </row>
    <row r="2" spans="1:28">
      <c r="A2" s="5" t="s">
        <v>309</v>
      </c>
    </row>
    <row customHeight="1" ht="30" r="4" spans="1:28">
      <c r="A4" s="6" t="n"/>
      <c r="B4" s="7" t="s">
        <v>165</v>
      </c>
      <c r="C4" s="7" t="s">
        <v>166</v>
      </c>
      <c r="D4" s="8" t="s">
        <v>165</v>
      </c>
      <c r="E4" s="9" t="s">
        <v>302</v>
      </c>
      <c r="F4" s="10" t="n"/>
      <c r="G4" s="9" t="s">
        <v>303</v>
      </c>
      <c r="H4" s="10" t="n"/>
      <c r="I4" s="9" t="s">
        <v>304</v>
      </c>
      <c r="J4" s="10" t="n"/>
      <c r="K4" s="9" t="s">
        <v>305</v>
      </c>
      <c r="L4" s="10" t="n"/>
      <c r="M4" s="9" t="s">
        <v>306</v>
      </c>
      <c r="N4" s="10" t="n"/>
      <c r="O4" s="9" t="s">
        <v>307</v>
      </c>
      <c r="P4" s="10" t="n"/>
      <c r="Q4" s="9" t="s">
        <v>308</v>
      </c>
      <c r="R4" s="10" t="n"/>
      <c r="S4" s="9" t="s">
        <v>170</v>
      </c>
      <c r="T4" s="10" t="n"/>
      <c r="U4" s="9" t="s">
        <v>171</v>
      </c>
      <c r="V4" s="10" t="n"/>
      <c r="W4" s="9" t="s">
        <v>172</v>
      </c>
      <c r="X4" s="10" t="n"/>
      <c r="Y4" s="9" t="s">
        <v>173</v>
      </c>
      <c r="Z4" s="10" t="n"/>
      <c r="AA4" s="9" t="s">
        <v>174</v>
      </c>
      <c r="AB4" s="10" t="n"/>
    </row>
    <row r="5" spans="1:28">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c r="Y5" s="12" t="s">
        <v>178</v>
      </c>
      <c r="Z5" s="11" t="s">
        <v>179</v>
      </c>
      <c r="AA5" s="12" t="s">
        <v>178</v>
      </c>
      <c r="AB5" s="11" t="s">
        <v>179</v>
      </c>
    </row>
    <row r="6" spans="1:28">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181</v>
      </c>
      <c r="B7" s="17" t="n">
        <v>14530</v>
      </c>
      <c r="C7" s="18">
        <f>(1145.0/B7*100)</f>
        <v/>
      </c>
      <c r="D7" s="19" t="n">
        <v>13385</v>
      </c>
      <c r="E7" s="18" t="n">
        <v>436.41270906</v>
      </c>
      <c r="F7" s="20" t="n">
        <v>8.689897589999999</v>
      </c>
      <c r="G7" s="18" t="n">
        <v>450.80838915</v>
      </c>
      <c r="H7" s="20" t="n">
        <v>7.11407256</v>
      </c>
      <c r="I7" s="18" t="n">
        <v>499.02432418</v>
      </c>
      <c r="J7" s="20" t="n">
        <v>5.66238895</v>
      </c>
      <c r="K7" s="18" t="n">
        <v>516.80396353</v>
      </c>
      <c r="L7" s="20" t="n">
        <v>3.59194082</v>
      </c>
      <c r="M7" s="18" t="n">
        <v>526.1073787300001</v>
      </c>
      <c r="N7" s="20" t="n">
        <v>2.54714274</v>
      </c>
      <c r="O7" s="18" t="n">
        <v>515.55486544</v>
      </c>
      <c r="P7" s="20" t="n">
        <v>3.73626975</v>
      </c>
      <c r="Q7" s="18" t="n">
        <v>482.05099271</v>
      </c>
      <c r="R7" s="20" t="n">
        <v>3.34999149</v>
      </c>
      <c r="S7" s="18" t="n">
        <v>401.70216557</v>
      </c>
      <c r="T7" s="20" t="n">
        <v>18.62486398</v>
      </c>
      <c r="U7" s="18" t="s">
        <v>182</v>
      </c>
      <c r="V7" s="20" t="s">
        <v>182</v>
      </c>
      <c r="W7" s="18" t="s">
        <v>182</v>
      </c>
      <c r="X7" s="20" t="s">
        <v>182</v>
      </c>
      <c r="Y7" s="18" t="s">
        <v>182</v>
      </c>
      <c r="Z7" s="20" t="s">
        <v>182</v>
      </c>
      <c r="AA7" s="18" t="n">
        <v>442.39997141</v>
      </c>
      <c r="AB7" s="20" t="n">
        <v>8.03953306</v>
      </c>
    </row>
    <row r="8" spans="1:28">
      <c r="A8" s="15" t="s">
        <v>183</v>
      </c>
      <c r="B8" s="17" t="n">
        <v>7007</v>
      </c>
      <c r="C8" s="18">
        <f>(138.0/B8*100)</f>
        <v/>
      </c>
      <c r="D8" s="19" t="n">
        <v>6869</v>
      </c>
      <c r="E8" s="18" t="n">
        <v>395.94398334</v>
      </c>
      <c r="F8" s="20" t="n">
        <v>13.42619631</v>
      </c>
      <c r="G8" s="18" t="n">
        <v>467.42736566</v>
      </c>
      <c r="H8" s="20" t="n">
        <v>6.9271096</v>
      </c>
      <c r="I8" s="18" t="n">
        <v>502.77400971</v>
      </c>
      <c r="J8" s="20" t="n">
        <v>4.9644079</v>
      </c>
      <c r="K8" s="18" t="n">
        <v>508.42559973</v>
      </c>
      <c r="L8" s="20" t="n">
        <v>3.66423507</v>
      </c>
      <c r="M8" s="18" t="n">
        <v>504.61030847</v>
      </c>
      <c r="N8" s="20" t="n">
        <v>4.01065903</v>
      </c>
      <c r="O8" s="18" t="n">
        <v>485.85391459</v>
      </c>
      <c r="P8" s="20" t="n">
        <v>4.16601854</v>
      </c>
      <c r="Q8" s="18" t="n">
        <v>450.47531306</v>
      </c>
      <c r="R8" s="20" t="n">
        <v>5.03060774</v>
      </c>
      <c r="S8" s="18" t="n">
        <v>402.97651636</v>
      </c>
      <c r="T8" s="20" t="n">
        <v>22.71073449</v>
      </c>
      <c r="U8" s="18" t="s">
        <v>182</v>
      </c>
      <c r="V8" s="20" t="s">
        <v>182</v>
      </c>
      <c r="W8" s="18" t="n">
        <v>361.38025951</v>
      </c>
      <c r="X8" s="20" t="n">
        <v>22.72565673</v>
      </c>
      <c r="Y8" s="18" t="s">
        <v>182</v>
      </c>
      <c r="Z8" s="20" t="s">
        <v>182</v>
      </c>
      <c r="AA8" s="18" t="n">
        <v>381.44239203</v>
      </c>
      <c r="AB8" s="20" t="n">
        <v>9.43978489</v>
      </c>
    </row>
    <row r="9" spans="1:28">
      <c r="A9" s="15" t="s">
        <v>184</v>
      </c>
      <c r="B9" s="17" t="n">
        <v>9651</v>
      </c>
      <c r="C9" s="18">
        <f>(540.0/B9*100)</f>
        <v/>
      </c>
      <c r="D9" s="19" t="n">
        <v>9111</v>
      </c>
      <c r="E9" s="18" t="n">
        <v>434.56114881</v>
      </c>
      <c r="F9" s="20" t="n">
        <v>7.65320714</v>
      </c>
      <c r="G9" s="18" t="n">
        <v>481.16190558</v>
      </c>
      <c r="H9" s="20" t="n">
        <v>7.37707628</v>
      </c>
      <c r="I9" s="18" t="n">
        <v>528.51021174</v>
      </c>
      <c r="J9" s="20" t="n">
        <v>4.83704015</v>
      </c>
      <c r="K9" s="18" t="n">
        <v>529.69676276</v>
      </c>
      <c r="L9" s="20" t="n">
        <v>3.33182999</v>
      </c>
      <c r="M9" s="18" t="n">
        <v>520.05645994</v>
      </c>
      <c r="N9" s="20" t="n">
        <v>2.52070225</v>
      </c>
      <c r="O9" s="18" t="n">
        <v>505.55271091</v>
      </c>
      <c r="P9" s="20" t="n">
        <v>3.67530581</v>
      </c>
      <c r="Q9" s="18" t="n">
        <v>463.33759913</v>
      </c>
      <c r="R9" s="20" t="n">
        <v>3.28079128</v>
      </c>
      <c r="S9" s="18" t="n">
        <v>456.19776208</v>
      </c>
      <c r="T9" s="20" t="n">
        <v>32.77999827</v>
      </c>
      <c r="U9" s="18" t="s">
        <v>182</v>
      </c>
      <c r="V9" s="20" t="s">
        <v>182</v>
      </c>
      <c r="W9" s="18" t="n">
        <v>347.7815185</v>
      </c>
      <c r="X9" s="20" t="n">
        <v>11.20716786</v>
      </c>
      <c r="Y9" s="18" t="s">
        <v>182</v>
      </c>
      <c r="Z9" s="20" t="s">
        <v>182</v>
      </c>
      <c r="AA9" s="18" t="n">
        <v>403.1081211</v>
      </c>
      <c r="AB9" s="20" t="n">
        <v>10.38071904</v>
      </c>
    </row>
    <row r="10" spans="1:28">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s">
        <v>182</v>
      </c>
      <c r="T10" s="20" t="s">
        <v>182</v>
      </c>
      <c r="U10" s="18" t="s">
        <v>182</v>
      </c>
      <c r="V10" s="20" t="s">
        <v>182</v>
      </c>
      <c r="W10" s="18" t="n">
        <v>526.66780551</v>
      </c>
      <c r="X10" s="20" t="n">
        <v>2.30093959</v>
      </c>
      <c r="Y10" s="18" t="s">
        <v>182</v>
      </c>
      <c r="Z10" s="20" t="s">
        <v>182</v>
      </c>
      <c r="AA10" s="18" t="s">
        <v>182</v>
      </c>
      <c r="AB10" s="20" t="s">
        <v>182</v>
      </c>
    </row>
    <row r="11" spans="1:28">
      <c r="A11" s="15" t="s">
        <v>186</v>
      </c>
      <c r="B11" s="17" t="n">
        <v>7053</v>
      </c>
      <c r="C11" s="18">
        <f>(112.0/B11*100)</f>
        <v/>
      </c>
      <c r="D11" s="19" t="n">
        <v>6941</v>
      </c>
      <c r="E11" s="18" t="n">
        <v>404.64036415</v>
      </c>
      <c r="F11" s="20" t="n">
        <v>5.79084355</v>
      </c>
      <c r="G11" s="18" t="n">
        <v>420.71934312</v>
      </c>
      <c r="H11" s="20" t="n">
        <v>6.69207937</v>
      </c>
      <c r="I11" s="18" t="n">
        <v>456.79462918</v>
      </c>
      <c r="J11" s="20" t="n">
        <v>5.3635594</v>
      </c>
      <c r="K11" s="18" t="n">
        <v>464.86529897</v>
      </c>
      <c r="L11" s="20" t="n">
        <v>4.51656564</v>
      </c>
      <c r="M11" s="18" t="n">
        <v>488.67412991</v>
      </c>
      <c r="N11" s="20" t="n">
        <v>3.59497557</v>
      </c>
      <c r="O11" s="18" t="n">
        <v>481.92086469</v>
      </c>
      <c r="P11" s="20" t="n">
        <v>3.28898614</v>
      </c>
      <c r="Q11" s="18" t="n">
        <v>450.78027293</v>
      </c>
      <c r="R11" s="20" t="n">
        <v>3.17520786</v>
      </c>
      <c r="S11" s="18" t="n">
        <v>321.05618517</v>
      </c>
      <c r="T11" s="20" t="n">
        <v>25.30557045</v>
      </c>
      <c r="U11" s="18" t="s">
        <v>182</v>
      </c>
      <c r="V11" s="20" t="s">
        <v>182</v>
      </c>
      <c r="W11" s="18" t="s">
        <v>182</v>
      </c>
      <c r="X11" s="20" t="s">
        <v>182</v>
      </c>
      <c r="Y11" s="18" t="s">
        <v>182</v>
      </c>
      <c r="Z11" s="20" t="s">
        <v>182</v>
      </c>
      <c r="AA11" s="18" t="n">
        <v>397.36125331</v>
      </c>
      <c r="AB11" s="20" t="n">
        <v>11.38719372</v>
      </c>
    </row>
    <row r="12" spans="1:28">
      <c r="A12" s="15" t="s">
        <v>187</v>
      </c>
      <c r="B12" s="17" t="n">
        <v>6894</v>
      </c>
      <c r="C12" s="18">
        <f>(125.0/B12*100)</f>
        <v/>
      </c>
      <c r="D12" s="19" t="n">
        <v>6769</v>
      </c>
      <c r="E12" s="18" t="n">
        <v>425.20586449</v>
      </c>
      <c r="F12" s="20" t="n">
        <v>10.72039733</v>
      </c>
      <c r="G12" s="18" t="n">
        <v>472.76174931</v>
      </c>
      <c r="H12" s="20" t="n">
        <v>6.28462855</v>
      </c>
      <c r="I12" s="18" t="n">
        <v>514.68129836</v>
      </c>
      <c r="J12" s="20" t="n">
        <v>5.01063087</v>
      </c>
      <c r="K12" s="18" t="n">
        <v>508.81455867</v>
      </c>
      <c r="L12" s="20" t="n">
        <v>3.79534653</v>
      </c>
      <c r="M12" s="18" t="n">
        <v>507.53809264</v>
      </c>
      <c r="N12" s="20" t="n">
        <v>2.96727744</v>
      </c>
      <c r="O12" s="18" t="n">
        <v>494.84315001</v>
      </c>
      <c r="P12" s="20" t="n">
        <v>4.2678302</v>
      </c>
      <c r="Q12" s="18" t="n">
        <v>458.35785142</v>
      </c>
      <c r="R12" s="20" t="n">
        <v>4.48672609</v>
      </c>
      <c r="S12" s="18" t="n">
        <v>402.3924016</v>
      </c>
      <c r="T12" s="20" t="n">
        <v>16.02220983</v>
      </c>
      <c r="U12" s="18" t="s">
        <v>182</v>
      </c>
      <c r="V12" s="20" t="s">
        <v>182</v>
      </c>
      <c r="W12" s="18" t="n">
        <v>332.31014509</v>
      </c>
      <c r="X12" s="20" t="n">
        <v>18.34291261</v>
      </c>
      <c r="Y12" s="18" t="s">
        <v>182</v>
      </c>
      <c r="Z12" s="20" t="s">
        <v>182</v>
      </c>
      <c r="AA12" s="18" t="n">
        <v>379.85150303</v>
      </c>
      <c r="AB12" s="20" t="n">
        <v>12.40745662</v>
      </c>
    </row>
    <row r="13" spans="1:28">
      <c r="A13" s="15" t="s">
        <v>188</v>
      </c>
      <c r="B13" s="17" t="n">
        <v>7161</v>
      </c>
      <c r="C13" s="18">
        <f>(313.0/B13*100)</f>
        <v/>
      </c>
      <c r="D13" s="19" t="n">
        <v>6848</v>
      </c>
      <c r="E13" s="18" t="n">
        <v>463.24925594</v>
      </c>
      <c r="F13" s="20" t="n">
        <v>20.41281552</v>
      </c>
      <c r="G13" s="18" t="n">
        <v>487.04941019</v>
      </c>
      <c r="H13" s="20" t="n">
        <v>12.9085538</v>
      </c>
      <c r="I13" s="18" t="n">
        <v>516.68213872</v>
      </c>
      <c r="J13" s="20" t="n">
        <v>5.41426226</v>
      </c>
      <c r="K13" s="18" t="n">
        <v>522.76604725</v>
      </c>
      <c r="L13" s="20" t="n">
        <v>3.84815183</v>
      </c>
      <c r="M13" s="18" t="n">
        <v>514.79170743</v>
      </c>
      <c r="N13" s="20" t="n">
        <v>3.14461881</v>
      </c>
      <c r="O13" s="18" t="n">
        <v>505.60076021</v>
      </c>
      <c r="P13" s="20" t="n">
        <v>2.93816416</v>
      </c>
      <c r="Q13" s="18" t="n">
        <v>477.07704729</v>
      </c>
      <c r="R13" s="20" t="n">
        <v>4.57501875</v>
      </c>
      <c r="S13" s="18" t="n">
        <v>381.68306946</v>
      </c>
      <c r="T13" s="20" t="n">
        <v>19.27739175</v>
      </c>
      <c r="U13" s="18" t="s">
        <v>182</v>
      </c>
      <c r="V13" s="20" t="s">
        <v>182</v>
      </c>
      <c r="W13" s="18" t="n">
        <v>407.4699787</v>
      </c>
      <c r="X13" s="20" t="n">
        <v>6.79601306</v>
      </c>
      <c r="Y13" s="18" t="s">
        <v>182</v>
      </c>
      <c r="Z13" s="20" t="s">
        <v>182</v>
      </c>
      <c r="AA13" s="18" t="n">
        <v>411.87405158</v>
      </c>
      <c r="AB13" s="20" t="n">
        <v>10.97493365</v>
      </c>
    </row>
    <row r="14" spans="1:28">
      <c r="A14" s="15" t="s">
        <v>189</v>
      </c>
      <c r="B14" s="17" t="n">
        <v>5587</v>
      </c>
      <c r="C14" s="18">
        <f>(191.0/B14*100)</f>
        <v/>
      </c>
      <c r="D14" s="19" t="n">
        <v>5396</v>
      </c>
      <c r="E14" s="18" t="n">
        <v>453.28874978</v>
      </c>
      <c r="F14" s="20" t="n">
        <v>15.00610227</v>
      </c>
      <c r="G14" s="18" t="n">
        <v>487.2776239</v>
      </c>
      <c r="H14" s="20" t="n">
        <v>8.662249279999999</v>
      </c>
      <c r="I14" s="18" t="n">
        <v>520.89468347</v>
      </c>
      <c r="J14" s="20" t="n">
        <v>5.18228388</v>
      </c>
      <c r="K14" s="18" t="n">
        <v>527.96713276</v>
      </c>
      <c r="L14" s="20" t="n">
        <v>4.25326695</v>
      </c>
      <c r="M14" s="18" t="n">
        <v>532.04889671</v>
      </c>
      <c r="N14" s="20" t="n">
        <v>3.16646194</v>
      </c>
      <c r="O14" s="18" t="n">
        <v>528.20550756</v>
      </c>
      <c r="P14" s="20" t="n">
        <v>3.57263814</v>
      </c>
      <c r="Q14" s="18" t="n">
        <v>499.20973636</v>
      </c>
      <c r="R14" s="20" t="n">
        <v>3.517776</v>
      </c>
      <c r="S14" s="18" t="n">
        <v>421.7514654</v>
      </c>
      <c r="T14" s="20" t="n">
        <v>19.02947211</v>
      </c>
      <c r="U14" s="18" t="s">
        <v>182</v>
      </c>
      <c r="V14" s="20" t="s">
        <v>182</v>
      </c>
      <c r="W14" s="18" t="s">
        <v>182</v>
      </c>
      <c r="X14" s="20" t="s">
        <v>182</v>
      </c>
      <c r="Y14" s="18" t="s">
        <v>182</v>
      </c>
      <c r="Z14" s="20" t="s">
        <v>182</v>
      </c>
      <c r="AA14" s="18" t="n">
        <v>423.83987125</v>
      </c>
      <c r="AB14" s="20" t="n">
        <v>15.88652275</v>
      </c>
    </row>
    <row r="15" spans="1:28">
      <c r="A15" s="15" t="s">
        <v>190</v>
      </c>
      <c r="B15" s="17" t="n">
        <v>5882</v>
      </c>
      <c r="C15" s="18">
        <f>(141.0/B15*100)</f>
        <v/>
      </c>
      <c r="D15" s="19" t="n">
        <v>5741</v>
      </c>
      <c r="E15" s="18" t="n">
        <v>404.12866867</v>
      </c>
      <c r="F15" s="20" t="n">
        <v>19.55252914</v>
      </c>
      <c r="G15" s="18" t="n">
        <v>504.7837804</v>
      </c>
      <c r="H15" s="20" t="n">
        <v>7.75972391</v>
      </c>
      <c r="I15" s="18" t="n">
        <v>538.77984398</v>
      </c>
      <c r="J15" s="20" t="n">
        <v>4.31087847</v>
      </c>
      <c r="K15" s="18" t="n">
        <v>540.20799617</v>
      </c>
      <c r="L15" s="20" t="n">
        <v>3.3384084</v>
      </c>
      <c r="M15" s="18" t="n">
        <v>545.2656361000001</v>
      </c>
      <c r="N15" s="20" t="n">
        <v>2.88823741</v>
      </c>
      <c r="O15" s="18" t="n">
        <v>522.8897257900001</v>
      </c>
      <c r="P15" s="20" t="n">
        <v>4.54525761</v>
      </c>
      <c r="Q15" s="18" t="n">
        <v>498.16007231</v>
      </c>
      <c r="R15" s="20" t="n">
        <v>5.29988506</v>
      </c>
      <c r="S15" s="18" t="n">
        <v>362.00477298</v>
      </c>
      <c r="T15" s="20" t="n">
        <v>18.08573632</v>
      </c>
      <c r="U15" s="18" t="s">
        <v>182</v>
      </c>
      <c r="V15" s="20" t="s">
        <v>182</v>
      </c>
      <c r="W15" s="18" t="n">
        <v>367.66871077</v>
      </c>
      <c r="X15" s="20" t="n">
        <v>14.82638214</v>
      </c>
      <c r="Y15" s="18" t="s">
        <v>182</v>
      </c>
      <c r="Z15" s="20" t="s">
        <v>182</v>
      </c>
      <c r="AA15" s="18" t="n">
        <v>442.60627879</v>
      </c>
      <c r="AB15" s="20" t="n">
        <v>13.53556209</v>
      </c>
    </row>
    <row r="16" spans="1:28">
      <c r="A16" s="15" t="s">
        <v>191</v>
      </c>
      <c r="B16" s="17" t="n">
        <v>6108</v>
      </c>
      <c r="C16" s="18">
        <f>(254.0/B16*100)</f>
        <v/>
      </c>
      <c r="D16" s="19" t="n">
        <v>5854</v>
      </c>
      <c r="E16" s="18" t="n">
        <v>450.92679245</v>
      </c>
      <c r="F16" s="20" t="n">
        <v>10.05093555</v>
      </c>
      <c r="G16" s="18" t="n">
        <v>496.22183575</v>
      </c>
      <c r="H16" s="20" t="n">
        <v>7.70956714</v>
      </c>
      <c r="I16" s="18" t="n">
        <v>521.40061872</v>
      </c>
      <c r="J16" s="20" t="n">
        <v>5.64976835</v>
      </c>
      <c r="K16" s="18" t="n">
        <v>529.97160203</v>
      </c>
      <c r="L16" s="20" t="n">
        <v>3.8531283</v>
      </c>
      <c r="M16" s="18" t="n">
        <v>525.93220724</v>
      </c>
      <c r="N16" s="20" t="n">
        <v>3.28125335</v>
      </c>
      <c r="O16" s="18" t="n">
        <v>501.55782696</v>
      </c>
      <c r="P16" s="20" t="n">
        <v>5.47131675</v>
      </c>
      <c r="Q16" s="18" t="n">
        <v>452.26021357</v>
      </c>
      <c r="R16" s="20" t="n">
        <v>5.27804964</v>
      </c>
      <c r="S16" s="18" t="n">
        <v>313.06149139</v>
      </c>
      <c r="T16" s="20" t="n">
        <v>13.54405818</v>
      </c>
      <c r="U16" s="18" t="s">
        <v>182</v>
      </c>
      <c r="V16" s="20" t="s">
        <v>182</v>
      </c>
      <c r="W16" s="18" t="s">
        <v>182</v>
      </c>
      <c r="X16" s="20" t="s">
        <v>182</v>
      </c>
      <c r="Y16" s="18" t="s">
        <v>182</v>
      </c>
      <c r="Z16" s="20" t="s">
        <v>182</v>
      </c>
      <c r="AA16" s="18" t="n">
        <v>365.74704135</v>
      </c>
      <c r="AB16" s="20" t="n">
        <v>10.51770524</v>
      </c>
    </row>
    <row r="17" spans="1:28">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s">
        <v>182</v>
      </c>
      <c r="T17" s="20" t="s">
        <v>182</v>
      </c>
      <c r="U17" s="18" t="s">
        <v>182</v>
      </c>
      <c r="V17" s="20" t="s">
        <v>182</v>
      </c>
      <c r="W17" s="18" t="n">
        <v>338.260297</v>
      </c>
      <c r="X17" s="20" t="n">
        <v>14.23011861</v>
      </c>
      <c r="Y17" s="18" t="s">
        <v>182</v>
      </c>
      <c r="Z17" s="20" t="s">
        <v>182</v>
      </c>
      <c r="AA17" s="18" t="s">
        <v>182</v>
      </c>
      <c r="AB17" s="20" t="s">
        <v>182</v>
      </c>
    </row>
    <row r="18" spans="1:28">
      <c r="A18" s="15" t="s">
        <v>193</v>
      </c>
      <c r="B18" s="17" t="n">
        <v>5532</v>
      </c>
      <c r="C18" s="18">
        <f>(38.0/B18*100)</f>
        <v/>
      </c>
      <c r="D18" s="19" t="n">
        <v>5494</v>
      </c>
      <c r="E18" s="18" t="n">
        <v>435.73356139</v>
      </c>
      <c r="F18" s="20" t="n">
        <v>8.48974241</v>
      </c>
      <c r="G18" s="18" t="n">
        <v>452.73832853</v>
      </c>
      <c r="H18" s="20" t="n">
        <v>7.91776316</v>
      </c>
      <c r="I18" s="18" t="n">
        <v>482.18212819</v>
      </c>
      <c r="J18" s="20" t="n">
        <v>6.89163851</v>
      </c>
      <c r="K18" s="18" t="n">
        <v>483.94656589</v>
      </c>
      <c r="L18" s="20" t="n">
        <v>4.7609204</v>
      </c>
      <c r="M18" s="18" t="n">
        <v>486.18878133</v>
      </c>
      <c r="N18" s="20" t="n">
        <v>4.30213127</v>
      </c>
      <c r="O18" s="18" t="n">
        <v>476.8551044</v>
      </c>
      <c r="P18" s="20" t="n">
        <v>4.77354923</v>
      </c>
      <c r="Q18" s="18" t="n">
        <v>435.36636865</v>
      </c>
      <c r="R18" s="20" t="n">
        <v>7.04849168</v>
      </c>
      <c r="S18" s="18" t="n">
        <v>346.23874168</v>
      </c>
      <c r="T18" s="20" t="n">
        <v>15.82381729</v>
      </c>
      <c r="U18" s="18" t="s">
        <v>182</v>
      </c>
      <c r="V18" s="20" t="s">
        <v>182</v>
      </c>
      <c r="W18" s="18" t="s">
        <v>182</v>
      </c>
      <c r="X18" s="20" t="s">
        <v>182</v>
      </c>
      <c r="Y18" s="18" t="s">
        <v>182</v>
      </c>
      <c r="Z18" s="20" t="s">
        <v>182</v>
      </c>
      <c r="AA18" s="18" t="n">
        <v>368.92657881</v>
      </c>
      <c r="AB18" s="20" t="n">
        <v>11.05882308</v>
      </c>
    </row>
    <row r="19" spans="1:28">
      <c r="A19" s="15" t="s">
        <v>194</v>
      </c>
      <c r="B19" s="17" t="n">
        <v>5658</v>
      </c>
      <c r="C19" s="18">
        <f>(130.0/B19*100)</f>
        <v/>
      </c>
      <c r="D19" s="19" t="n">
        <v>5528</v>
      </c>
      <c r="E19" s="18" t="n">
        <v>415.14884511</v>
      </c>
      <c r="F19" s="20" t="n">
        <v>12.81735032</v>
      </c>
      <c r="G19" s="18" t="n">
        <v>453.2153446</v>
      </c>
      <c r="H19" s="20" t="n">
        <v>9.074976919999999</v>
      </c>
      <c r="I19" s="18" t="n">
        <v>479.31958774</v>
      </c>
      <c r="J19" s="20" t="n">
        <v>6.39564978</v>
      </c>
      <c r="K19" s="18" t="n">
        <v>493.84475212</v>
      </c>
      <c r="L19" s="20" t="n">
        <v>4.43203217</v>
      </c>
      <c r="M19" s="18" t="n">
        <v>490.92245199</v>
      </c>
      <c r="N19" s="20" t="n">
        <v>3.40922961</v>
      </c>
      <c r="O19" s="18" t="n">
        <v>474.87033106</v>
      </c>
      <c r="P19" s="20" t="n">
        <v>4.69934009</v>
      </c>
      <c r="Q19" s="18" t="n">
        <v>431.75184002</v>
      </c>
      <c r="R19" s="20" t="n">
        <v>4.14549597</v>
      </c>
      <c r="S19" s="18" t="n">
        <v>401.34751569</v>
      </c>
      <c r="T19" s="20" t="n">
        <v>15.90881232</v>
      </c>
      <c r="U19" s="18" t="s">
        <v>182</v>
      </c>
      <c r="V19" s="20" t="s">
        <v>182</v>
      </c>
      <c r="W19" s="18" t="s">
        <v>182</v>
      </c>
      <c r="X19" s="20" t="s">
        <v>182</v>
      </c>
      <c r="Y19" s="18" t="s">
        <v>182</v>
      </c>
      <c r="Z19" s="20" t="s">
        <v>182</v>
      </c>
      <c r="AA19" s="18" t="n">
        <v>367.62931592</v>
      </c>
      <c r="AB19" s="20" t="n">
        <v>11.03355693</v>
      </c>
    </row>
    <row r="20" spans="1:28">
      <c r="A20" s="15" t="s">
        <v>195</v>
      </c>
      <c r="B20" s="17" t="n">
        <v>3371</v>
      </c>
      <c r="C20" s="18">
        <f>(81.0/B20*100)</f>
        <v/>
      </c>
      <c r="D20" s="19" t="n">
        <v>3290</v>
      </c>
      <c r="E20" s="18" t="n">
        <v>360.52486146</v>
      </c>
      <c r="F20" s="20" t="n">
        <v>23.17195169</v>
      </c>
      <c r="G20" s="18" t="n">
        <v>461.20987825</v>
      </c>
      <c r="H20" s="20" t="n">
        <v>10.67768802</v>
      </c>
      <c r="I20" s="18" t="n">
        <v>502.39020789</v>
      </c>
      <c r="J20" s="20" t="n">
        <v>6.13331723</v>
      </c>
      <c r="K20" s="18" t="n">
        <v>501.82887203</v>
      </c>
      <c r="L20" s="20" t="n">
        <v>4.03804974</v>
      </c>
      <c r="M20" s="18" t="n">
        <v>494.19014</v>
      </c>
      <c r="N20" s="20" t="n">
        <v>3.30854544</v>
      </c>
      <c r="O20" s="18" t="n">
        <v>467.82135883</v>
      </c>
      <c r="P20" s="20" t="n">
        <v>4.89249958</v>
      </c>
      <c r="Q20" s="18" t="n">
        <v>451.52153815</v>
      </c>
      <c r="R20" s="20" t="n">
        <v>5.18137601</v>
      </c>
      <c r="S20" s="18" t="n">
        <v>375.51038772</v>
      </c>
      <c r="T20" s="20" t="n">
        <v>29.038077</v>
      </c>
      <c r="U20" s="18" t="s">
        <v>182</v>
      </c>
      <c r="V20" s="20" t="s">
        <v>182</v>
      </c>
      <c r="W20" s="18" t="s">
        <v>182</v>
      </c>
      <c r="X20" s="20" t="s">
        <v>182</v>
      </c>
      <c r="Y20" s="18" t="s">
        <v>182</v>
      </c>
      <c r="Z20" s="20" t="s">
        <v>182</v>
      </c>
      <c r="AA20" s="18" t="n">
        <v>383.60769243</v>
      </c>
      <c r="AB20" s="20" t="n">
        <v>13.85031682</v>
      </c>
    </row>
    <row r="21" spans="1:28">
      <c r="A21" s="15" t="s">
        <v>196</v>
      </c>
      <c r="B21" s="17" t="n">
        <v>5741</v>
      </c>
      <c r="C21" s="18">
        <f>(78.0/B21*100)</f>
        <v/>
      </c>
      <c r="D21" s="19" t="n">
        <v>5663</v>
      </c>
      <c r="E21" s="18" t="n">
        <v>481.02810459</v>
      </c>
      <c r="F21" s="20" t="n">
        <v>12.65474878</v>
      </c>
      <c r="G21" s="18" t="n">
        <v>497.80522033</v>
      </c>
      <c r="H21" s="20" t="n">
        <v>6.0955657</v>
      </c>
      <c r="I21" s="18" t="n">
        <v>534.35221473</v>
      </c>
      <c r="J21" s="20" t="n">
        <v>4.68481804</v>
      </c>
      <c r="K21" s="18" t="n">
        <v>535.56831948</v>
      </c>
      <c r="L21" s="20" t="n">
        <v>3.14638833</v>
      </c>
      <c r="M21" s="18" t="n">
        <v>533.0802757500001</v>
      </c>
      <c r="N21" s="20" t="n">
        <v>2.69102206</v>
      </c>
      <c r="O21" s="18" t="n">
        <v>516.61970471</v>
      </c>
      <c r="P21" s="20" t="n">
        <v>3.68713708</v>
      </c>
      <c r="Q21" s="18" t="n">
        <v>487.40896296</v>
      </c>
      <c r="R21" s="20" t="n">
        <v>4.72093349</v>
      </c>
      <c r="S21" s="18" t="n">
        <v>400.07311608</v>
      </c>
      <c r="T21" s="20" t="n">
        <v>26.90131156</v>
      </c>
      <c r="U21" s="18" t="s">
        <v>182</v>
      </c>
      <c r="V21" s="20" t="s">
        <v>182</v>
      </c>
      <c r="W21" s="18" t="s">
        <v>182</v>
      </c>
      <c r="X21" s="20" t="s">
        <v>182</v>
      </c>
      <c r="Y21" s="18" t="s">
        <v>182</v>
      </c>
      <c r="Z21" s="20" t="s">
        <v>182</v>
      </c>
      <c r="AA21" s="18" t="n">
        <v>436.23366027</v>
      </c>
      <c r="AB21" s="20" t="n">
        <v>17.86931928</v>
      </c>
    </row>
    <row r="22" spans="1:28">
      <c r="A22" s="15" t="s">
        <v>197</v>
      </c>
      <c r="B22" s="17" t="n">
        <v>6598</v>
      </c>
      <c r="C22" s="18">
        <f>(100.0/B22*100)</f>
        <v/>
      </c>
      <c r="D22" s="19" t="n">
        <v>6498</v>
      </c>
      <c r="E22" s="18" t="n">
        <v>472.08251056</v>
      </c>
      <c r="F22" s="20" t="n">
        <v>19.82566093</v>
      </c>
      <c r="G22" s="18" t="n">
        <v>455.99022278</v>
      </c>
      <c r="H22" s="20" t="n">
        <v>10.97748093</v>
      </c>
      <c r="I22" s="18" t="n">
        <v>487.00105356</v>
      </c>
      <c r="J22" s="20" t="n">
        <v>6.51493681</v>
      </c>
      <c r="K22" s="18" t="n">
        <v>497.79059035</v>
      </c>
      <c r="L22" s="20" t="n">
        <v>5.42825561</v>
      </c>
      <c r="M22" s="18" t="n">
        <v>512.76641302</v>
      </c>
      <c r="N22" s="20" t="n">
        <v>4.65618277</v>
      </c>
      <c r="O22" s="18" t="n">
        <v>501.75116684</v>
      </c>
      <c r="P22" s="20" t="n">
        <v>5.00412879</v>
      </c>
      <c r="Q22" s="18" t="n">
        <v>479.4367281</v>
      </c>
      <c r="R22" s="20" t="n">
        <v>5.04472194</v>
      </c>
      <c r="S22" s="18" t="n">
        <v>363.69891939</v>
      </c>
      <c r="T22" s="20" t="n">
        <v>7.67706473</v>
      </c>
      <c r="U22" s="18" t="s">
        <v>182</v>
      </c>
      <c r="V22" s="20" t="s">
        <v>182</v>
      </c>
      <c r="W22" s="18" t="n">
        <v>481.75555063</v>
      </c>
      <c r="X22" s="20" t="n">
        <v>8.711038220000001</v>
      </c>
      <c r="Y22" s="18" t="s">
        <v>182</v>
      </c>
      <c r="Z22" s="20" t="s">
        <v>182</v>
      </c>
      <c r="AA22" s="18" t="n">
        <v>361.30434505</v>
      </c>
      <c r="AB22" s="20" t="n">
        <v>10.08477629</v>
      </c>
    </row>
    <row r="23" spans="1:28">
      <c r="A23" s="15" t="s">
        <v>198</v>
      </c>
      <c r="B23" s="17" t="n">
        <v>11583</v>
      </c>
      <c r="C23" s="18">
        <f>(511.0/B23*100)</f>
        <v/>
      </c>
      <c r="D23" s="19" t="n">
        <v>11072</v>
      </c>
      <c r="E23" s="18" t="n">
        <v>431.3763735</v>
      </c>
      <c r="F23" s="20" t="n">
        <v>9.598081349999999</v>
      </c>
      <c r="G23" s="18" t="n">
        <v>451.97475194</v>
      </c>
      <c r="H23" s="20" t="n">
        <v>6.45861584</v>
      </c>
      <c r="I23" s="18" t="n">
        <v>498.17592741</v>
      </c>
      <c r="J23" s="20" t="n">
        <v>5.45604333</v>
      </c>
      <c r="K23" s="18" t="n">
        <v>511.47440361</v>
      </c>
      <c r="L23" s="20" t="n">
        <v>3.94827376</v>
      </c>
      <c r="M23" s="18" t="n">
        <v>503.43483261</v>
      </c>
      <c r="N23" s="20" t="n">
        <v>4.07645166</v>
      </c>
      <c r="O23" s="18" t="n">
        <v>496.69506583</v>
      </c>
      <c r="P23" s="20" t="n">
        <v>4.59786153</v>
      </c>
      <c r="Q23" s="18" t="n">
        <v>467.28353067</v>
      </c>
      <c r="R23" s="20" t="n">
        <v>3.66775402</v>
      </c>
      <c r="S23" s="18" t="n">
        <v>396.08469872</v>
      </c>
      <c r="T23" s="20" t="n">
        <v>15.81185208</v>
      </c>
      <c r="U23" s="18" t="s">
        <v>182</v>
      </c>
      <c r="V23" s="20" t="s">
        <v>182</v>
      </c>
      <c r="W23" s="18" t="s">
        <v>182</v>
      </c>
      <c r="X23" s="20" t="s">
        <v>182</v>
      </c>
      <c r="Y23" s="18" t="s">
        <v>182</v>
      </c>
      <c r="Z23" s="20" t="s">
        <v>182</v>
      </c>
      <c r="AA23" s="18" t="n">
        <v>395.26798551</v>
      </c>
      <c r="AB23" s="20" t="n">
        <v>12.3206541</v>
      </c>
    </row>
    <row r="24" spans="1:28">
      <c r="A24" s="15" t="s">
        <v>199</v>
      </c>
      <c r="B24" s="17" t="n">
        <v>6647</v>
      </c>
      <c r="C24" s="18">
        <f>(16.0/B24*100)</f>
        <v/>
      </c>
      <c r="D24" s="19" t="n">
        <v>6631</v>
      </c>
      <c r="E24" s="18" t="n">
        <v>478.77340142</v>
      </c>
      <c r="F24" s="20" t="n">
        <v>5.74283201</v>
      </c>
      <c r="G24" s="18" t="n">
        <v>525.4234402</v>
      </c>
      <c r="H24" s="20" t="n">
        <v>5.12689964</v>
      </c>
      <c r="I24" s="18" t="n">
        <v>529.47747477</v>
      </c>
      <c r="J24" s="20" t="n">
        <v>4.59874944</v>
      </c>
      <c r="K24" s="18" t="n">
        <v>528.87250326</v>
      </c>
      <c r="L24" s="20" t="n">
        <v>3.55413568</v>
      </c>
      <c r="M24" s="18" t="n">
        <v>525.97640512</v>
      </c>
      <c r="N24" s="20" t="n">
        <v>4.19692082</v>
      </c>
      <c r="O24" s="18" t="n">
        <v>494.41167716</v>
      </c>
      <c r="P24" s="20" t="n">
        <v>4.88988316</v>
      </c>
      <c r="Q24" s="18" t="n">
        <v>475.36717425</v>
      </c>
      <c r="R24" s="20" t="n">
        <v>8.807106279999999</v>
      </c>
      <c r="S24" s="18" t="n">
        <v>421.74635576</v>
      </c>
      <c r="T24" s="20" t="n">
        <v>16.50425753</v>
      </c>
      <c r="U24" s="18" t="s">
        <v>182</v>
      </c>
      <c r="V24" s="20" t="s">
        <v>182</v>
      </c>
      <c r="W24" s="18" t="s">
        <v>182</v>
      </c>
      <c r="X24" s="20" t="s">
        <v>182</v>
      </c>
      <c r="Y24" s="18" t="s">
        <v>182</v>
      </c>
      <c r="Z24" s="20" t="s">
        <v>182</v>
      </c>
      <c r="AA24" s="18" t="n">
        <v>405.53272018</v>
      </c>
      <c r="AB24" s="20" t="n">
        <v>19.73880028</v>
      </c>
    </row>
    <row r="25" spans="1:28">
      <c r="A25" s="15" t="s">
        <v>200</v>
      </c>
      <c r="B25" s="17" t="n">
        <v>5581</v>
      </c>
      <c r="C25" s="18">
        <f>(28.0/B25*100)</f>
        <v/>
      </c>
      <c r="D25" s="19" t="n">
        <v>5553</v>
      </c>
      <c r="E25" s="18" t="n">
        <v>511.72450075</v>
      </c>
      <c r="F25" s="20" t="n">
        <v>6.41030226</v>
      </c>
      <c r="G25" s="18" t="n">
        <v>538.64875475</v>
      </c>
      <c r="H25" s="20" t="n">
        <v>4.00948368</v>
      </c>
      <c r="I25" s="18" t="n">
        <v>530.6465050199999</v>
      </c>
      <c r="J25" s="20" t="n">
        <v>4.83732913</v>
      </c>
      <c r="K25" s="18" t="n">
        <v>515.10491746</v>
      </c>
      <c r="L25" s="20" t="n">
        <v>4.10740486</v>
      </c>
      <c r="M25" s="18" t="n">
        <v>509.56422679</v>
      </c>
      <c r="N25" s="20" t="n">
        <v>5.24081986</v>
      </c>
      <c r="O25" s="18" t="n">
        <v>479.46099809</v>
      </c>
      <c r="P25" s="20" t="n">
        <v>7.83697978</v>
      </c>
      <c r="Q25" s="18" t="n">
        <v>481.41033703</v>
      </c>
      <c r="R25" s="20" t="n">
        <v>11.57372015</v>
      </c>
      <c r="S25" s="18" t="n">
        <v>356.03769484</v>
      </c>
      <c r="T25" s="20" t="n">
        <v>21.26372516</v>
      </c>
      <c r="U25" s="18" t="s">
        <v>182</v>
      </c>
      <c r="V25" s="20" t="s">
        <v>182</v>
      </c>
      <c r="W25" s="18" t="s">
        <v>182</v>
      </c>
      <c r="X25" s="20" t="s">
        <v>182</v>
      </c>
      <c r="Y25" s="18" t="s">
        <v>182</v>
      </c>
      <c r="Z25" s="20" t="s">
        <v>182</v>
      </c>
      <c r="AA25" s="18" t="n">
        <v>440.53870401</v>
      </c>
      <c r="AB25" s="20" t="n">
        <v>27.8812242</v>
      </c>
    </row>
    <row r="26" spans="1:28">
      <c r="A26" s="15" t="s">
        <v>201</v>
      </c>
      <c r="B26" s="17" t="n">
        <v>4869</v>
      </c>
      <c r="C26" s="18">
        <f>(99.0/B26*100)</f>
        <v/>
      </c>
      <c r="D26" s="19" t="n">
        <v>4770</v>
      </c>
      <c r="E26" s="18" t="n">
        <v>425.23569365</v>
      </c>
      <c r="F26" s="20" t="n">
        <v>8.97042652</v>
      </c>
      <c r="G26" s="18" t="n">
        <v>447.736643</v>
      </c>
      <c r="H26" s="20" t="n">
        <v>6.85284331</v>
      </c>
      <c r="I26" s="18" t="n">
        <v>476.96186192</v>
      </c>
      <c r="J26" s="20" t="n">
        <v>5.11950252</v>
      </c>
      <c r="K26" s="18" t="n">
        <v>485.55913529</v>
      </c>
      <c r="L26" s="20" t="n">
        <v>3.57153411</v>
      </c>
      <c r="M26" s="18" t="n">
        <v>503.35833931</v>
      </c>
      <c r="N26" s="20" t="n">
        <v>2.71291119</v>
      </c>
      <c r="O26" s="18" t="n">
        <v>503.15318</v>
      </c>
      <c r="P26" s="20" t="n">
        <v>3.7464802</v>
      </c>
      <c r="Q26" s="18" t="n">
        <v>480.41812419</v>
      </c>
      <c r="R26" s="20" t="n">
        <v>4.41113431</v>
      </c>
      <c r="S26" s="18" t="s">
        <v>182</v>
      </c>
      <c r="T26" s="20" t="s">
        <v>182</v>
      </c>
      <c r="U26" s="18" t="s">
        <v>182</v>
      </c>
      <c r="V26" s="20" t="s">
        <v>182</v>
      </c>
      <c r="W26" s="18" t="s">
        <v>182</v>
      </c>
      <c r="X26" s="20" t="s">
        <v>182</v>
      </c>
      <c r="Y26" s="18" t="s">
        <v>182</v>
      </c>
      <c r="Z26" s="20" t="s">
        <v>182</v>
      </c>
      <c r="AA26" s="18" t="n">
        <v>402.88130466</v>
      </c>
      <c r="AB26" s="20" t="n">
        <v>15.89018373</v>
      </c>
    </row>
    <row r="27" spans="1:28">
      <c r="A27" s="15" t="s">
        <v>202</v>
      </c>
      <c r="B27" s="17" t="n">
        <v>5299</v>
      </c>
      <c r="C27" s="18">
        <f>(170.0/B27*100)</f>
        <v/>
      </c>
      <c r="D27" s="19" t="n">
        <v>5129</v>
      </c>
      <c r="E27" s="18" t="n">
        <v>396.26009397</v>
      </c>
      <c r="F27" s="20" t="n">
        <v>9.969955110000001</v>
      </c>
      <c r="G27" s="18" t="n">
        <v>445.83640707</v>
      </c>
      <c r="H27" s="20" t="n">
        <v>7.23631216</v>
      </c>
      <c r="I27" s="18" t="n">
        <v>493.90369994</v>
      </c>
      <c r="J27" s="20" t="n">
        <v>5.67219356</v>
      </c>
      <c r="K27" s="18" t="n">
        <v>507.77164125</v>
      </c>
      <c r="L27" s="20" t="n">
        <v>3.58330802</v>
      </c>
      <c r="M27" s="18" t="n">
        <v>510.69788003</v>
      </c>
      <c r="N27" s="20" t="n">
        <v>3.19441674</v>
      </c>
      <c r="O27" s="18" t="n">
        <v>498.35053774</v>
      </c>
      <c r="P27" s="20" t="n">
        <v>3.81061244</v>
      </c>
      <c r="Q27" s="18" t="n">
        <v>443.54269853</v>
      </c>
      <c r="R27" s="20" t="n">
        <v>3.98342166</v>
      </c>
      <c r="S27" s="18" t="n">
        <v>393.61544857</v>
      </c>
      <c r="T27" s="20" t="n">
        <v>12.85198234</v>
      </c>
      <c r="U27" s="18" t="s">
        <v>182</v>
      </c>
      <c r="V27" s="20" t="s">
        <v>182</v>
      </c>
      <c r="W27" s="18" t="s">
        <v>182</v>
      </c>
      <c r="X27" s="20" t="s">
        <v>182</v>
      </c>
      <c r="Y27" s="18" t="s">
        <v>182</v>
      </c>
      <c r="Z27" s="20" t="s">
        <v>182</v>
      </c>
      <c r="AA27" s="18" t="n">
        <v>401.80656897</v>
      </c>
      <c r="AB27" s="20" t="n">
        <v>6.42690149</v>
      </c>
    </row>
    <row r="28" spans="1:28">
      <c r="A28" s="15" t="s">
        <v>203</v>
      </c>
      <c r="B28" s="17" t="n">
        <v>7568</v>
      </c>
      <c r="C28" s="18">
        <f>(130.0/B28*100)</f>
        <v/>
      </c>
      <c r="D28" s="19" t="n">
        <v>7438</v>
      </c>
      <c r="E28" s="18" t="n">
        <v>390.98708582</v>
      </c>
      <c r="F28" s="20" t="n">
        <v>3.88920768</v>
      </c>
      <c r="G28" s="18" t="n">
        <v>395.16863179</v>
      </c>
      <c r="H28" s="20" t="n">
        <v>3.53088552</v>
      </c>
      <c r="I28" s="18" t="n">
        <v>424.81974412</v>
      </c>
      <c r="J28" s="20" t="n">
        <v>4.18844609</v>
      </c>
      <c r="K28" s="18" t="n">
        <v>428.20242558</v>
      </c>
      <c r="L28" s="20" t="n">
        <v>4.17627717</v>
      </c>
      <c r="M28" s="18" t="n">
        <v>451.58583807</v>
      </c>
      <c r="N28" s="20" t="n">
        <v>3.34311816</v>
      </c>
      <c r="O28" s="18" t="n">
        <v>452.0680644</v>
      </c>
      <c r="P28" s="20" t="n">
        <v>4.12726641</v>
      </c>
      <c r="Q28" s="18" t="n">
        <v>440.56841136</v>
      </c>
      <c r="R28" s="20" t="n">
        <v>4.06300498</v>
      </c>
      <c r="S28" s="18" t="n">
        <v>338.62274672</v>
      </c>
      <c r="T28" s="20" t="n">
        <v>7.02856174</v>
      </c>
      <c r="U28" s="18" t="s">
        <v>182</v>
      </c>
      <c r="V28" s="20" t="s">
        <v>182</v>
      </c>
      <c r="W28" s="18" t="s">
        <v>182</v>
      </c>
      <c r="X28" s="20" t="s">
        <v>182</v>
      </c>
      <c r="Y28" s="18" t="s">
        <v>182</v>
      </c>
      <c r="Z28" s="20" t="s">
        <v>182</v>
      </c>
      <c r="AA28" s="18" t="n">
        <v>360.96720975</v>
      </c>
      <c r="AB28" s="20" t="n">
        <v>10.35273047</v>
      </c>
    </row>
    <row r="29" spans="1:28">
      <c r="A29" s="15" t="s">
        <v>204</v>
      </c>
      <c r="B29" s="17" t="n">
        <v>5385</v>
      </c>
      <c r="C29" s="18">
        <f>(36.0/B29*100)</f>
        <v/>
      </c>
      <c r="D29" s="19" t="n">
        <v>5349</v>
      </c>
      <c r="E29" s="18" t="n">
        <v>426.30934755</v>
      </c>
      <c r="F29" s="20" t="n">
        <v>19.38359136</v>
      </c>
      <c r="G29" s="18" t="n">
        <v>464.35897521</v>
      </c>
      <c r="H29" s="20" t="n">
        <v>7.63541775</v>
      </c>
      <c r="I29" s="18" t="n">
        <v>504.00771566</v>
      </c>
      <c r="J29" s="20" t="n">
        <v>5.90896208</v>
      </c>
      <c r="K29" s="18" t="n">
        <v>525.45521611</v>
      </c>
      <c r="L29" s="20" t="n">
        <v>3.50394903</v>
      </c>
      <c r="M29" s="18" t="n">
        <v>527.56476685</v>
      </c>
      <c r="N29" s="20" t="n">
        <v>3.92987923</v>
      </c>
      <c r="O29" s="18" t="n">
        <v>511.17500768</v>
      </c>
      <c r="P29" s="20" t="n">
        <v>4.61947703</v>
      </c>
      <c r="Q29" s="18" t="n">
        <v>476.01768438</v>
      </c>
      <c r="R29" s="20" t="n">
        <v>4.47537791</v>
      </c>
      <c r="S29" s="18" t="n">
        <v>321.85395902</v>
      </c>
      <c r="T29" s="20" t="n">
        <v>38.78060041</v>
      </c>
      <c r="U29" s="18" t="s">
        <v>182</v>
      </c>
      <c r="V29" s="20" t="s">
        <v>182</v>
      </c>
      <c r="W29" s="18" t="n">
        <v>314.02123871</v>
      </c>
      <c r="X29" s="20" t="n">
        <v>13.26138992</v>
      </c>
      <c r="Y29" s="18" t="s">
        <v>182</v>
      </c>
      <c r="Z29" s="20" t="s">
        <v>182</v>
      </c>
      <c r="AA29" s="18" t="n">
        <v>382.33179832</v>
      </c>
      <c r="AB29" s="20" t="n">
        <v>15.01390007</v>
      </c>
    </row>
    <row r="30" spans="1:28">
      <c r="A30" s="15" t="s">
        <v>205</v>
      </c>
      <c r="B30" s="17" t="n">
        <v>4520</v>
      </c>
      <c r="C30" s="18">
        <f>(534.0/B30*100)</f>
        <v/>
      </c>
      <c r="D30" s="19" t="n">
        <v>3986</v>
      </c>
      <c r="E30" s="18" t="n">
        <v>429.89755054</v>
      </c>
      <c r="F30" s="20" t="n">
        <v>12.56984569</v>
      </c>
      <c r="G30" s="18" t="n">
        <v>463.76860513</v>
      </c>
      <c r="H30" s="20" t="n">
        <v>10.03037865</v>
      </c>
      <c r="I30" s="18" t="n">
        <v>504.09564864</v>
      </c>
      <c r="J30" s="20" t="n">
        <v>7.43480263</v>
      </c>
      <c r="K30" s="18" t="n">
        <v>537.02356294</v>
      </c>
      <c r="L30" s="20" t="n">
        <v>4.9868447</v>
      </c>
      <c r="M30" s="18" t="n">
        <v>539.59665681</v>
      </c>
      <c r="N30" s="20" t="n">
        <v>4.26382815</v>
      </c>
      <c r="O30" s="18" t="n">
        <v>519.78191941</v>
      </c>
      <c r="P30" s="20" t="n">
        <v>4.05350484</v>
      </c>
      <c r="Q30" s="18" t="n">
        <v>482.36362968</v>
      </c>
      <c r="R30" s="20" t="n">
        <v>4.57432027</v>
      </c>
      <c r="S30" s="18" t="n">
        <v>415.7355771</v>
      </c>
      <c r="T30" s="20" t="n">
        <v>20.11323655</v>
      </c>
      <c r="U30" s="18" t="s">
        <v>182</v>
      </c>
      <c r="V30" s="20" t="s">
        <v>182</v>
      </c>
      <c r="W30" s="18" t="s">
        <v>182</v>
      </c>
      <c r="X30" s="20" t="s">
        <v>182</v>
      </c>
      <c r="Y30" s="18" t="s">
        <v>182</v>
      </c>
      <c r="Z30" s="20" t="s">
        <v>182</v>
      </c>
      <c r="AA30" s="18" t="n">
        <v>394.17743835</v>
      </c>
      <c r="AB30" s="20" t="n">
        <v>11.84889834</v>
      </c>
    </row>
    <row r="31" spans="1:28">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s">
        <v>182</v>
      </c>
      <c r="T31" s="20" t="s">
        <v>182</v>
      </c>
      <c r="U31" s="18" t="s">
        <v>182</v>
      </c>
      <c r="V31" s="20" t="s">
        <v>182</v>
      </c>
      <c r="W31" s="18" t="n">
        <v>513.19117289</v>
      </c>
      <c r="X31" s="20" t="n">
        <v>2.50932949</v>
      </c>
      <c r="Y31" s="18" t="s">
        <v>182</v>
      </c>
      <c r="Z31" s="20" t="s">
        <v>182</v>
      </c>
      <c r="AA31" s="18" t="s">
        <v>182</v>
      </c>
      <c r="AB31" s="20" t="s">
        <v>182</v>
      </c>
    </row>
    <row r="32" spans="1:28">
      <c r="A32" s="15" t="s">
        <v>207</v>
      </c>
      <c r="B32" s="17" t="n">
        <v>4478</v>
      </c>
      <c r="C32" s="18">
        <f>(16.0/B32*100)</f>
        <v/>
      </c>
      <c r="D32" s="19" t="n">
        <v>4462</v>
      </c>
      <c r="E32" s="18" t="n">
        <v>464.57968699</v>
      </c>
      <c r="F32" s="20" t="n">
        <v>11.97684445</v>
      </c>
      <c r="G32" s="18" t="n">
        <v>482.2375809</v>
      </c>
      <c r="H32" s="20" t="n">
        <v>7.45704065</v>
      </c>
      <c r="I32" s="18" t="n">
        <v>513.82788571</v>
      </c>
      <c r="J32" s="20" t="n">
        <v>5.3384567</v>
      </c>
      <c r="K32" s="18" t="n">
        <v>512.6056835000001</v>
      </c>
      <c r="L32" s="20" t="n">
        <v>4.10624706</v>
      </c>
      <c r="M32" s="18" t="n">
        <v>520.47516192</v>
      </c>
      <c r="N32" s="20" t="n">
        <v>3.24652718</v>
      </c>
      <c r="O32" s="18" t="n">
        <v>504.49163619</v>
      </c>
      <c r="P32" s="20" t="n">
        <v>4.16956826</v>
      </c>
      <c r="Q32" s="18" t="n">
        <v>486.1011798</v>
      </c>
      <c r="R32" s="20" t="n">
        <v>5.2707874</v>
      </c>
      <c r="S32" s="18" t="n">
        <v>401.02867692</v>
      </c>
      <c r="T32" s="20" t="n">
        <v>15.8315858</v>
      </c>
      <c r="U32" s="18" t="s">
        <v>182</v>
      </c>
      <c r="V32" s="20" t="s">
        <v>182</v>
      </c>
      <c r="W32" s="18" t="s">
        <v>182</v>
      </c>
      <c r="X32" s="20" t="s">
        <v>182</v>
      </c>
      <c r="Y32" s="18" t="s">
        <v>182</v>
      </c>
      <c r="Z32" s="20" t="s">
        <v>182</v>
      </c>
      <c r="AA32" s="18" t="n">
        <v>403.97055504</v>
      </c>
      <c r="AB32" s="20" t="n">
        <v>17.92491644</v>
      </c>
    </row>
    <row r="33" spans="1:28">
      <c r="A33" s="15" t="s">
        <v>208</v>
      </c>
      <c r="B33" s="17" t="n">
        <v>7325</v>
      </c>
      <c r="C33" s="18">
        <f>(232.0/B33*100)</f>
        <v/>
      </c>
      <c r="D33" s="19" t="n">
        <v>7093</v>
      </c>
      <c r="E33" s="18" t="n">
        <v>439.41734516</v>
      </c>
      <c r="F33" s="20" t="n">
        <v>9.17334668</v>
      </c>
      <c r="G33" s="18" t="n">
        <v>482.81204722</v>
      </c>
      <c r="H33" s="20" t="n">
        <v>5.69576255</v>
      </c>
      <c r="I33" s="18" t="n">
        <v>505.62974597</v>
      </c>
      <c r="J33" s="20" t="n">
        <v>5.08924446</v>
      </c>
      <c r="K33" s="18" t="n">
        <v>512.05608462</v>
      </c>
      <c r="L33" s="20" t="n">
        <v>3.07718331</v>
      </c>
      <c r="M33" s="18" t="n">
        <v>517.45397559</v>
      </c>
      <c r="N33" s="20" t="n">
        <v>3.3474966</v>
      </c>
      <c r="O33" s="18" t="n">
        <v>500.68369521</v>
      </c>
      <c r="P33" s="20" t="n">
        <v>4.10890403</v>
      </c>
      <c r="Q33" s="18" t="n">
        <v>473.01278212</v>
      </c>
      <c r="R33" s="20" t="n">
        <v>4.97982035</v>
      </c>
      <c r="S33" s="18" t="n">
        <v>368.25119516</v>
      </c>
      <c r="T33" s="20" t="n">
        <v>18.57036086</v>
      </c>
      <c r="U33" s="18" t="s">
        <v>182</v>
      </c>
      <c r="V33" s="20" t="s">
        <v>182</v>
      </c>
      <c r="W33" s="18" t="s">
        <v>182</v>
      </c>
      <c r="X33" s="20" t="s">
        <v>182</v>
      </c>
      <c r="Y33" s="18" t="s">
        <v>182</v>
      </c>
      <c r="Z33" s="20" t="s">
        <v>182</v>
      </c>
      <c r="AA33" s="18" t="n">
        <v>408.09360127</v>
      </c>
      <c r="AB33" s="20" t="n">
        <v>11.14884823</v>
      </c>
    </row>
    <row r="34" spans="1:28">
      <c r="A34" s="15" t="s">
        <v>209</v>
      </c>
      <c r="B34" s="17" t="n">
        <v>6350</v>
      </c>
      <c r="C34" s="18">
        <f>(86.0/B34*100)</f>
        <v/>
      </c>
      <c r="D34" s="19" t="n">
        <v>6264</v>
      </c>
      <c r="E34" s="18" t="n">
        <v>388.15476935</v>
      </c>
      <c r="F34" s="20" t="n">
        <v>7.83534174</v>
      </c>
      <c r="G34" s="18" t="n">
        <v>420.78478687</v>
      </c>
      <c r="H34" s="20" t="n">
        <v>5.4939373</v>
      </c>
      <c r="I34" s="18" t="n">
        <v>459.92907781</v>
      </c>
      <c r="J34" s="20" t="n">
        <v>6.1673009</v>
      </c>
      <c r="K34" s="18" t="n">
        <v>475.46112669</v>
      </c>
      <c r="L34" s="20" t="n">
        <v>4.10872572</v>
      </c>
      <c r="M34" s="18" t="n">
        <v>485.581759</v>
      </c>
      <c r="N34" s="20" t="n">
        <v>3.38159689</v>
      </c>
      <c r="O34" s="18" t="n">
        <v>472.89693074</v>
      </c>
      <c r="P34" s="20" t="n">
        <v>4.60330505</v>
      </c>
      <c r="Q34" s="18" t="n">
        <v>440.35793561</v>
      </c>
      <c r="R34" s="20" t="n">
        <v>4.34378287</v>
      </c>
      <c r="S34" s="18" t="n">
        <v>334.83334259</v>
      </c>
      <c r="T34" s="20" t="n">
        <v>14.1221069</v>
      </c>
      <c r="U34" s="18" t="s">
        <v>182</v>
      </c>
      <c r="V34" s="20" t="s">
        <v>182</v>
      </c>
      <c r="W34" s="18" t="n">
        <v>263.37193708</v>
      </c>
      <c r="X34" s="20" t="n">
        <v>13.61114927</v>
      </c>
      <c r="Y34" s="18" t="s">
        <v>182</v>
      </c>
      <c r="Z34" s="20" t="s">
        <v>182</v>
      </c>
      <c r="AA34" s="18" t="n">
        <v>350.08096458</v>
      </c>
      <c r="AB34" s="20" t="n">
        <v>10.53641178</v>
      </c>
    </row>
    <row r="35" spans="1:28">
      <c r="A35" s="15" t="s">
        <v>210</v>
      </c>
      <c r="B35" s="17" t="n">
        <v>6406</v>
      </c>
      <c r="C35" s="18">
        <f>(69.0/B35*100)</f>
        <v/>
      </c>
      <c r="D35" s="19" t="n">
        <v>6337</v>
      </c>
      <c r="E35" s="18" t="n">
        <v>460.90182986</v>
      </c>
      <c r="F35" s="20" t="n">
        <v>9.84343204</v>
      </c>
      <c r="G35" s="18" t="n">
        <v>484.90500502</v>
      </c>
      <c r="H35" s="20" t="n">
        <v>6.07215622</v>
      </c>
      <c r="I35" s="18" t="n">
        <v>527.08977516</v>
      </c>
      <c r="J35" s="20" t="n">
        <v>4.23538862</v>
      </c>
      <c r="K35" s="18" t="n">
        <v>520.45659535</v>
      </c>
      <c r="L35" s="20" t="n">
        <v>2.80942863</v>
      </c>
      <c r="M35" s="18" t="n">
        <v>513.9752628700001</v>
      </c>
      <c r="N35" s="20" t="n">
        <v>3.4451692</v>
      </c>
      <c r="O35" s="18" t="n">
        <v>505.09568521</v>
      </c>
      <c r="P35" s="20" t="n">
        <v>5.09215423</v>
      </c>
      <c r="Q35" s="18" t="n">
        <v>482.6617258</v>
      </c>
      <c r="R35" s="20" t="n">
        <v>5.61426526</v>
      </c>
      <c r="S35" s="18" t="n">
        <v>422.69452704</v>
      </c>
      <c r="T35" s="20" t="n">
        <v>17.970435</v>
      </c>
      <c r="U35" s="18" t="s">
        <v>182</v>
      </c>
      <c r="V35" s="20" t="s">
        <v>182</v>
      </c>
      <c r="W35" s="18" t="n">
        <v>337.32521215</v>
      </c>
      <c r="X35" s="20" t="n">
        <v>11.65794297</v>
      </c>
      <c r="Y35" s="18" t="s">
        <v>182</v>
      </c>
      <c r="Z35" s="20" t="s">
        <v>182</v>
      </c>
      <c r="AA35" s="18" t="n">
        <v>396.58673666</v>
      </c>
      <c r="AB35" s="20" t="n">
        <v>9.91867476</v>
      </c>
    </row>
    <row r="36" spans="1:28">
      <c r="A36" s="15" t="s">
        <v>211</v>
      </c>
      <c r="B36" s="17" t="n">
        <v>6736</v>
      </c>
      <c r="C36" s="18">
        <f>(48.0/B36*100)</f>
        <v/>
      </c>
      <c r="D36" s="19" t="n">
        <v>6688</v>
      </c>
      <c r="E36" s="18" t="n">
        <v>436.68861834</v>
      </c>
      <c r="F36" s="20" t="n">
        <v>8.20703226</v>
      </c>
      <c r="G36" s="18" t="n">
        <v>473.47462647</v>
      </c>
      <c r="H36" s="20" t="n">
        <v>7.11204908</v>
      </c>
      <c r="I36" s="18" t="n">
        <v>506.09542685</v>
      </c>
      <c r="J36" s="20" t="n">
        <v>5.54712111</v>
      </c>
      <c r="K36" s="18" t="n">
        <v>512.83876191</v>
      </c>
      <c r="L36" s="20" t="n">
        <v>3.14302854</v>
      </c>
      <c r="M36" s="18" t="n">
        <v>514.9912752</v>
      </c>
      <c r="N36" s="20" t="n">
        <v>2.96392674</v>
      </c>
      <c r="O36" s="18" t="n">
        <v>501.3425745</v>
      </c>
      <c r="P36" s="20" t="n">
        <v>3.54600665</v>
      </c>
      <c r="Q36" s="18" t="n">
        <v>473.88635682</v>
      </c>
      <c r="R36" s="20" t="n">
        <v>3.21575657</v>
      </c>
      <c r="S36" s="18" t="n">
        <v>385.49771252</v>
      </c>
      <c r="T36" s="20" t="n">
        <v>19.92210262</v>
      </c>
      <c r="U36" s="18" t="s">
        <v>182</v>
      </c>
      <c r="V36" s="20" t="s">
        <v>182</v>
      </c>
      <c r="W36" s="18" t="s">
        <v>182</v>
      </c>
      <c r="X36" s="20" t="s">
        <v>182</v>
      </c>
      <c r="Y36" s="18" t="s">
        <v>182</v>
      </c>
      <c r="Z36" s="20" t="s">
        <v>182</v>
      </c>
      <c r="AA36" s="18" t="n">
        <v>379.7166421</v>
      </c>
      <c r="AB36" s="20" t="n">
        <v>11.98103485</v>
      </c>
    </row>
    <row r="37" spans="1:28">
      <c r="A37" s="15" t="s">
        <v>212</v>
      </c>
      <c r="B37" s="17" t="n">
        <v>5458</v>
      </c>
      <c r="C37" s="18">
        <f>(238.0/B37*100)</f>
        <v/>
      </c>
      <c r="D37" s="19" t="n">
        <v>5220</v>
      </c>
      <c r="E37" s="18" t="n">
        <v>395.77581082</v>
      </c>
      <c r="F37" s="20" t="n">
        <v>21.72857135</v>
      </c>
      <c r="G37" s="18" t="n">
        <v>458.89760212</v>
      </c>
      <c r="H37" s="20" t="n">
        <v>11.56273902</v>
      </c>
      <c r="I37" s="18" t="n">
        <v>494.78921188</v>
      </c>
      <c r="J37" s="20" t="n">
        <v>9.13731359</v>
      </c>
      <c r="K37" s="18" t="n">
        <v>522.76392147</v>
      </c>
      <c r="L37" s="20" t="n">
        <v>5.66205283</v>
      </c>
      <c r="M37" s="18" t="n">
        <v>523.18445682</v>
      </c>
      <c r="N37" s="20" t="n">
        <v>3.91083409</v>
      </c>
      <c r="O37" s="18" t="n">
        <v>511.93688652</v>
      </c>
      <c r="P37" s="20" t="n">
        <v>4.50543482</v>
      </c>
      <c r="Q37" s="18" t="n">
        <v>483.6948219</v>
      </c>
      <c r="R37" s="20" t="n">
        <v>3.69005869</v>
      </c>
      <c r="S37" s="18" t="n">
        <v>360.77304662</v>
      </c>
      <c r="T37" s="20" t="n">
        <v>16.16035941</v>
      </c>
      <c r="U37" s="18" t="s">
        <v>182</v>
      </c>
      <c r="V37" s="20" t="s">
        <v>182</v>
      </c>
      <c r="W37" s="18" t="s">
        <v>182</v>
      </c>
      <c r="X37" s="20" t="s">
        <v>182</v>
      </c>
      <c r="Y37" s="18" t="s">
        <v>182</v>
      </c>
      <c r="Z37" s="20" t="s">
        <v>182</v>
      </c>
      <c r="AA37" s="18" t="n">
        <v>385.5617859</v>
      </c>
      <c r="AB37" s="20" t="n">
        <v>11.14024004</v>
      </c>
    </row>
    <row r="38" spans="1:28">
      <c r="A38" s="15" t="s">
        <v>213</v>
      </c>
      <c r="B38" s="17" t="n">
        <v>5860</v>
      </c>
      <c r="C38" s="18">
        <f>(64.0/B38*100)</f>
        <v/>
      </c>
      <c r="D38" s="19" t="n">
        <v>5796</v>
      </c>
      <c r="E38" s="18" t="n">
        <v>427.79879746</v>
      </c>
      <c r="F38" s="20" t="n">
        <v>12.59819317</v>
      </c>
      <c r="G38" s="18" t="n">
        <v>480.06065039</v>
      </c>
      <c r="H38" s="20" t="n">
        <v>7.56909003</v>
      </c>
      <c r="I38" s="18" t="n">
        <v>513.10387725</v>
      </c>
      <c r="J38" s="20" t="n">
        <v>4.3399231</v>
      </c>
      <c r="K38" s="18" t="n">
        <v>515.41157861</v>
      </c>
      <c r="L38" s="20" t="n">
        <v>4.20350636</v>
      </c>
      <c r="M38" s="18" t="n">
        <v>509.77080608</v>
      </c>
      <c r="N38" s="20" t="n">
        <v>3.89595214</v>
      </c>
      <c r="O38" s="18" t="n">
        <v>477.60473955</v>
      </c>
      <c r="P38" s="20" t="n">
        <v>4.6207114</v>
      </c>
      <c r="Q38" s="18" t="n">
        <v>444.84574524</v>
      </c>
      <c r="R38" s="20" t="n">
        <v>5.11266569</v>
      </c>
      <c r="S38" s="18" t="n">
        <v>380.28450856</v>
      </c>
      <c r="T38" s="20" t="n">
        <v>16.9600707</v>
      </c>
      <c r="U38" s="18" t="s">
        <v>182</v>
      </c>
      <c r="V38" s="20" t="s">
        <v>182</v>
      </c>
      <c r="W38" s="18" t="s">
        <v>182</v>
      </c>
      <c r="X38" s="20" t="s">
        <v>182</v>
      </c>
      <c r="Y38" s="18" t="s">
        <v>182</v>
      </c>
      <c r="Z38" s="20" t="s">
        <v>182</v>
      </c>
      <c r="AA38" s="18" t="n">
        <v>398.72831544</v>
      </c>
      <c r="AB38" s="20" t="n">
        <v>8.389448440000001</v>
      </c>
    </row>
    <row r="39" spans="1:28">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s">
        <v>182</v>
      </c>
      <c r="T39" s="20" t="s">
        <v>182</v>
      </c>
      <c r="U39" s="18" t="s">
        <v>182</v>
      </c>
      <c r="V39" s="20" t="s">
        <v>182</v>
      </c>
      <c r="W39" s="18" t="n">
        <v>428.33509279</v>
      </c>
      <c r="X39" s="20" t="n">
        <v>3.96406432</v>
      </c>
      <c r="Y39" s="18" t="s">
        <v>182</v>
      </c>
      <c r="Z39" s="20" t="s">
        <v>182</v>
      </c>
      <c r="AA39" s="18" t="s">
        <v>182</v>
      </c>
      <c r="AB39" s="20" t="s">
        <v>182</v>
      </c>
    </row>
    <row r="40" spans="1:28">
      <c r="A40" s="15" t="s">
        <v>215</v>
      </c>
      <c r="B40" s="17" t="n">
        <v>14157</v>
      </c>
      <c r="C40" s="18">
        <f>(5669.0/B40*100)</f>
        <v/>
      </c>
      <c r="D40" s="19" t="n">
        <v>8488</v>
      </c>
      <c r="E40" s="18" t="n">
        <v>413.07771089</v>
      </c>
      <c r="F40" s="20" t="n">
        <v>19.62718748</v>
      </c>
      <c r="G40" s="18" t="n">
        <v>480.66745726</v>
      </c>
      <c r="H40" s="20" t="n">
        <v>10.66064323</v>
      </c>
      <c r="I40" s="18" t="n">
        <v>511.53192493</v>
      </c>
      <c r="J40" s="20" t="n">
        <v>9.26186991</v>
      </c>
      <c r="K40" s="18" t="n">
        <v>523.22877894</v>
      </c>
      <c r="L40" s="20" t="n">
        <v>5.81896475</v>
      </c>
      <c r="M40" s="18" t="n">
        <v>516.0481094</v>
      </c>
      <c r="N40" s="20" t="n">
        <v>4.20644792</v>
      </c>
      <c r="O40" s="18" t="n">
        <v>512.0748042500001</v>
      </c>
      <c r="P40" s="20" t="n">
        <v>4.16351434</v>
      </c>
      <c r="Q40" s="18" t="n">
        <v>469.36680832</v>
      </c>
      <c r="R40" s="20" t="n">
        <v>4.2645879</v>
      </c>
      <c r="S40" s="18" t="n">
        <v>426.68422636</v>
      </c>
      <c r="T40" s="20" t="n">
        <v>20.85658047</v>
      </c>
      <c r="U40" s="18" t="s">
        <v>182</v>
      </c>
      <c r="V40" s="20" t="s">
        <v>182</v>
      </c>
      <c r="W40" s="18" t="n">
        <v>493.18465857</v>
      </c>
      <c r="X40" s="20" t="n">
        <v>2.25147869</v>
      </c>
      <c r="Y40" s="18" t="s">
        <v>182</v>
      </c>
      <c r="Z40" s="20" t="s">
        <v>182</v>
      </c>
      <c r="AA40" s="18" t="n">
        <v>393.44666105</v>
      </c>
      <c r="AB40" s="20" t="n">
        <v>10.98668007</v>
      </c>
    </row>
    <row r="41" spans="1:28">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s">
        <v>182</v>
      </c>
      <c r="T41" s="20" t="s">
        <v>182</v>
      </c>
      <c r="U41" s="18" t="s">
        <v>182</v>
      </c>
      <c r="V41" s="20" t="s">
        <v>182</v>
      </c>
      <c r="W41" s="18" t="n">
        <v>496.93509736</v>
      </c>
      <c r="X41" s="20" t="n">
        <v>3.40747713</v>
      </c>
      <c r="Y41" s="18" t="s">
        <v>182</v>
      </c>
      <c r="Z41" s="20" t="s">
        <v>182</v>
      </c>
      <c r="AA41" s="18" t="s">
        <v>182</v>
      </c>
      <c r="AB41" s="20" t="s">
        <v>182</v>
      </c>
    </row>
    <row r="42" spans="1:28">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c r="Y44" s="18" t="s">
        <v>182</v>
      </c>
      <c r="Z44" s="20" t="s">
        <v>182</v>
      </c>
      <c r="AA44" s="18" t="s">
        <v>182</v>
      </c>
      <c r="AB44" s="20" t="s">
        <v>182</v>
      </c>
    </row>
    <row r="45" spans="1:28">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s">
        <v>182</v>
      </c>
      <c r="T45" s="20" t="s">
        <v>182</v>
      </c>
      <c r="U45" s="18" t="s">
        <v>182</v>
      </c>
      <c r="V45" s="20" t="s">
        <v>182</v>
      </c>
      <c r="W45" s="18" t="n">
        <v>349.85925265</v>
      </c>
      <c r="X45" s="20" t="n">
        <v>3.00084387</v>
      </c>
      <c r="Y45" s="18" t="s">
        <v>182</v>
      </c>
      <c r="Z45" s="20" t="s">
        <v>182</v>
      </c>
      <c r="AA45" s="18" t="s">
        <v>182</v>
      </c>
      <c r="AB45" s="20" t="s">
        <v>182</v>
      </c>
    </row>
    <row r="46" spans="1:28">
      <c r="A46" s="15" t="s">
        <v>221</v>
      </c>
      <c r="B46" s="17" t="n">
        <v>23141</v>
      </c>
      <c r="C46" s="18">
        <f>(2776.0/B46*100)</f>
        <v/>
      </c>
      <c r="D46" s="19" t="n">
        <v>20365</v>
      </c>
      <c r="E46" s="18" t="n">
        <v>361.74218342</v>
      </c>
      <c r="F46" s="20" t="n">
        <v>3.83843251</v>
      </c>
      <c r="G46" s="18" t="n">
        <v>382.27698395</v>
      </c>
      <c r="H46" s="20" t="n">
        <v>4.9701988</v>
      </c>
      <c r="I46" s="18" t="n">
        <v>413.27957303</v>
      </c>
      <c r="J46" s="20" t="n">
        <v>5.93848156</v>
      </c>
      <c r="K46" s="18" t="n">
        <v>419.836306</v>
      </c>
      <c r="L46" s="20" t="n">
        <v>5.59402755</v>
      </c>
      <c r="M46" s="18" t="n">
        <v>454.9301523</v>
      </c>
      <c r="N46" s="20" t="n">
        <v>5.50721004</v>
      </c>
      <c r="O46" s="18" t="n">
        <v>448.13549023</v>
      </c>
      <c r="P46" s="20" t="n">
        <v>5.04321758</v>
      </c>
      <c r="Q46" s="18" t="n">
        <v>421.71806659</v>
      </c>
      <c r="R46" s="20" t="n">
        <v>4.02579217</v>
      </c>
      <c r="S46" s="18" t="n">
        <v>289.52772702</v>
      </c>
      <c r="T46" s="20" t="n">
        <v>9.23637942</v>
      </c>
      <c r="U46" s="18" t="s">
        <v>182</v>
      </c>
      <c r="V46" s="20" t="s">
        <v>182</v>
      </c>
      <c r="W46" s="18" t="s">
        <v>182</v>
      </c>
      <c r="X46" s="20" t="s">
        <v>182</v>
      </c>
      <c r="Y46" s="18" t="s">
        <v>182</v>
      </c>
      <c r="Z46" s="20" t="s">
        <v>182</v>
      </c>
      <c r="AA46" s="18" t="n">
        <v>386.71921547</v>
      </c>
      <c r="AB46" s="20" t="n">
        <v>4.22007293</v>
      </c>
    </row>
    <row r="47" spans="1:28">
      <c r="A47" s="15" t="s">
        <v>222</v>
      </c>
      <c r="B47" s="17" t="n">
        <v>5928</v>
      </c>
      <c r="C47" s="18">
        <f>(137.0/B47*100)</f>
        <v/>
      </c>
      <c r="D47" s="19" t="n">
        <v>5791</v>
      </c>
      <c r="E47" s="18" t="n">
        <v>338.19600022</v>
      </c>
      <c r="F47" s="20" t="n">
        <v>9.566523439999999</v>
      </c>
      <c r="G47" s="18" t="n">
        <v>371.82405514</v>
      </c>
      <c r="H47" s="20" t="n">
        <v>10.91909442</v>
      </c>
      <c r="I47" s="18" t="n">
        <v>409.07527399</v>
      </c>
      <c r="J47" s="20" t="n">
        <v>9.535639959999999</v>
      </c>
      <c r="K47" s="18" t="n">
        <v>450.39828406</v>
      </c>
      <c r="L47" s="20" t="n">
        <v>6.0995364</v>
      </c>
      <c r="M47" s="18" t="n">
        <v>475.49826768</v>
      </c>
      <c r="N47" s="20" t="n">
        <v>5.0214652</v>
      </c>
      <c r="O47" s="18" t="n">
        <v>472.79383529</v>
      </c>
      <c r="P47" s="20" t="n">
        <v>5.43166232</v>
      </c>
      <c r="Q47" s="18" t="n">
        <v>423.0029164</v>
      </c>
      <c r="R47" s="20" t="n">
        <v>4.7904611</v>
      </c>
      <c r="S47" s="18" t="n">
        <v>326.8422066</v>
      </c>
      <c r="T47" s="20" t="n">
        <v>10.52813138</v>
      </c>
      <c r="U47" s="18" t="s">
        <v>182</v>
      </c>
      <c r="V47" s="20" t="s">
        <v>182</v>
      </c>
      <c r="W47" s="18" t="s">
        <v>182</v>
      </c>
      <c r="X47" s="20" t="s">
        <v>182</v>
      </c>
      <c r="Y47" s="18" t="s">
        <v>182</v>
      </c>
      <c r="Z47" s="20" t="s">
        <v>182</v>
      </c>
      <c r="AA47" s="18" t="n">
        <v>336.40649677</v>
      </c>
      <c r="AB47" s="20" t="n">
        <v>8.041557989999999</v>
      </c>
    </row>
    <row r="48" spans="1:28">
      <c r="A48" s="15" t="s">
        <v>223</v>
      </c>
      <c r="B48" s="17" t="n">
        <v>9841</v>
      </c>
      <c r="C48" s="18">
        <f>(19.0/B48*100)</f>
        <v/>
      </c>
      <c r="D48" s="19" t="n">
        <v>9822</v>
      </c>
      <c r="E48" s="18" t="n">
        <v>519.04076947</v>
      </c>
      <c r="F48" s="20" t="n">
        <v>6.17952598</v>
      </c>
      <c r="G48" s="18" t="n">
        <v>515.399101</v>
      </c>
      <c r="H48" s="20" t="n">
        <v>5.44836853</v>
      </c>
      <c r="I48" s="18" t="n">
        <v>506.06734126</v>
      </c>
      <c r="J48" s="20" t="n">
        <v>6.00746805</v>
      </c>
      <c r="K48" s="18" t="n">
        <v>488.03058763</v>
      </c>
      <c r="L48" s="20" t="n">
        <v>6.88194063</v>
      </c>
      <c r="M48" s="18" t="n">
        <v>489.20227333</v>
      </c>
      <c r="N48" s="20" t="n">
        <v>5.44591924</v>
      </c>
      <c r="O48" s="18" t="n">
        <v>478.71851616</v>
      </c>
      <c r="P48" s="20" t="n">
        <v>8.882418879999999</v>
      </c>
      <c r="Q48" s="18" t="n">
        <v>444.58685377</v>
      </c>
      <c r="R48" s="20" t="n">
        <v>8.133509800000001</v>
      </c>
      <c r="S48" s="18" t="n">
        <v>366.66308644</v>
      </c>
      <c r="T48" s="20" t="n">
        <v>6.97778818</v>
      </c>
      <c r="U48" s="18" t="s">
        <v>182</v>
      </c>
      <c r="V48" s="20" t="s">
        <v>182</v>
      </c>
      <c r="W48" s="18" t="s">
        <v>182</v>
      </c>
      <c r="X48" s="20" t="s">
        <v>182</v>
      </c>
      <c r="Y48" s="18" t="s">
        <v>182</v>
      </c>
      <c r="Z48" s="20" t="s">
        <v>182</v>
      </c>
      <c r="AA48" s="18" t="n">
        <v>421.76946365</v>
      </c>
      <c r="AB48" s="20" t="n">
        <v>29.57337547</v>
      </c>
    </row>
    <row r="49" spans="1:28">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s">
        <v>182</v>
      </c>
      <c r="T49" s="20" t="s">
        <v>182</v>
      </c>
      <c r="U49" s="18" t="s">
        <v>182</v>
      </c>
      <c r="V49" s="20" t="s">
        <v>182</v>
      </c>
      <c r="W49" s="18" t="n">
        <v>425.30311958</v>
      </c>
      <c r="X49" s="20" t="n">
        <v>3.22111589</v>
      </c>
      <c r="Y49" s="18" t="s">
        <v>182</v>
      </c>
      <c r="Z49" s="20" t="s">
        <v>182</v>
      </c>
      <c r="AA49" s="18" t="s">
        <v>182</v>
      </c>
      <c r="AB49" s="20" t="s">
        <v>182</v>
      </c>
    </row>
    <row r="50" spans="1:28">
      <c r="A50" s="15" t="s">
        <v>225</v>
      </c>
      <c r="B50" s="17" t="n">
        <v>11795</v>
      </c>
      <c r="C50" s="18">
        <f>(1028.0/B50*100)</f>
        <v/>
      </c>
      <c r="D50" s="19" t="n">
        <v>10767</v>
      </c>
      <c r="E50" s="18" t="n">
        <v>385.078565</v>
      </c>
      <c r="F50" s="20" t="n">
        <v>4.04667244</v>
      </c>
      <c r="G50" s="18" t="n">
        <v>398.09899174</v>
      </c>
      <c r="H50" s="20" t="n">
        <v>4.02631327</v>
      </c>
      <c r="I50" s="18" t="n">
        <v>408.61243901</v>
      </c>
      <c r="J50" s="20" t="n">
        <v>6.60370808</v>
      </c>
      <c r="K50" s="18" t="n">
        <v>433.77837638</v>
      </c>
      <c r="L50" s="20" t="n">
        <v>4.77405796</v>
      </c>
      <c r="M50" s="18" t="n">
        <v>464.98681366</v>
      </c>
      <c r="N50" s="20" t="n">
        <v>3.84665531</v>
      </c>
      <c r="O50" s="18" t="n">
        <v>461.33525914</v>
      </c>
      <c r="P50" s="20" t="n">
        <v>5.0583412</v>
      </c>
      <c r="Q50" s="18" t="n">
        <v>450.3990825</v>
      </c>
      <c r="R50" s="20" t="n">
        <v>3.47057493</v>
      </c>
      <c r="S50" s="18" t="n">
        <v>317.72775214</v>
      </c>
      <c r="T50" s="20" t="n">
        <v>7.31463759</v>
      </c>
      <c r="U50" s="18" t="s">
        <v>182</v>
      </c>
      <c r="V50" s="20" t="s">
        <v>182</v>
      </c>
      <c r="W50" s="18" t="s">
        <v>182</v>
      </c>
      <c r="X50" s="20" t="s">
        <v>182</v>
      </c>
      <c r="Y50" s="18" t="s">
        <v>182</v>
      </c>
      <c r="Z50" s="20" t="s">
        <v>182</v>
      </c>
      <c r="AA50" s="18" t="n">
        <v>395.31987666</v>
      </c>
      <c r="AB50" s="20" t="n">
        <v>9.29360542</v>
      </c>
    </row>
    <row r="51" spans="1:28">
      <c r="A51" s="15" t="s">
        <v>226</v>
      </c>
      <c r="B51" s="17" t="n">
        <v>6866</v>
      </c>
      <c r="C51" s="18">
        <f>(114.0/B51*100)</f>
        <v/>
      </c>
      <c r="D51" s="19" t="n">
        <v>6752</v>
      </c>
      <c r="E51" s="18" t="n">
        <v>369.98196782</v>
      </c>
      <c r="F51" s="20" t="n">
        <v>5.27232556</v>
      </c>
      <c r="G51" s="18" t="n">
        <v>394.88888675</v>
      </c>
      <c r="H51" s="20" t="n">
        <v>6.27701228</v>
      </c>
      <c r="I51" s="18" t="n">
        <v>417.17011832</v>
      </c>
      <c r="J51" s="20" t="n">
        <v>6.62974487</v>
      </c>
      <c r="K51" s="18" t="n">
        <v>433.15374209</v>
      </c>
      <c r="L51" s="20" t="n">
        <v>4.54143754</v>
      </c>
      <c r="M51" s="18" t="n">
        <v>448.13883577</v>
      </c>
      <c r="N51" s="20" t="n">
        <v>4.04346581</v>
      </c>
      <c r="O51" s="18" t="n">
        <v>455.67859775</v>
      </c>
      <c r="P51" s="20" t="n">
        <v>4.16025354</v>
      </c>
      <c r="Q51" s="18" t="n">
        <v>439.10383822</v>
      </c>
      <c r="R51" s="20" t="n">
        <v>3.07706881</v>
      </c>
      <c r="S51" s="18" t="n">
        <v>306.95922599</v>
      </c>
      <c r="T51" s="20" t="n">
        <v>12.94141672</v>
      </c>
      <c r="U51" s="18" t="s">
        <v>182</v>
      </c>
      <c r="V51" s="20" t="s">
        <v>182</v>
      </c>
      <c r="W51" s="18" t="n">
        <v>427.96430568</v>
      </c>
      <c r="X51" s="20" t="n">
        <v>5.20460603</v>
      </c>
      <c r="Y51" s="18" t="s">
        <v>182</v>
      </c>
      <c r="Z51" s="20" t="s">
        <v>182</v>
      </c>
      <c r="AA51" s="18" t="n">
        <v>393.81860515</v>
      </c>
      <c r="AB51" s="20" t="n">
        <v>6.57293691</v>
      </c>
    </row>
    <row r="52" spans="1:28">
      <c r="A52" s="15" t="s">
        <v>227</v>
      </c>
      <c r="B52" s="17" t="n">
        <v>5809</v>
      </c>
      <c r="C52" s="18">
        <f>(118.0/B52*100)</f>
        <v/>
      </c>
      <c r="D52" s="19" t="n">
        <v>5691</v>
      </c>
      <c r="E52" s="18" t="n">
        <v>431.70016272</v>
      </c>
      <c r="F52" s="20" t="n">
        <v>6.34510414</v>
      </c>
      <c r="G52" s="18" t="n">
        <v>459.69086972</v>
      </c>
      <c r="H52" s="20" t="n">
        <v>5.47506074</v>
      </c>
      <c r="I52" s="18" t="n">
        <v>491.75608803</v>
      </c>
      <c r="J52" s="20" t="n">
        <v>4.51426214</v>
      </c>
      <c r="K52" s="18" t="n">
        <v>505.77761476</v>
      </c>
      <c r="L52" s="20" t="n">
        <v>3.69332696</v>
      </c>
      <c r="M52" s="18" t="n">
        <v>506.77200228</v>
      </c>
      <c r="N52" s="20" t="n">
        <v>3.79472431</v>
      </c>
      <c r="O52" s="18" t="n">
        <v>491.9917487</v>
      </c>
      <c r="P52" s="20" t="n">
        <v>4.2942036</v>
      </c>
      <c r="Q52" s="18" t="n">
        <v>465.88271435</v>
      </c>
      <c r="R52" s="20" t="n">
        <v>4.2303392</v>
      </c>
      <c r="S52" s="18" t="n">
        <v>387.97687375</v>
      </c>
      <c r="T52" s="20" t="n">
        <v>19.52938074</v>
      </c>
      <c r="U52" s="18" t="s">
        <v>182</v>
      </c>
      <c r="V52" s="20" t="s">
        <v>182</v>
      </c>
      <c r="W52" s="18" t="s">
        <v>182</v>
      </c>
      <c r="X52" s="20" t="s">
        <v>182</v>
      </c>
      <c r="Y52" s="18" t="s">
        <v>182</v>
      </c>
      <c r="Z52" s="20" t="s">
        <v>182</v>
      </c>
      <c r="AA52" s="18" t="n">
        <v>381.95673104</v>
      </c>
      <c r="AB52" s="20" t="n">
        <v>11.30840126</v>
      </c>
    </row>
    <row r="53" spans="1:28">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s">
        <v>182</v>
      </c>
      <c r="T53" s="20" t="s">
        <v>182</v>
      </c>
      <c r="U53" s="18" t="s">
        <v>182</v>
      </c>
      <c r="V53" s="20" t="s">
        <v>182</v>
      </c>
      <c r="W53" s="18" t="n">
        <v>442.83143358</v>
      </c>
      <c r="X53" s="20" t="n">
        <v>1.65870975</v>
      </c>
      <c r="Y53" s="18" t="s">
        <v>182</v>
      </c>
      <c r="Z53" s="20" t="s">
        <v>182</v>
      </c>
      <c r="AA53" s="18" t="s">
        <v>182</v>
      </c>
      <c r="AB53" s="20" t="s">
        <v>182</v>
      </c>
    </row>
    <row r="54" spans="1:28">
      <c r="A54" s="15" t="s">
        <v>229</v>
      </c>
      <c r="B54" s="17" t="n">
        <v>4740</v>
      </c>
      <c r="C54" s="18">
        <f>(462.0/B54*100)</f>
        <v/>
      </c>
      <c r="D54" s="19" t="n">
        <v>4278</v>
      </c>
      <c r="E54" s="18" t="n">
        <v>337.0802156</v>
      </c>
      <c r="F54" s="20" t="n">
        <v>4.54533759</v>
      </c>
      <c r="G54" s="18" t="n">
        <v>344.55978248</v>
      </c>
      <c r="H54" s="20" t="n">
        <v>4.93091308</v>
      </c>
      <c r="I54" s="18" t="n">
        <v>349.12807627</v>
      </c>
      <c r="J54" s="20" t="n">
        <v>5.94460497</v>
      </c>
      <c r="K54" s="18" t="n">
        <v>367.94158151</v>
      </c>
      <c r="L54" s="20" t="n">
        <v>4.78721437</v>
      </c>
      <c r="M54" s="18" t="n">
        <v>387.76622353</v>
      </c>
      <c r="N54" s="20" t="n">
        <v>6.75161136</v>
      </c>
      <c r="O54" s="18" t="n">
        <v>399.74081299</v>
      </c>
      <c r="P54" s="20" t="n">
        <v>6.31109307</v>
      </c>
      <c r="Q54" s="18" t="n">
        <v>396.07635224</v>
      </c>
      <c r="R54" s="20" t="n">
        <v>4.8825943</v>
      </c>
      <c r="S54" s="18" t="n">
        <v>298.98029157</v>
      </c>
      <c r="T54" s="20" t="n">
        <v>4.86796862</v>
      </c>
      <c r="U54" s="18" t="s">
        <v>182</v>
      </c>
      <c r="V54" s="20" t="s">
        <v>182</v>
      </c>
      <c r="W54" s="18" t="s">
        <v>182</v>
      </c>
      <c r="X54" s="20" t="s">
        <v>182</v>
      </c>
      <c r="Y54" s="18" t="s">
        <v>182</v>
      </c>
      <c r="Z54" s="20" t="s">
        <v>182</v>
      </c>
      <c r="AA54" s="18" t="n">
        <v>317.13200005</v>
      </c>
      <c r="AB54" s="20" t="n">
        <v>5.64019813</v>
      </c>
    </row>
    <row r="55" spans="1:28">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s">
        <v>182</v>
      </c>
      <c r="T55" s="20" t="s">
        <v>182</v>
      </c>
      <c r="U55" s="18" t="s">
        <v>182</v>
      </c>
      <c r="V55" s="20" t="s">
        <v>182</v>
      </c>
      <c r="W55" s="18" t="n">
        <v>401.28813522</v>
      </c>
      <c r="X55" s="20" t="n">
        <v>2.95767116</v>
      </c>
      <c r="Y55" s="18" t="s">
        <v>182</v>
      </c>
      <c r="Z55" s="20" t="s">
        <v>182</v>
      </c>
      <c r="AA55" s="18" t="s">
        <v>182</v>
      </c>
      <c r="AB55" s="20" t="s">
        <v>182</v>
      </c>
    </row>
    <row r="56" spans="1:28">
      <c r="A56" s="15" t="s">
        <v>231</v>
      </c>
      <c r="B56" s="17" t="n">
        <v>5359</v>
      </c>
      <c r="C56" s="18">
        <f>(79.0/B56*100)</f>
        <v/>
      </c>
      <c r="D56" s="19" t="n">
        <v>5280</v>
      </c>
      <c r="E56" s="18" t="n">
        <v>461.59394361</v>
      </c>
      <c r="F56" s="20" t="n">
        <v>5.5969993</v>
      </c>
      <c r="G56" s="18" t="n">
        <v>504.88811669</v>
      </c>
      <c r="H56" s="20" t="n">
        <v>5.37584654</v>
      </c>
      <c r="I56" s="18" t="n">
        <v>528.33141989</v>
      </c>
      <c r="J56" s="20" t="n">
        <v>5.51680637</v>
      </c>
      <c r="K56" s="18" t="n">
        <v>545.05773188</v>
      </c>
      <c r="L56" s="20" t="n">
        <v>3.12686092</v>
      </c>
      <c r="M56" s="18" t="n">
        <v>549.25426874</v>
      </c>
      <c r="N56" s="20" t="n">
        <v>3.13151016</v>
      </c>
      <c r="O56" s="18" t="n">
        <v>532.9790954</v>
      </c>
      <c r="P56" s="20" t="n">
        <v>4.77552322</v>
      </c>
      <c r="Q56" s="18" t="n">
        <v>510.8989546</v>
      </c>
      <c r="R56" s="20" t="n">
        <v>4.61942667</v>
      </c>
      <c r="S56" s="18" t="n">
        <v>432.89827379</v>
      </c>
      <c r="T56" s="20" t="n">
        <v>15.84963739</v>
      </c>
      <c r="U56" s="18" t="s">
        <v>182</v>
      </c>
      <c r="V56" s="20" t="s">
        <v>182</v>
      </c>
      <c r="W56" s="18" t="s">
        <v>182</v>
      </c>
      <c r="X56" s="20" t="s">
        <v>182</v>
      </c>
      <c r="Y56" s="18" t="s">
        <v>182</v>
      </c>
      <c r="Z56" s="20" t="s">
        <v>182</v>
      </c>
      <c r="AA56" s="18" t="n">
        <v>406.25536633</v>
      </c>
      <c r="AB56" s="20" t="n">
        <v>25.33186853</v>
      </c>
    </row>
    <row r="57" spans="1:28">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s">
        <v>182</v>
      </c>
      <c r="T57" s="20" t="s">
        <v>182</v>
      </c>
      <c r="U57" s="18" t="s">
        <v>182</v>
      </c>
      <c r="V57" s="20" t="s">
        <v>182</v>
      </c>
      <c r="W57" s="18" t="n">
        <v>397.25949434</v>
      </c>
      <c r="X57" s="20" t="n">
        <v>2.86584073</v>
      </c>
      <c r="Y57" s="18" t="s">
        <v>182</v>
      </c>
      <c r="Z57" s="20" t="s">
        <v>182</v>
      </c>
      <c r="AA57" s="18" t="s">
        <v>182</v>
      </c>
      <c r="AB57" s="20" t="s">
        <v>182</v>
      </c>
    </row>
    <row r="58" spans="1:28">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s">
        <v>182</v>
      </c>
      <c r="T58" s="20" t="s">
        <v>182</v>
      </c>
      <c r="U58" s="18" t="s">
        <v>182</v>
      </c>
      <c r="V58" s="20" t="s">
        <v>182</v>
      </c>
      <c r="W58" s="18" t="n">
        <v>408.10219777</v>
      </c>
      <c r="X58" s="20" t="n">
        <v>2.92517356</v>
      </c>
      <c r="Y58" s="18" t="s">
        <v>182</v>
      </c>
      <c r="Z58" s="20" t="s">
        <v>182</v>
      </c>
      <c r="AA58" s="18" t="s">
        <v>182</v>
      </c>
      <c r="AB58" s="20" t="s">
        <v>182</v>
      </c>
    </row>
    <row r="59" spans="1:28">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s">
        <v>182</v>
      </c>
      <c r="T59" s="20" t="s">
        <v>182</v>
      </c>
      <c r="U59" s="18" t="s">
        <v>182</v>
      </c>
      <c r="V59" s="20" t="s">
        <v>182</v>
      </c>
      <c r="W59" s="18" t="n">
        <v>347.12590293</v>
      </c>
      <c r="X59" s="20" t="n">
        <v>1.56898215</v>
      </c>
      <c r="Y59" s="18" t="s">
        <v>182</v>
      </c>
      <c r="Z59" s="20" t="s">
        <v>182</v>
      </c>
      <c r="AA59" s="18" t="s">
        <v>182</v>
      </c>
      <c r="AB59" s="20" t="s">
        <v>182</v>
      </c>
    </row>
    <row r="60" spans="1:28">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s">
        <v>182</v>
      </c>
      <c r="T60" s="20" t="s">
        <v>182</v>
      </c>
      <c r="U60" s="18" t="s">
        <v>182</v>
      </c>
      <c r="V60" s="20" t="s">
        <v>182</v>
      </c>
      <c r="W60" s="18" t="n">
        <v>346.54897697</v>
      </c>
      <c r="X60" s="20" t="n">
        <v>4.41355694</v>
      </c>
      <c r="Y60" s="18" t="s">
        <v>182</v>
      </c>
      <c r="Z60" s="20" t="s">
        <v>182</v>
      </c>
      <c r="AA60" s="18" t="s">
        <v>182</v>
      </c>
      <c r="AB60" s="20" t="s">
        <v>182</v>
      </c>
    </row>
    <row r="61" spans="1:28">
      <c r="A61" s="15" t="s">
        <v>236</v>
      </c>
      <c r="B61" s="17" t="n">
        <v>6525</v>
      </c>
      <c r="C61" s="18">
        <f>(260.0/B61*100)</f>
        <v/>
      </c>
      <c r="D61" s="19" t="n">
        <v>6265</v>
      </c>
      <c r="E61" s="18" t="n">
        <v>385.84458903</v>
      </c>
      <c r="F61" s="20" t="n">
        <v>6.69427357</v>
      </c>
      <c r="G61" s="18" t="n">
        <v>423.34713243</v>
      </c>
      <c r="H61" s="20" t="n">
        <v>6.45925189</v>
      </c>
      <c r="I61" s="18" t="n">
        <v>472.26599453</v>
      </c>
      <c r="J61" s="20" t="n">
        <v>5.20433253</v>
      </c>
      <c r="K61" s="18" t="n">
        <v>486.91281706</v>
      </c>
      <c r="L61" s="20" t="n">
        <v>3.94793129</v>
      </c>
      <c r="M61" s="18" t="n">
        <v>494.09954545</v>
      </c>
      <c r="N61" s="20" t="n">
        <v>3.94432754</v>
      </c>
      <c r="O61" s="18" t="n">
        <v>482.21413606</v>
      </c>
      <c r="P61" s="20" t="n">
        <v>3.98293701</v>
      </c>
      <c r="Q61" s="18" t="n">
        <v>470.1319711</v>
      </c>
      <c r="R61" s="20" t="n">
        <v>3.72437478</v>
      </c>
      <c r="S61" s="18" t="n">
        <v>380.75790029</v>
      </c>
      <c r="T61" s="20" t="n">
        <v>14.23678694</v>
      </c>
      <c r="U61" s="18" t="s">
        <v>182</v>
      </c>
      <c r="V61" s="20" t="s">
        <v>182</v>
      </c>
      <c r="W61" s="18" t="s">
        <v>182</v>
      </c>
      <c r="X61" s="20" t="s">
        <v>182</v>
      </c>
      <c r="Y61" s="18" t="s">
        <v>182</v>
      </c>
      <c r="Z61" s="20" t="s">
        <v>182</v>
      </c>
      <c r="AA61" s="18" t="n">
        <v>348.03534659</v>
      </c>
      <c r="AB61" s="20" t="n">
        <v>10.44195504</v>
      </c>
    </row>
    <row r="62" spans="1:28">
      <c r="A62" s="15" t="s">
        <v>237</v>
      </c>
      <c r="B62" s="17" t="n">
        <v>4476</v>
      </c>
      <c r="C62" s="18">
        <f>(5.0/B62*100)</f>
        <v/>
      </c>
      <c r="D62" s="19" t="n">
        <v>4471</v>
      </c>
      <c r="E62" s="18" t="n">
        <v>457.66948909</v>
      </c>
      <c r="F62" s="20" t="n">
        <v>4.70772023</v>
      </c>
      <c r="G62" s="18" t="n">
        <v>469.53298427</v>
      </c>
      <c r="H62" s="20" t="n">
        <v>4.69061924</v>
      </c>
      <c r="I62" s="18" t="n">
        <v>495.27404679</v>
      </c>
      <c r="J62" s="20" t="n">
        <v>4.96175957</v>
      </c>
      <c r="K62" s="18" t="n">
        <v>521.10176109</v>
      </c>
      <c r="L62" s="20" t="n">
        <v>2.61704635</v>
      </c>
      <c r="M62" s="18" t="n">
        <v>526.33551384</v>
      </c>
      <c r="N62" s="20" t="n">
        <v>2.45975934</v>
      </c>
      <c r="O62" s="18" t="n">
        <v>520.1039314</v>
      </c>
      <c r="P62" s="20" t="n">
        <v>3.20532485</v>
      </c>
      <c r="Q62" s="18" t="n">
        <v>496.04357831</v>
      </c>
      <c r="R62" s="20" t="n">
        <v>3.60535085</v>
      </c>
      <c r="S62" s="18" t="n">
        <v>424.70263913</v>
      </c>
      <c r="T62" s="20" t="n">
        <v>14.70995788</v>
      </c>
      <c r="U62" s="18" t="s">
        <v>182</v>
      </c>
      <c r="V62" s="20" t="s">
        <v>182</v>
      </c>
      <c r="W62" s="18" t="s">
        <v>182</v>
      </c>
      <c r="X62" s="20" t="s">
        <v>182</v>
      </c>
      <c r="Y62" s="18" t="s">
        <v>182</v>
      </c>
      <c r="Z62" s="20" t="s">
        <v>182</v>
      </c>
      <c r="AA62" s="18" t="n">
        <v>431.37310076</v>
      </c>
      <c r="AB62" s="20" t="n">
        <v>33.73915393</v>
      </c>
    </row>
    <row r="63" spans="1:28">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s">
        <v>182</v>
      </c>
      <c r="T63" s="20" t="s">
        <v>182</v>
      </c>
      <c r="U63" s="18" t="s">
        <v>182</v>
      </c>
      <c r="V63" s="20" t="s">
        <v>182</v>
      </c>
      <c r="W63" s="18" t="n">
        <v>351.74154869</v>
      </c>
      <c r="X63" s="20" t="n">
        <v>1.40819617</v>
      </c>
      <c r="Y63" s="18" t="s">
        <v>182</v>
      </c>
      <c r="Z63" s="20" t="s">
        <v>182</v>
      </c>
      <c r="AA63" s="18" t="s">
        <v>182</v>
      </c>
      <c r="AB63" s="20" t="s">
        <v>182</v>
      </c>
    </row>
    <row r="64" spans="1:28">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s">
        <v>182</v>
      </c>
      <c r="T64" s="20" t="s">
        <v>182</v>
      </c>
      <c r="U64" s="18" t="s">
        <v>182</v>
      </c>
      <c r="V64" s="20" t="s">
        <v>182</v>
      </c>
      <c r="W64" s="18" t="n">
        <v>446.66614265</v>
      </c>
      <c r="X64" s="20" t="n">
        <v>1.7787943</v>
      </c>
      <c r="Y64" s="18" t="s">
        <v>182</v>
      </c>
      <c r="Z64" s="20" t="s">
        <v>182</v>
      </c>
      <c r="AA64" s="18" t="s">
        <v>182</v>
      </c>
      <c r="AB64" s="20" t="s">
        <v>182</v>
      </c>
    </row>
    <row r="65" spans="1:28">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s">
        <v>182</v>
      </c>
      <c r="T65" s="20" t="s">
        <v>182</v>
      </c>
      <c r="U65" s="18" t="s">
        <v>182</v>
      </c>
      <c r="V65" s="20" t="s">
        <v>182</v>
      </c>
      <c r="W65" s="18" t="n">
        <v>416.22926213</v>
      </c>
      <c r="X65" s="20" t="n">
        <v>2.51747002</v>
      </c>
      <c r="Y65" s="18" t="s">
        <v>182</v>
      </c>
      <c r="Z65" s="20" t="s">
        <v>182</v>
      </c>
      <c r="AA65" s="18" t="s">
        <v>182</v>
      </c>
      <c r="AB65" s="20" t="s">
        <v>182</v>
      </c>
    </row>
    <row r="66" spans="1:28">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s">
        <v>182</v>
      </c>
      <c r="T66" s="20" t="s">
        <v>182</v>
      </c>
      <c r="U66" s="18" t="s">
        <v>182</v>
      </c>
      <c r="V66" s="20" t="s">
        <v>182</v>
      </c>
      <c r="W66" s="18" t="n">
        <v>426.88447764</v>
      </c>
      <c r="X66" s="20" t="n">
        <v>1.57885956</v>
      </c>
      <c r="Y66" s="18" t="s">
        <v>182</v>
      </c>
      <c r="Z66" s="20" t="s">
        <v>182</v>
      </c>
      <c r="AA66" s="18" t="s">
        <v>182</v>
      </c>
      <c r="AB66" s="20" t="s">
        <v>182</v>
      </c>
    </row>
    <row r="67" spans="1:28">
      <c r="A67" s="15" t="s">
        <v>242</v>
      </c>
      <c r="B67" s="17" t="n">
        <v>6971</v>
      </c>
      <c r="C67" s="18">
        <f>(27.0/B67*100)</f>
        <v/>
      </c>
      <c r="D67" s="19" t="n">
        <v>6944</v>
      </c>
      <c r="E67" s="18" t="n">
        <v>360.30316414</v>
      </c>
      <c r="F67" s="20" t="n">
        <v>3.8085034</v>
      </c>
      <c r="G67" s="18" t="n">
        <v>371.77927187</v>
      </c>
      <c r="H67" s="20" t="n">
        <v>3.65420079</v>
      </c>
      <c r="I67" s="18" t="n">
        <v>398.28055712</v>
      </c>
      <c r="J67" s="20" t="n">
        <v>3.85738247</v>
      </c>
      <c r="K67" s="18" t="n">
        <v>413.30932583</v>
      </c>
      <c r="L67" s="20" t="n">
        <v>3.90674349</v>
      </c>
      <c r="M67" s="18" t="n">
        <v>432.84611548</v>
      </c>
      <c r="N67" s="20" t="n">
        <v>4.09487593</v>
      </c>
      <c r="O67" s="18" t="n">
        <v>451.67748246</v>
      </c>
      <c r="P67" s="20" t="n">
        <v>5.67338735</v>
      </c>
      <c r="Q67" s="18" t="n">
        <v>435.71698479</v>
      </c>
      <c r="R67" s="20" t="n">
        <v>7.38956629</v>
      </c>
      <c r="S67" s="18" t="n">
        <v>296.39611067</v>
      </c>
      <c r="T67" s="20" t="n">
        <v>4.70952849</v>
      </c>
      <c r="U67" s="18" t="s">
        <v>182</v>
      </c>
      <c r="V67" s="20" t="s">
        <v>182</v>
      </c>
      <c r="W67" s="18" t="s">
        <v>182</v>
      </c>
      <c r="X67" s="20" t="s">
        <v>182</v>
      </c>
      <c r="Y67" s="18" t="s">
        <v>182</v>
      </c>
      <c r="Z67" s="20" t="s">
        <v>182</v>
      </c>
      <c r="AA67" s="18" t="n">
        <v>357.13629862</v>
      </c>
      <c r="AB67" s="20" t="n">
        <v>18.31085625</v>
      </c>
    </row>
    <row r="68" spans="1:28">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s">
        <v>182</v>
      </c>
      <c r="T68" s="20" t="s">
        <v>182</v>
      </c>
      <c r="U68" s="18" t="s">
        <v>182</v>
      </c>
      <c r="V68" s="20" t="s">
        <v>182</v>
      </c>
      <c r="W68" s="18" t="n">
        <v>401.88733115</v>
      </c>
      <c r="X68" s="20" t="n">
        <v>1.01913634</v>
      </c>
      <c r="Y68" s="18" t="s">
        <v>182</v>
      </c>
      <c r="Z68" s="20" t="s">
        <v>182</v>
      </c>
      <c r="AA68" s="18" t="s">
        <v>182</v>
      </c>
      <c r="AB68" s="20" t="s">
        <v>182</v>
      </c>
    </row>
    <row r="69" spans="1:28">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s">
        <v>182</v>
      </c>
      <c r="T69" s="20" t="s">
        <v>182</v>
      </c>
      <c r="U69" s="18" t="s">
        <v>182</v>
      </c>
      <c r="V69" s="20" t="s">
        <v>182</v>
      </c>
      <c r="W69" s="18" t="n">
        <v>433.61659804</v>
      </c>
      <c r="X69" s="20" t="n">
        <v>4.0674456</v>
      </c>
      <c r="Y69" s="18" t="s">
        <v>182</v>
      </c>
      <c r="Z69" s="20" t="s">
        <v>182</v>
      </c>
      <c r="AA69" s="18" t="s">
        <v>182</v>
      </c>
      <c r="AB69" s="20" t="s">
        <v>182</v>
      </c>
    </row>
    <row r="70" spans="1:28">
      <c r="A70" s="15" t="s">
        <v>245</v>
      </c>
      <c r="B70" s="17" t="n">
        <v>6036</v>
      </c>
      <c r="C70" s="18">
        <f>(223.0/B70*100)</f>
        <v/>
      </c>
      <c r="D70" s="19" t="n">
        <v>5813</v>
      </c>
      <c r="E70" s="18" t="n">
        <v>454.91413477</v>
      </c>
      <c r="F70" s="20" t="n">
        <v>6.44104782</v>
      </c>
      <c r="G70" s="18" t="n">
        <v>451.81319469</v>
      </c>
      <c r="H70" s="20" t="n">
        <v>7.37108003</v>
      </c>
      <c r="I70" s="18" t="n">
        <v>469.3639177</v>
      </c>
      <c r="J70" s="20" t="n">
        <v>6.25893808</v>
      </c>
      <c r="K70" s="18" t="n">
        <v>499.16355519</v>
      </c>
      <c r="L70" s="20" t="n">
        <v>4.32314188</v>
      </c>
      <c r="M70" s="18" t="n">
        <v>518.6038478</v>
      </c>
      <c r="N70" s="20" t="n">
        <v>4.06361333</v>
      </c>
      <c r="O70" s="18" t="n">
        <v>510.68167043</v>
      </c>
      <c r="P70" s="20" t="n">
        <v>4.67422612</v>
      </c>
      <c r="Q70" s="18" t="n">
        <v>501.28379942</v>
      </c>
      <c r="R70" s="20" t="n">
        <v>4.22086264</v>
      </c>
      <c r="S70" s="18" t="n">
        <v>426.4609942</v>
      </c>
      <c r="T70" s="20" t="n">
        <v>14.24615477</v>
      </c>
      <c r="U70" s="18" t="s">
        <v>182</v>
      </c>
      <c r="V70" s="20" t="s">
        <v>182</v>
      </c>
      <c r="W70" s="18" t="s">
        <v>182</v>
      </c>
      <c r="X70" s="20" t="s">
        <v>182</v>
      </c>
      <c r="Y70" s="18" t="s">
        <v>182</v>
      </c>
      <c r="Z70" s="20" t="s">
        <v>182</v>
      </c>
      <c r="AA70" s="18" t="n">
        <v>426.38666604</v>
      </c>
      <c r="AB70" s="20" t="n">
        <v>8.788622200000001</v>
      </c>
    </row>
    <row r="71" spans="1:28">
      <c r="A71" s="15" t="s">
        <v>246</v>
      </c>
      <c r="B71" s="17" t="n">
        <v>6115</v>
      </c>
      <c r="C71" s="18">
        <f>(113.0/B71*100)</f>
        <v/>
      </c>
      <c r="D71" s="19" t="n">
        <v>6002</v>
      </c>
      <c r="E71" s="18" t="n">
        <v>451.73922442</v>
      </c>
      <c r="F71" s="20" t="n">
        <v>7.93724781</v>
      </c>
      <c r="G71" s="18" t="n">
        <v>503.32857206</v>
      </c>
      <c r="H71" s="20" t="n">
        <v>6.60129088</v>
      </c>
      <c r="I71" s="18" t="n">
        <v>538.94122943</v>
      </c>
      <c r="J71" s="20" t="n">
        <v>5.0179624</v>
      </c>
      <c r="K71" s="18" t="n">
        <v>558.86052004</v>
      </c>
      <c r="L71" s="20" t="n">
        <v>2.93568239</v>
      </c>
      <c r="M71" s="18" t="n">
        <v>554.47152949</v>
      </c>
      <c r="N71" s="20" t="n">
        <v>3.06066934</v>
      </c>
      <c r="O71" s="18" t="n">
        <v>539.95451756</v>
      </c>
      <c r="P71" s="20" t="n">
        <v>4.47124694</v>
      </c>
      <c r="Q71" s="18" t="n">
        <v>500.96527832</v>
      </c>
      <c r="R71" s="20" t="n">
        <v>3.65257533</v>
      </c>
      <c r="S71" s="18" t="n">
        <v>440.29416557</v>
      </c>
      <c r="T71" s="20" t="n">
        <v>15.8933899</v>
      </c>
      <c r="U71" s="18" t="s">
        <v>182</v>
      </c>
      <c r="V71" s="20" t="s">
        <v>182</v>
      </c>
      <c r="W71" s="18" t="s">
        <v>182</v>
      </c>
      <c r="X71" s="20" t="s">
        <v>182</v>
      </c>
      <c r="Y71" s="18" t="s">
        <v>182</v>
      </c>
      <c r="Z71" s="20" t="s">
        <v>182</v>
      </c>
      <c r="AA71" s="18" t="n">
        <v>455.24663142</v>
      </c>
      <c r="AB71" s="20" t="n">
        <v>22.47570536</v>
      </c>
    </row>
    <row r="72" spans="1:28">
      <c r="A72" s="15" t="s">
        <v>247</v>
      </c>
      <c r="B72" s="17" t="n">
        <v>7708</v>
      </c>
      <c r="C72" s="18">
        <f>(8.0/B72*100)</f>
        <v/>
      </c>
      <c r="D72" s="19" t="n">
        <v>7700</v>
      </c>
      <c r="E72" s="18" t="n">
        <v>493.18718313</v>
      </c>
      <c r="F72" s="20" t="n">
        <v>5.97423546</v>
      </c>
      <c r="G72" s="18" t="n">
        <v>508.09723397</v>
      </c>
      <c r="H72" s="20" t="n">
        <v>4.81477747</v>
      </c>
      <c r="I72" s="18" t="n">
        <v>518.24172707</v>
      </c>
      <c r="J72" s="20" t="n">
        <v>3.50318404</v>
      </c>
      <c r="K72" s="18" t="n">
        <v>512.90770938</v>
      </c>
      <c r="L72" s="20" t="n">
        <v>3.71840344</v>
      </c>
      <c r="M72" s="18" t="n">
        <v>506.74832618</v>
      </c>
      <c r="N72" s="20" t="n">
        <v>3.81865645</v>
      </c>
      <c r="O72" s="18" t="n">
        <v>490.09286685</v>
      </c>
      <c r="P72" s="20" t="n">
        <v>3.8175465</v>
      </c>
      <c r="Q72" s="18" t="n">
        <v>445.23285199</v>
      </c>
      <c r="R72" s="20" t="n">
        <v>4.36329109</v>
      </c>
      <c r="S72" s="18" t="n">
        <v>336.53631802</v>
      </c>
      <c r="T72" s="20" t="n">
        <v>15.40516694</v>
      </c>
      <c r="U72" s="18" t="s">
        <v>182</v>
      </c>
      <c r="V72" s="20" t="s">
        <v>182</v>
      </c>
      <c r="W72" s="18" t="s">
        <v>182</v>
      </c>
      <c r="X72" s="20" t="s">
        <v>182</v>
      </c>
      <c r="Y72" s="18" t="s">
        <v>182</v>
      </c>
      <c r="Z72" s="20" t="s">
        <v>182</v>
      </c>
      <c r="AA72" s="18" t="n">
        <v>417.49182461</v>
      </c>
      <c r="AB72" s="20" t="n">
        <v>32.12829847</v>
      </c>
    </row>
    <row r="73" spans="1:28">
      <c r="A73" s="15" t="s">
        <v>248</v>
      </c>
      <c r="B73" s="17" t="n">
        <v>8249</v>
      </c>
      <c r="C73" s="18">
        <f>(231.0/B73*100)</f>
        <v/>
      </c>
      <c r="D73" s="19" t="n">
        <v>8018</v>
      </c>
      <c r="E73" s="18" t="n">
        <v>395.1986705</v>
      </c>
      <c r="F73" s="20" t="n">
        <v>4.24199751</v>
      </c>
      <c r="G73" s="18" t="n">
        <v>379.9550573</v>
      </c>
      <c r="H73" s="20" t="n">
        <v>4.74365466</v>
      </c>
      <c r="I73" s="18" t="n">
        <v>397.56767605</v>
      </c>
      <c r="J73" s="20" t="n">
        <v>4.65062693</v>
      </c>
      <c r="K73" s="18" t="n">
        <v>409.52855222</v>
      </c>
      <c r="L73" s="20" t="n">
        <v>4.30125019</v>
      </c>
      <c r="M73" s="18" t="n">
        <v>434.54590258</v>
      </c>
      <c r="N73" s="20" t="n">
        <v>5.12655972</v>
      </c>
      <c r="O73" s="18" t="n">
        <v>432.6570679</v>
      </c>
      <c r="P73" s="20" t="n">
        <v>4.56428366</v>
      </c>
      <c r="Q73" s="18" t="n">
        <v>419.01547461</v>
      </c>
      <c r="R73" s="20" t="n">
        <v>3.98985836</v>
      </c>
      <c r="S73" s="18" t="n">
        <v>343.9205526</v>
      </c>
      <c r="T73" s="20" t="n">
        <v>8.48963706</v>
      </c>
      <c r="U73" s="18" t="s">
        <v>182</v>
      </c>
      <c r="V73" s="20" t="s">
        <v>182</v>
      </c>
      <c r="W73" s="18" t="s">
        <v>182</v>
      </c>
      <c r="X73" s="20" t="s">
        <v>182</v>
      </c>
      <c r="Y73" s="18" t="s">
        <v>182</v>
      </c>
      <c r="Z73" s="20" t="s">
        <v>182</v>
      </c>
      <c r="AA73" s="18" t="n">
        <v>349.97700798</v>
      </c>
      <c r="AB73" s="20" t="n">
        <v>13.40086658</v>
      </c>
    </row>
    <row r="74" spans="1:28">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s">
        <v>182</v>
      </c>
      <c r="T74" s="20" t="s">
        <v>182</v>
      </c>
      <c r="U74" s="18" t="s">
        <v>182</v>
      </c>
      <c r="V74" s="20" t="s">
        <v>182</v>
      </c>
      <c r="W74" s="18" t="n">
        <v>427.27325298</v>
      </c>
      <c r="X74" s="20" t="n">
        <v>1.48755563</v>
      </c>
      <c r="Y74" s="18" t="s">
        <v>182</v>
      </c>
      <c r="Z74" s="20" t="s">
        <v>182</v>
      </c>
      <c r="AA74" s="18" t="s">
        <v>182</v>
      </c>
      <c r="AB74" s="20" t="s">
        <v>182</v>
      </c>
    </row>
    <row r="75" spans="1:28">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s">
        <v>182</v>
      </c>
      <c r="T75" s="20" t="s">
        <v>182</v>
      </c>
      <c r="U75" s="18" t="s">
        <v>182</v>
      </c>
      <c r="V75" s="20" t="s">
        <v>182</v>
      </c>
      <c r="W75" s="18" t="n">
        <v>361.05550906</v>
      </c>
      <c r="X75" s="20" t="n">
        <v>3.06496607</v>
      </c>
      <c r="Y75" s="18" t="s">
        <v>182</v>
      </c>
      <c r="Z75" s="20" t="s">
        <v>182</v>
      </c>
      <c r="AA75" s="18" t="s">
        <v>182</v>
      </c>
      <c r="AB75" s="20" t="s">
        <v>182</v>
      </c>
    </row>
    <row r="76" spans="1:28">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s">
        <v>182</v>
      </c>
      <c r="T76" s="20" t="s">
        <v>182</v>
      </c>
      <c r="U76" s="18" t="s">
        <v>182</v>
      </c>
      <c r="V76" s="20" t="s">
        <v>182</v>
      </c>
      <c r="W76" s="18" t="n">
        <v>433.54229026</v>
      </c>
      <c r="X76" s="20" t="n">
        <v>2.87055143</v>
      </c>
      <c r="Y76" s="18" t="s">
        <v>182</v>
      </c>
      <c r="Z76" s="20" t="s">
        <v>182</v>
      </c>
      <c r="AA76" s="18" t="s">
        <v>182</v>
      </c>
      <c r="AB76" s="20" t="s">
        <v>182</v>
      </c>
    </row>
    <row r="77" spans="1:28">
      <c r="A77" s="15" t="s">
        <v>252</v>
      </c>
      <c r="B77" s="17" t="n">
        <v>6062</v>
      </c>
      <c r="C77" s="18">
        <f>(274.0/B77*100)</f>
        <v/>
      </c>
      <c r="D77" s="19" t="n">
        <v>5788</v>
      </c>
      <c r="E77" s="18" t="n">
        <v>388.05109985</v>
      </c>
      <c r="F77" s="20" t="n">
        <v>4.89060317</v>
      </c>
      <c r="G77" s="18" t="n">
        <v>391.43936944</v>
      </c>
      <c r="H77" s="20" t="n">
        <v>5.80640756</v>
      </c>
      <c r="I77" s="18" t="n">
        <v>420.12372569</v>
      </c>
      <c r="J77" s="20" t="n">
        <v>7.52995959</v>
      </c>
      <c r="K77" s="18" t="n">
        <v>440.60131807</v>
      </c>
      <c r="L77" s="20" t="n">
        <v>4.72260869</v>
      </c>
      <c r="M77" s="18" t="n">
        <v>466.26619285</v>
      </c>
      <c r="N77" s="20" t="n">
        <v>4.01779904</v>
      </c>
      <c r="O77" s="18" t="n">
        <v>470.71957292</v>
      </c>
      <c r="P77" s="20" t="n">
        <v>4.52746248</v>
      </c>
      <c r="Q77" s="18" t="n">
        <v>452.55735315</v>
      </c>
      <c r="R77" s="20" t="n">
        <v>3.19450023</v>
      </c>
      <c r="S77" s="18" t="n">
        <v>326.35267514</v>
      </c>
      <c r="T77" s="20" t="n">
        <v>13.55446263</v>
      </c>
      <c r="U77" s="18" t="s">
        <v>182</v>
      </c>
      <c r="V77" s="20" t="s">
        <v>182</v>
      </c>
      <c r="W77" s="18" t="s">
        <v>182</v>
      </c>
      <c r="X77" s="20" t="s">
        <v>182</v>
      </c>
      <c r="Y77" s="18" t="s">
        <v>182</v>
      </c>
      <c r="Z77" s="20" t="s">
        <v>182</v>
      </c>
      <c r="AA77" s="18" t="n">
        <v>362.41306693</v>
      </c>
      <c r="AB77" s="20" t="n">
        <v>5.6122488</v>
      </c>
    </row>
    <row r="78" spans="1:28">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s">
        <v>182</v>
      </c>
      <c r="T78" s="20" t="s">
        <v>182</v>
      </c>
      <c r="U78" s="18" t="s">
        <v>182</v>
      </c>
      <c r="V78" s="20" t="s">
        <v>182</v>
      </c>
      <c r="W78" s="18" t="n">
        <v>486.77376404</v>
      </c>
      <c r="X78" s="20" t="n">
        <v>3.73078934</v>
      </c>
      <c r="Y78" s="18" t="s">
        <v>182</v>
      </c>
      <c r="Z78" s="20" t="s">
        <v>182</v>
      </c>
      <c r="AA78" s="18" t="s">
        <v>182</v>
      </c>
      <c r="AB78" s="20" t="s">
        <v>182</v>
      </c>
    </row>
    <row customHeight="1" ht="25" r="79" spans="1:28">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s">
        <v>182</v>
      </c>
      <c r="T79" s="20" t="s">
        <v>182</v>
      </c>
      <c r="U79" s="18" t="s">
        <v>182</v>
      </c>
      <c r="V79" s="20" t="s">
        <v>182</v>
      </c>
      <c r="W79" s="18" t="n">
        <v>475.33231053</v>
      </c>
      <c r="X79" s="20" t="n">
        <v>7.19302375</v>
      </c>
      <c r="Y79" s="18" t="s">
        <v>182</v>
      </c>
      <c r="Z79" s="20" t="s">
        <v>182</v>
      </c>
      <c r="AA79" s="18" t="s">
        <v>182</v>
      </c>
      <c r="AB79" s="20" t="s">
        <v>182</v>
      </c>
    </row>
    <row r="80" spans="1:28">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s">
        <v>182</v>
      </c>
      <c r="T80" s="20" t="s">
        <v>182</v>
      </c>
      <c r="U80" s="18" t="s">
        <v>182</v>
      </c>
      <c r="V80" s="20" t="s">
        <v>182</v>
      </c>
      <c r="W80" s="18" t="n">
        <v>427.14102033</v>
      </c>
      <c r="X80" s="20" t="n">
        <v>3.42468904</v>
      </c>
      <c r="Y80" s="18" t="s">
        <v>182</v>
      </c>
      <c r="Z80" s="20" t="s">
        <v>182</v>
      </c>
      <c r="AA80" s="18" t="s">
        <v>182</v>
      </c>
      <c r="AB80" s="20" t="s">
        <v>182</v>
      </c>
    </row>
    <row r="81" spans="1:28">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s">
        <v>182</v>
      </c>
      <c r="T81" s="20" t="s">
        <v>182</v>
      </c>
      <c r="U81" s="18" t="s">
        <v>182</v>
      </c>
      <c r="V81" s="20" t="s">
        <v>182</v>
      </c>
      <c r="W81" s="18" t="n">
        <v>430.57819649</v>
      </c>
      <c r="X81" s="20" t="n">
        <v>3.47584594</v>
      </c>
      <c r="Y81" s="18" t="s">
        <v>182</v>
      </c>
      <c r="Z81" s="20" t="s">
        <v>182</v>
      </c>
      <c r="AA81" s="18" t="s">
        <v>182</v>
      </c>
      <c r="AB81" s="20" t="s">
        <v>182</v>
      </c>
    </row>
    <row r="82" spans="1:28">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c r="Y82" s="22" t="s">
        <v>257</v>
      </c>
      <c r="Z82" s="22" t="s">
        <v>257</v>
      </c>
      <c r="AA82" s="22" t="s">
        <v>257</v>
      </c>
      <c r="AB82" s="22" t="s">
        <v>257</v>
      </c>
    </row>
    <row r="83" spans="1:28">
      <c r="A83" s="3" t="s">
        <v>258</v>
      </c>
    </row>
    <row r="84" spans="1:28">
      <c r="A84" s="23" t="s">
        <v>259</v>
      </c>
    </row>
    <row r="85" spans="1:28">
      <c r="A85" s="23" t="s">
        <v>260</v>
      </c>
    </row>
    <row customHeight="1" ht="30" r="86" spans="1:28">
      <c r="A86" s="23" t="s">
        <v>261</v>
      </c>
    </row>
    <row customHeight="1" ht="30" r="87" spans="1:28">
      <c r="A87" s="23" t="s">
        <v>257</v>
      </c>
    </row>
    <row customHeight="1" ht="30" r="88" spans="1:28">
      <c r="A88" s="23" t="s">
        <v>262</v>
      </c>
    </row>
    <row customHeight="1" ht="30" r="89" spans="1:28">
      <c r="A89" s="23" t="s">
        <v>263</v>
      </c>
    </row>
    <row customHeight="1" ht="30" r="90" spans="1:28">
      <c r="A90" s="23" t="s">
        <v>264</v>
      </c>
    </row>
    <row customHeight="1" ht="30" r="91" spans="1:28">
      <c r="A91" s="23" t="s">
        <v>265</v>
      </c>
    </row>
    <row customHeight="1" ht="30" r="92" spans="1:28">
      <c r="A92" s="23" t="s">
        <v>266</v>
      </c>
    </row>
    <row customHeight="1" ht="30" r="93" spans="1:28">
      <c r="A93" s="23" t="s">
        <v>267</v>
      </c>
    </row>
    <row customHeight="1" ht="30" r="94" spans="1:28">
      <c r="A94" s="23" t="s">
        <v>268</v>
      </c>
    </row>
    <row customHeight="1" ht="30" r="95" spans="1:28">
      <c r="A95" s="23" t="s">
        <v>269</v>
      </c>
    </row>
    <row customHeight="1" ht="30" r="96" spans="1:28">
      <c r="A96" s="23" t="s">
        <v>270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163</v>
      </c>
    </row>
    <row r="2" spans="1:28">
      <c r="A2" s="5" t="s">
        <v>310</v>
      </c>
    </row>
    <row customHeight="1" ht="30" r="4" spans="1:28">
      <c r="A4" s="6" t="n"/>
      <c r="B4" s="7" t="s">
        <v>165</v>
      </c>
      <c r="C4" s="7" t="s">
        <v>166</v>
      </c>
      <c r="D4" s="8" t="s">
        <v>165</v>
      </c>
      <c r="E4" s="9" t="s">
        <v>302</v>
      </c>
      <c r="F4" s="10" t="n"/>
      <c r="G4" s="9" t="s">
        <v>303</v>
      </c>
      <c r="H4" s="10" t="n"/>
      <c r="I4" s="9" t="s">
        <v>304</v>
      </c>
      <c r="J4" s="10" t="n"/>
      <c r="K4" s="9" t="s">
        <v>305</v>
      </c>
      <c r="L4" s="10" t="n"/>
      <c r="M4" s="9" t="s">
        <v>306</v>
      </c>
      <c r="N4" s="10" t="n"/>
      <c r="O4" s="9" t="s">
        <v>307</v>
      </c>
      <c r="P4" s="10" t="n"/>
      <c r="Q4" s="9" t="s">
        <v>308</v>
      </c>
      <c r="R4" s="10" t="n"/>
      <c r="S4" s="9" t="s">
        <v>170</v>
      </c>
      <c r="T4" s="10" t="n"/>
      <c r="U4" s="9" t="s">
        <v>171</v>
      </c>
      <c r="V4" s="10" t="n"/>
      <c r="W4" s="9" t="s">
        <v>172</v>
      </c>
      <c r="X4" s="10" t="n"/>
      <c r="Y4" s="9" t="s">
        <v>173</v>
      </c>
      <c r="Z4" s="10" t="n"/>
      <c r="AA4" s="9" t="s">
        <v>174</v>
      </c>
      <c r="AB4" s="10" t="n"/>
    </row>
    <row r="5" spans="1:28">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c r="Y5" s="12" t="s">
        <v>178</v>
      </c>
      <c r="Z5" s="11" t="s">
        <v>179</v>
      </c>
      <c r="AA5" s="12" t="s">
        <v>178</v>
      </c>
      <c r="AB5" s="11" t="s">
        <v>179</v>
      </c>
    </row>
    <row r="6" spans="1:28">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181</v>
      </c>
      <c r="B7" s="17" t="n">
        <v>14530</v>
      </c>
      <c r="C7" s="18">
        <f>(1165.0/B7*100)</f>
        <v/>
      </c>
      <c r="D7" s="19" t="n">
        <v>13365</v>
      </c>
      <c r="E7" s="18" t="n">
        <v>429.51345859</v>
      </c>
      <c r="F7" s="20" t="n">
        <v>9.24813273</v>
      </c>
      <c r="G7" s="18" t="n">
        <v>456.39930284</v>
      </c>
      <c r="H7" s="20" t="n">
        <v>7.94068034</v>
      </c>
      <c r="I7" s="18" t="n">
        <v>475.50461854</v>
      </c>
      <c r="J7" s="20" t="n">
        <v>6.42105136</v>
      </c>
      <c r="K7" s="18" t="n">
        <v>507.63472457</v>
      </c>
      <c r="L7" s="20" t="n">
        <v>3.61297751</v>
      </c>
      <c r="M7" s="18" t="n">
        <v>520.7388173000001</v>
      </c>
      <c r="N7" s="20" t="n">
        <v>2.64102273</v>
      </c>
      <c r="O7" s="18" t="n">
        <v>520.6684991</v>
      </c>
      <c r="P7" s="20" t="n">
        <v>3.7536633</v>
      </c>
      <c r="Q7" s="18" t="n">
        <v>507.25929714</v>
      </c>
      <c r="R7" s="20" t="n">
        <v>2.62903174</v>
      </c>
      <c r="S7" s="18" t="n">
        <v>401.70216557</v>
      </c>
      <c r="T7" s="20" t="n">
        <v>18.62486398</v>
      </c>
      <c r="U7" s="18" t="s">
        <v>182</v>
      </c>
      <c r="V7" s="20" t="s">
        <v>182</v>
      </c>
      <c r="W7" s="18" t="s">
        <v>182</v>
      </c>
      <c r="X7" s="20" t="s">
        <v>182</v>
      </c>
      <c r="Y7" s="18" t="s">
        <v>182</v>
      </c>
      <c r="Z7" s="20" t="s">
        <v>182</v>
      </c>
      <c r="AA7" s="18" t="n">
        <v>447.02350285</v>
      </c>
      <c r="AB7" s="20" t="n">
        <v>7.68154027</v>
      </c>
    </row>
    <row r="8" spans="1:28">
      <c r="A8" s="15" t="s">
        <v>183</v>
      </c>
      <c r="B8" s="17" t="n">
        <v>7007</v>
      </c>
      <c r="C8" s="18">
        <f>(141.0/B8*100)</f>
        <v/>
      </c>
      <c r="D8" s="19" t="n">
        <v>6866</v>
      </c>
      <c r="E8" s="18" t="n">
        <v>412.36417238</v>
      </c>
      <c r="F8" s="20" t="n">
        <v>13.04512969</v>
      </c>
      <c r="G8" s="18" t="n">
        <v>453.86282353</v>
      </c>
      <c r="H8" s="20" t="n">
        <v>6.93202774</v>
      </c>
      <c r="I8" s="18" t="n">
        <v>487.17855879</v>
      </c>
      <c r="J8" s="20" t="n">
        <v>5.72639833</v>
      </c>
      <c r="K8" s="18" t="n">
        <v>506.66166423</v>
      </c>
      <c r="L8" s="20" t="n">
        <v>4.8052015</v>
      </c>
      <c r="M8" s="18" t="n">
        <v>501.36333489</v>
      </c>
      <c r="N8" s="20" t="n">
        <v>3.64595058</v>
      </c>
      <c r="O8" s="18" t="n">
        <v>502.93160349</v>
      </c>
      <c r="P8" s="20" t="n">
        <v>3.44980419</v>
      </c>
      <c r="Q8" s="18" t="n">
        <v>469.21824345</v>
      </c>
      <c r="R8" s="20" t="n">
        <v>4.74475071</v>
      </c>
      <c r="S8" s="18" t="n">
        <v>402.97651636</v>
      </c>
      <c r="T8" s="20" t="n">
        <v>22.71073449</v>
      </c>
      <c r="U8" s="18" t="s">
        <v>182</v>
      </c>
      <c r="V8" s="20" t="s">
        <v>182</v>
      </c>
      <c r="W8" s="18" t="n">
        <v>361.38025951</v>
      </c>
      <c r="X8" s="20" t="n">
        <v>22.72565673</v>
      </c>
      <c r="Y8" s="18" t="s">
        <v>182</v>
      </c>
      <c r="Z8" s="20" t="s">
        <v>182</v>
      </c>
      <c r="AA8" s="18" t="n">
        <v>379.91615693</v>
      </c>
      <c r="AB8" s="20" t="n">
        <v>10.04220145</v>
      </c>
    </row>
    <row r="9" spans="1:28">
      <c r="A9" s="15" t="s">
        <v>184</v>
      </c>
      <c r="B9" s="17" t="n">
        <v>9651</v>
      </c>
      <c r="C9" s="18">
        <f>(545.0/B9*100)</f>
        <v/>
      </c>
      <c r="D9" s="19" t="n">
        <v>9106</v>
      </c>
      <c r="E9" s="18" t="n">
        <v>412.96645145</v>
      </c>
      <c r="F9" s="20" t="n">
        <v>9.08865243</v>
      </c>
      <c r="G9" s="18" t="n">
        <v>458.59219283</v>
      </c>
      <c r="H9" s="20" t="n">
        <v>8.26794814</v>
      </c>
      <c r="I9" s="18" t="n">
        <v>506.85170876</v>
      </c>
      <c r="J9" s="20" t="n">
        <v>6.53298664</v>
      </c>
      <c r="K9" s="18" t="n">
        <v>523.31235985</v>
      </c>
      <c r="L9" s="20" t="n">
        <v>3.93807956</v>
      </c>
      <c r="M9" s="18" t="n">
        <v>525.87242684</v>
      </c>
      <c r="N9" s="20" t="n">
        <v>3.23400267</v>
      </c>
      <c r="O9" s="18" t="n">
        <v>513.8080086</v>
      </c>
      <c r="P9" s="20" t="n">
        <v>3.21228341</v>
      </c>
      <c r="Q9" s="18" t="n">
        <v>491.68191488</v>
      </c>
      <c r="R9" s="20" t="n">
        <v>3.02069398</v>
      </c>
      <c r="S9" s="18" t="n">
        <v>456.19776208</v>
      </c>
      <c r="T9" s="20" t="n">
        <v>32.77999827</v>
      </c>
      <c r="U9" s="18" t="s">
        <v>182</v>
      </c>
      <c r="V9" s="20" t="s">
        <v>182</v>
      </c>
      <c r="W9" s="18" t="n">
        <v>347.7815185</v>
      </c>
      <c r="X9" s="20" t="n">
        <v>11.20716786</v>
      </c>
      <c r="Y9" s="18" t="s">
        <v>182</v>
      </c>
      <c r="Z9" s="20" t="s">
        <v>182</v>
      </c>
      <c r="AA9" s="18" t="n">
        <v>398.16240592</v>
      </c>
      <c r="AB9" s="20" t="n">
        <v>9.88066149</v>
      </c>
    </row>
    <row r="10" spans="1:28">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s">
        <v>182</v>
      </c>
      <c r="T10" s="20" t="s">
        <v>182</v>
      </c>
      <c r="U10" s="18" t="s">
        <v>182</v>
      </c>
      <c r="V10" s="20" t="s">
        <v>182</v>
      </c>
      <c r="W10" s="18" t="n">
        <v>526.66780551</v>
      </c>
      <c r="X10" s="20" t="n">
        <v>2.30093959</v>
      </c>
      <c r="Y10" s="18" t="s">
        <v>182</v>
      </c>
      <c r="Z10" s="20" t="s">
        <v>182</v>
      </c>
      <c r="AA10" s="18" t="s">
        <v>182</v>
      </c>
      <c r="AB10" s="20" t="s">
        <v>182</v>
      </c>
    </row>
    <row r="11" spans="1:28">
      <c r="A11" s="15" t="s">
        <v>186</v>
      </c>
      <c r="B11" s="17" t="n">
        <v>7053</v>
      </c>
      <c r="C11" s="18">
        <f>(113.0/B11*100)</f>
        <v/>
      </c>
      <c r="D11" s="19" t="n">
        <v>6940</v>
      </c>
      <c r="E11" s="18" t="n">
        <v>390.50471672</v>
      </c>
      <c r="F11" s="20" t="n">
        <v>6.16773195</v>
      </c>
      <c r="G11" s="18" t="n">
        <v>416.86697191</v>
      </c>
      <c r="H11" s="20" t="n">
        <v>7.18788822</v>
      </c>
      <c r="I11" s="18" t="n">
        <v>443.53564139</v>
      </c>
      <c r="J11" s="20" t="n">
        <v>8.532882989999999</v>
      </c>
      <c r="K11" s="18" t="n">
        <v>453.83138568</v>
      </c>
      <c r="L11" s="20" t="n">
        <v>4.83267462</v>
      </c>
      <c r="M11" s="18" t="n">
        <v>476.04683048</v>
      </c>
      <c r="N11" s="20" t="n">
        <v>3.69367976</v>
      </c>
      <c r="O11" s="18" t="n">
        <v>478.56756149</v>
      </c>
      <c r="P11" s="20" t="n">
        <v>3.00426144</v>
      </c>
      <c r="Q11" s="18" t="n">
        <v>465.40790959</v>
      </c>
      <c r="R11" s="20" t="n">
        <v>3.21503144</v>
      </c>
      <c r="S11" s="18" t="n">
        <v>321.05618517</v>
      </c>
      <c r="T11" s="20" t="n">
        <v>25.30557045</v>
      </c>
      <c r="U11" s="18" t="s">
        <v>182</v>
      </c>
      <c r="V11" s="20" t="s">
        <v>182</v>
      </c>
      <c r="W11" s="18" t="s">
        <v>182</v>
      </c>
      <c r="X11" s="20" t="s">
        <v>182</v>
      </c>
      <c r="Y11" s="18" t="s">
        <v>182</v>
      </c>
      <c r="Z11" s="20" t="s">
        <v>182</v>
      </c>
      <c r="AA11" s="18" t="n">
        <v>402.892991</v>
      </c>
      <c r="AB11" s="20" t="n">
        <v>10.718848</v>
      </c>
    </row>
    <row r="12" spans="1:28">
      <c r="A12" s="15" t="s">
        <v>187</v>
      </c>
      <c r="B12" s="17" t="n">
        <v>6894</v>
      </c>
      <c r="C12" s="18">
        <f>(126.0/B12*100)</f>
        <v/>
      </c>
      <c r="D12" s="19" t="n">
        <v>6768</v>
      </c>
      <c r="E12" s="18" t="n">
        <v>452.69624749</v>
      </c>
      <c r="F12" s="20" t="n">
        <v>10.16425266</v>
      </c>
      <c r="G12" s="18" t="n">
        <v>474.2278019</v>
      </c>
      <c r="H12" s="20" t="n">
        <v>8.14875105</v>
      </c>
      <c r="I12" s="18" t="n">
        <v>503.32148807</v>
      </c>
      <c r="J12" s="20" t="n">
        <v>6.70971828</v>
      </c>
      <c r="K12" s="18" t="n">
        <v>503.44083369</v>
      </c>
      <c r="L12" s="20" t="n">
        <v>4.30062625</v>
      </c>
      <c r="M12" s="18" t="n">
        <v>504.99409398</v>
      </c>
      <c r="N12" s="20" t="n">
        <v>3.55039024</v>
      </c>
      <c r="O12" s="18" t="n">
        <v>503.7408463</v>
      </c>
      <c r="P12" s="20" t="n">
        <v>3.95133257</v>
      </c>
      <c r="Q12" s="18" t="n">
        <v>477.58056236</v>
      </c>
      <c r="R12" s="20" t="n">
        <v>3.76608863</v>
      </c>
      <c r="S12" s="18" t="n">
        <v>402.3924016</v>
      </c>
      <c r="T12" s="20" t="n">
        <v>16.02220983</v>
      </c>
      <c r="U12" s="18" t="s">
        <v>182</v>
      </c>
      <c r="V12" s="20" t="s">
        <v>182</v>
      </c>
      <c r="W12" s="18" t="n">
        <v>332.31014509</v>
      </c>
      <c r="X12" s="20" t="n">
        <v>18.34291261</v>
      </c>
      <c r="Y12" s="18" t="s">
        <v>182</v>
      </c>
      <c r="Z12" s="20" t="s">
        <v>182</v>
      </c>
      <c r="AA12" s="18" t="n">
        <v>379.16099256</v>
      </c>
      <c r="AB12" s="20" t="n">
        <v>10.53839264</v>
      </c>
    </row>
    <row r="13" spans="1:28">
      <c r="A13" s="15" t="s">
        <v>188</v>
      </c>
      <c r="B13" s="17" t="n">
        <v>7161</v>
      </c>
      <c r="C13" s="18">
        <f>(314.0/B13*100)</f>
        <v/>
      </c>
      <c r="D13" s="19" t="n">
        <v>6847</v>
      </c>
      <c r="E13" s="18" t="n">
        <v>433.49829093</v>
      </c>
      <c r="F13" s="20" t="n">
        <v>20.70425987</v>
      </c>
      <c r="G13" s="18" t="n">
        <v>500.31046761</v>
      </c>
      <c r="H13" s="20" t="n">
        <v>10.50699327</v>
      </c>
      <c r="I13" s="18" t="n">
        <v>504.19151301</v>
      </c>
      <c r="J13" s="20" t="n">
        <v>8.865839169999999</v>
      </c>
      <c r="K13" s="18" t="n">
        <v>510.48382897</v>
      </c>
      <c r="L13" s="20" t="n">
        <v>4.69032137</v>
      </c>
      <c r="M13" s="18" t="n">
        <v>519.87421575</v>
      </c>
      <c r="N13" s="20" t="n">
        <v>3.70213702</v>
      </c>
      <c r="O13" s="18" t="n">
        <v>512.31812884</v>
      </c>
      <c r="P13" s="20" t="n">
        <v>3.00664997</v>
      </c>
      <c r="Q13" s="18" t="n">
        <v>497.17184666</v>
      </c>
      <c r="R13" s="20" t="n">
        <v>3.42786955</v>
      </c>
      <c r="S13" s="18" t="n">
        <v>381.68306946</v>
      </c>
      <c r="T13" s="20" t="n">
        <v>19.27739175</v>
      </c>
      <c r="U13" s="18" t="s">
        <v>182</v>
      </c>
      <c r="V13" s="20" t="s">
        <v>182</v>
      </c>
      <c r="W13" s="18" t="n">
        <v>407.4699787</v>
      </c>
      <c r="X13" s="20" t="n">
        <v>6.79601306</v>
      </c>
      <c r="Y13" s="18" t="s">
        <v>182</v>
      </c>
      <c r="Z13" s="20" t="s">
        <v>182</v>
      </c>
      <c r="AA13" s="18" t="n">
        <v>402.12851087</v>
      </c>
      <c r="AB13" s="20" t="n">
        <v>11.19676064</v>
      </c>
    </row>
    <row r="14" spans="1:28">
      <c r="A14" s="15" t="s">
        <v>189</v>
      </c>
      <c r="B14" s="17" t="n">
        <v>5587</v>
      </c>
      <c r="C14" s="18">
        <f>(191.0/B14*100)</f>
        <v/>
      </c>
      <c r="D14" s="19" t="n">
        <v>5396</v>
      </c>
      <c r="E14" s="18" t="n">
        <v>482.94012225</v>
      </c>
      <c r="F14" s="20" t="n">
        <v>16.85863759</v>
      </c>
      <c r="G14" s="18" t="n">
        <v>481.77382983</v>
      </c>
      <c r="H14" s="20" t="n">
        <v>7.94412182</v>
      </c>
      <c r="I14" s="18" t="n">
        <v>512.1366622199999</v>
      </c>
      <c r="J14" s="20" t="n">
        <v>6.9514245</v>
      </c>
      <c r="K14" s="18" t="n">
        <v>518.6086454700001</v>
      </c>
      <c r="L14" s="20" t="n">
        <v>4.39337772</v>
      </c>
      <c r="M14" s="18" t="n">
        <v>530.8438899</v>
      </c>
      <c r="N14" s="20" t="n">
        <v>3.02167669</v>
      </c>
      <c r="O14" s="18" t="n">
        <v>534.84093716</v>
      </c>
      <c r="P14" s="20" t="n">
        <v>3.52410346</v>
      </c>
      <c r="Q14" s="18" t="n">
        <v>510.96422537</v>
      </c>
      <c r="R14" s="20" t="n">
        <v>3.15210301</v>
      </c>
      <c r="S14" s="18" t="n">
        <v>421.7514654</v>
      </c>
      <c r="T14" s="20" t="n">
        <v>19.02947211</v>
      </c>
      <c r="U14" s="18" t="s">
        <v>182</v>
      </c>
      <c r="V14" s="20" t="s">
        <v>182</v>
      </c>
      <c r="W14" s="18" t="s">
        <v>182</v>
      </c>
      <c r="X14" s="20" t="s">
        <v>182</v>
      </c>
      <c r="Y14" s="18" t="s">
        <v>182</v>
      </c>
      <c r="Z14" s="20" t="s">
        <v>182</v>
      </c>
      <c r="AA14" s="18" t="n">
        <v>429.23752748</v>
      </c>
      <c r="AB14" s="20" t="n">
        <v>13.75873002</v>
      </c>
    </row>
    <row r="15" spans="1:28">
      <c r="A15" s="15" t="s">
        <v>190</v>
      </c>
      <c r="B15" s="17" t="n">
        <v>5882</v>
      </c>
      <c r="C15" s="18">
        <f>(143.0/B15*100)</f>
        <v/>
      </c>
      <c r="D15" s="19" t="n">
        <v>5739</v>
      </c>
      <c r="E15" s="18" t="n">
        <v>420.72541276</v>
      </c>
      <c r="F15" s="20" t="n">
        <v>16.81420461</v>
      </c>
      <c r="G15" s="18" t="n">
        <v>495.45209313</v>
      </c>
      <c r="H15" s="20" t="n">
        <v>8.62903625</v>
      </c>
      <c r="I15" s="18" t="n">
        <v>530.76725634</v>
      </c>
      <c r="J15" s="20" t="n">
        <v>5.62296012</v>
      </c>
      <c r="K15" s="18" t="n">
        <v>539.53971713</v>
      </c>
      <c r="L15" s="20" t="n">
        <v>3.34491317</v>
      </c>
      <c r="M15" s="18" t="n">
        <v>539.94164448</v>
      </c>
      <c r="N15" s="20" t="n">
        <v>3.28252795</v>
      </c>
      <c r="O15" s="18" t="n">
        <v>541.6210449</v>
      </c>
      <c r="P15" s="20" t="n">
        <v>3.60365863</v>
      </c>
      <c r="Q15" s="18" t="n">
        <v>513.6026797</v>
      </c>
      <c r="R15" s="20" t="n">
        <v>3.82112381</v>
      </c>
      <c r="S15" s="18" t="n">
        <v>362.00477298</v>
      </c>
      <c r="T15" s="20" t="n">
        <v>18.08573632</v>
      </c>
      <c r="U15" s="18" t="s">
        <v>182</v>
      </c>
      <c r="V15" s="20" t="s">
        <v>182</v>
      </c>
      <c r="W15" s="18" t="n">
        <v>367.66871077</v>
      </c>
      <c r="X15" s="20" t="n">
        <v>14.82638214</v>
      </c>
      <c r="Y15" s="18" t="s">
        <v>182</v>
      </c>
      <c r="Z15" s="20" t="s">
        <v>182</v>
      </c>
      <c r="AA15" s="18" t="n">
        <v>447.85776447</v>
      </c>
      <c r="AB15" s="20" t="n">
        <v>13.68666189</v>
      </c>
    </row>
    <row r="16" spans="1:28">
      <c r="A16" s="15" t="s">
        <v>191</v>
      </c>
      <c r="B16" s="17" t="n">
        <v>6108</v>
      </c>
      <c r="C16" s="18">
        <f>(258.0/B16*100)</f>
        <v/>
      </c>
      <c r="D16" s="19" t="n">
        <v>5850</v>
      </c>
      <c r="E16" s="18" t="n">
        <v>414.214291</v>
      </c>
      <c r="F16" s="20" t="n">
        <v>12.61625486</v>
      </c>
      <c r="G16" s="18" t="n">
        <v>455.86412623</v>
      </c>
      <c r="H16" s="20" t="n">
        <v>8.31931075</v>
      </c>
      <c r="I16" s="18" t="n">
        <v>494.41312478</v>
      </c>
      <c r="J16" s="20" t="n">
        <v>8.194090790000001</v>
      </c>
      <c r="K16" s="18" t="n">
        <v>519.61870447</v>
      </c>
      <c r="L16" s="20" t="n">
        <v>4.75968926</v>
      </c>
      <c r="M16" s="18" t="n">
        <v>527.33477853</v>
      </c>
      <c r="N16" s="20" t="n">
        <v>3.77672482</v>
      </c>
      <c r="O16" s="18" t="n">
        <v>525.79268995</v>
      </c>
      <c r="P16" s="20" t="n">
        <v>3.59179109</v>
      </c>
      <c r="Q16" s="18" t="n">
        <v>490.40691223</v>
      </c>
      <c r="R16" s="20" t="n">
        <v>3.86686799</v>
      </c>
      <c r="S16" s="18" t="n">
        <v>313.06149139</v>
      </c>
      <c r="T16" s="20" t="n">
        <v>13.54405818</v>
      </c>
      <c r="U16" s="18" t="s">
        <v>182</v>
      </c>
      <c r="V16" s="20" t="s">
        <v>182</v>
      </c>
      <c r="W16" s="18" t="s">
        <v>182</v>
      </c>
      <c r="X16" s="20" t="s">
        <v>182</v>
      </c>
      <c r="Y16" s="18" t="s">
        <v>182</v>
      </c>
      <c r="Z16" s="20" t="s">
        <v>182</v>
      </c>
      <c r="AA16" s="18" t="n">
        <v>365.68095217</v>
      </c>
      <c r="AB16" s="20" t="n">
        <v>9.548249820000001</v>
      </c>
    </row>
    <row r="17" spans="1:28">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s">
        <v>182</v>
      </c>
      <c r="T17" s="20" t="s">
        <v>182</v>
      </c>
      <c r="U17" s="18" t="s">
        <v>182</v>
      </c>
      <c r="V17" s="20" t="s">
        <v>182</v>
      </c>
      <c r="W17" s="18" t="n">
        <v>338.260297</v>
      </c>
      <c r="X17" s="20" t="n">
        <v>14.23011861</v>
      </c>
      <c r="Y17" s="18" t="s">
        <v>182</v>
      </c>
      <c r="Z17" s="20" t="s">
        <v>182</v>
      </c>
      <c r="AA17" s="18" t="s">
        <v>182</v>
      </c>
      <c r="AB17" s="20" t="s">
        <v>182</v>
      </c>
    </row>
    <row r="18" spans="1:28">
      <c r="A18" s="15" t="s">
        <v>193</v>
      </c>
      <c r="B18" s="17" t="n">
        <v>5532</v>
      </c>
      <c r="C18" s="18">
        <f>(39.0/B18*100)</f>
        <v/>
      </c>
      <c r="D18" s="19" t="n">
        <v>5493</v>
      </c>
      <c r="E18" s="18" t="n">
        <v>399.38775158</v>
      </c>
      <c r="F18" s="20" t="n">
        <v>17.34458067</v>
      </c>
      <c r="G18" s="18" t="n">
        <v>437.7726339</v>
      </c>
      <c r="H18" s="20" t="n">
        <v>8.99226401</v>
      </c>
      <c r="I18" s="18" t="n">
        <v>456.8861079</v>
      </c>
      <c r="J18" s="20" t="n">
        <v>8.40130037</v>
      </c>
      <c r="K18" s="18" t="n">
        <v>473.35040367</v>
      </c>
      <c r="L18" s="20" t="n">
        <v>5.51304742</v>
      </c>
      <c r="M18" s="18" t="n">
        <v>484.77832432</v>
      </c>
      <c r="N18" s="20" t="n">
        <v>4.35035274</v>
      </c>
      <c r="O18" s="18" t="n">
        <v>489.62917562</v>
      </c>
      <c r="P18" s="20" t="n">
        <v>4.07094512</v>
      </c>
      <c r="Q18" s="18" t="n">
        <v>458.12501888</v>
      </c>
      <c r="R18" s="20" t="n">
        <v>5.54927129</v>
      </c>
      <c r="S18" s="18" t="n">
        <v>346.23874168</v>
      </c>
      <c r="T18" s="20" t="n">
        <v>15.82381729</v>
      </c>
      <c r="U18" s="18" t="s">
        <v>182</v>
      </c>
      <c r="V18" s="20" t="s">
        <v>182</v>
      </c>
      <c r="W18" s="18" t="s">
        <v>182</v>
      </c>
      <c r="X18" s="20" t="s">
        <v>182</v>
      </c>
      <c r="Y18" s="18" t="s">
        <v>182</v>
      </c>
      <c r="Z18" s="20" t="s">
        <v>182</v>
      </c>
      <c r="AA18" s="18" t="n">
        <v>369.37124011</v>
      </c>
      <c r="AB18" s="20" t="n">
        <v>12.05566817</v>
      </c>
    </row>
    <row r="19" spans="1:28">
      <c r="A19" s="15" t="s">
        <v>194</v>
      </c>
      <c r="B19" s="17" t="n">
        <v>5658</v>
      </c>
      <c r="C19" s="18">
        <f>(132.0/B19*100)</f>
        <v/>
      </c>
      <c r="D19" s="19" t="n">
        <v>5526</v>
      </c>
      <c r="E19" s="18" t="n">
        <v>402.5527987</v>
      </c>
      <c r="F19" s="20" t="n">
        <v>11.40474229</v>
      </c>
      <c r="G19" s="18" t="n">
        <v>417.55286819</v>
      </c>
      <c r="H19" s="20" t="n">
        <v>9.38337802</v>
      </c>
      <c r="I19" s="18" t="n">
        <v>466.94526466</v>
      </c>
      <c r="J19" s="20" t="n">
        <v>5.99858286</v>
      </c>
      <c r="K19" s="18" t="n">
        <v>478.9031491</v>
      </c>
      <c r="L19" s="20" t="n">
        <v>4.75630329</v>
      </c>
      <c r="M19" s="18" t="n">
        <v>491.24698627</v>
      </c>
      <c r="N19" s="20" t="n">
        <v>3.6693825</v>
      </c>
      <c r="O19" s="18" t="n">
        <v>485.86645801</v>
      </c>
      <c r="P19" s="20" t="n">
        <v>4.03583462</v>
      </c>
      <c r="Q19" s="18" t="n">
        <v>456.55354562</v>
      </c>
      <c r="R19" s="20" t="n">
        <v>3.93557101</v>
      </c>
      <c r="S19" s="18" t="n">
        <v>401.34751569</v>
      </c>
      <c r="T19" s="20" t="n">
        <v>15.90881232</v>
      </c>
      <c r="U19" s="18" t="s">
        <v>182</v>
      </c>
      <c r="V19" s="20" t="s">
        <v>182</v>
      </c>
      <c r="W19" s="18" t="s">
        <v>182</v>
      </c>
      <c r="X19" s="20" t="s">
        <v>182</v>
      </c>
      <c r="Y19" s="18" t="s">
        <v>182</v>
      </c>
      <c r="Z19" s="20" t="s">
        <v>182</v>
      </c>
      <c r="AA19" s="18" t="n">
        <v>366.36690421</v>
      </c>
      <c r="AB19" s="20" t="n">
        <v>12.89691577</v>
      </c>
    </row>
    <row r="20" spans="1:28">
      <c r="A20" s="15" t="s">
        <v>195</v>
      </c>
      <c r="B20" s="17" t="n">
        <v>3371</v>
      </c>
      <c r="C20" s="18">
        <f>(81.0/B20*100)</f>
        <v/>
      </c>
      <c r="D20" s="19" t="n">
        <v>3290</v>
      </c>
      <c r="E20" s="18" t="n">
        <v>359.73371417</v>
      </c>
      <c r="F20" s="20" t="n">
        <v>24.30366857</v>
      </c>
      <c r="G20" s="18" t="n">
        <v>470.40329967</v>
      </c>
      <c r="H20" s="20" t="n">
        <v>14.3755379</v>
      </c>
      <c r="I20" s="18" t="n">
        <v>490.67656655</v>
      </c>
      <c r="J20" s="20" t="n">
        <v>8.48838896</v>
      </c>
      <c r="K20" s="18" t="n">
        <v>494.62399618</v>
      </c>
      <c r="L20" s="20" t="n">
        <v>5.69255591</v>
      </c>
      <c r="M20" s="18" t="n">
        <v>500.62959608</v>
      </c>
      <c r="N20" s="20" t="n">
        <v>3.53436871</v>
      </c>
      <c r="O20" s="18" t="n">
        <v>482.55438561</v>
      </c>
      <c r="P20" s="20" t="n">
        <v>3.61149669</v>
      </c>
      <c r="Q20" s="18" t="n">
        <v>463.22912117</v>
      </c>
      <c r="R20" s="20" t="n">
        <v>4.10122531</v>
      </c>
      <c r="S20" s="18" t="n">
        <v>375.51038772</v>
      </c>
      <c r="T20" s="20" t="n">
        <v>29.038077</v>
      </c>
      <c r="U20" s="18" t="s">
        <v>182</v>
      </c>
      <c r="V20" s="20" t="s">
        <v>182</v>
      </c>
      <c r="W20" s="18" t="s">
        <v>182</v>
      </c>
      <c r="X20" s="20" t="s">
        <v>182</v>
      </c>
      <c r="Y20" s="18" t="s">
        <v>182</v>
      </c>
      <c r="Z20" s="20" t="s">
        <v>182</v>
      </c>
      <c r="AA20" s="18" t="n">
        <v>383.45871148</v>
      </c>
      <c r="AB20" s="20" t="n">
        <v>12.73164427</v>
      </c>
    </row>
    <row r="21" spans="1:28">
      <c r="A21" s="15" t="s">
        <v>196</v>
      </c>
      <c r="B21" s="17" t="n">
        <v>5741</v>
      </c>
      <c r="C21" s="18">
        <f>(78.0/B21*100)</f>
        <v/>
      </c>
      <c r="D21" s="19" t="n">
        <v>5663</v>
      </c>
      <c r="E21" s="18" t="n">
        <v>448.37175681</v>
      </c>
      <c r="F21" s="20" t="n">
        <v>14.70095797</v>
      </c>
      <c r="G21" s="18" t="n">
        <v>478.42295701</v>
      </c>
      <c r="H21" s="20" t="n">
        <v>6.50954871</v>
      </c>
      <c r="I21" s="18" t="n">
        <v>521.92919104</v>
      </c>
      <c r="J21" s="20" t="n">
        <v>5.50767204</v>
      </c>
      <c r="K21" s="18" t="n">
        <v>526.97399593</v>
      </c>
      <c r="L21" s="20" t="n">
        <v>4.09670929</v>
      </c>
      <c r="M21" s="18" t="n">
        <v>536.59121773</v>
      </c>
      <c r="N21" s="20" t="n">
        <v>2.91312039</v>
      </c>
      <c r="O21" s="18" t="n">
        <v>527.73427545</v>
      </c>
      <c r="P21" s="20" t="n">
        <v>3.19456421</v>
      </c>
      <c r="Q21" s="18" t="n">
        <v>509.7823002</v>
      </c>
      <c r="R21" s="20" t="n">
        <v>3.66161409</v>
      </c>
      <c r="S21" s="18" t="n">
        <v>400.07311608</v>
      </c>
      <c r="T21" s="20" t="n">
        <v>26.90131156</v>
      </c>
      <c r="U21" s="18" t="s">
        <v>182</v>
      </c>
      <c r="V21" s="20" t="s">
        <v>182</v>
      </c>
      <c r="W21" s="18" t="s">
        <v>182</v>
      </c>
      <c r="X21" s="20" t="s">
        <v>182</v>
      </c>
      <c r="Y21" s="18" t="s">
        <v>182</v>
      </c>
      <c r="Z21" s="20" t="s">
        <v>182</v>
      </c>
      <c r="AA21" s="18" t="n">
        <v>433.02876044</v>
      </c>
      <c r="AB21" s="20" t="n">
        <v>14.22110616</v>
      </c>
    </row>
    <row r="22" spans="1:28">
      <c r="A22" s="15" t="s">
        <v>197</v>
      </c>
      <c r="B22" s="17" t="n">
        <v>6598</v>
      </c>
      <c r="C22" s="18">
        <f>(100.0/B22*100)</f>
        <v/>
      </c>
      <c r="D22" s="19" t="n">
        <v>6498</v>
      </c>
      <c r="E22" s="18" t="n">
        <v>453.98121469</v>
      </c>
      <c r="F22" s="20" t="n">
        <v>13.20144813</v>
      </c>
      <c r="G22" s="18" t="n">
        <v>459.78123655</v>
      </c>
      <c r="H22" s="20" t="n">
        <v>9.894963519999999</v>
      </c>
      <c r="I22" s="18" t="n">
        <v>471.02430837</v>
      </c>
      <c r="J22" s="20" t="n">
        <v>7.63611996</v>
      </c>
      <c r="K22" s="18" t="n">
        <v>485.42506545</v>
      </c>
      <c r="L22" s="20" t="n">
        <v>6.74274358</v>
      </c>
      <c r="M22" s="18" t="n">
        <v>513.3955685</v>
      </c>
      <c r="N22" s="20" t="n">
        <v>5.02252959</v>
      </c>
      <c r="O22" s="18" t="n">
        <v>508.50228738</v>
      </c>
      <c r="P22" s="20" t="n">
        <v>5.08600477</v>
      </c>
      <c r="Q22" s="18" t="n">
        <v>495.534786</v>
      </c>
      <c r="R22" s="20" t="n">
        <v>4.00192291</v>
      </c>
      <c r="S22" s="18" t="n">
        <v>363.69891939</v>
      </c>
      <c r="T22" s="20" t="n">
        <v>7.67706473</v>
      </c>
      <c r="U22" s="18" t="s">
        <v>182</v>
      </c>
      <c r="V22" s="20" t="s">
        <v>182</v>
      </c>
      <c r="W22" s="18" t="n">
        <v>481.75555063</v>
      </c>
      <c r="X22" s="20" t="n">
        <v>8.711038220000001</v>
      </c>
      <c r="Y22" s="18" t="s">
        <v>182</v>
      </c>
      <c r="Z22" s="20" t="s">
        <v>182</v>
      </c>
      <c r="AA22" s="18" t="n">
        <v>361.69907538</v>
      </c>
      <c r="AB22" s="20" t="n">
        <v>10.16399056</v>
      </c>
    </row>
    <row r="23" spans="1:28">
      <c r="A23" s="15" t="s">
        <v>198</v>
      </c>
      <c r="B23" s="17" t="n">
        <v>11583</v>
      </c>
      <c r="C23" s="18">
        <f>(512.0/B23*100)</f>
        <v/>
      </c>
      <c r="D23" s="19" t="n">
        <v>11071</v>
      </c>
      <c r="E23" s="18" t="n">
        <v>428.89616019</v>
      </c>
      <c r="F23" s="20" t="n">
        <v>8.984387330000001</v>
      </c>
      <c r="G23" s="18" t="n">
        <v>461.08756363</v>
      </c>
      <c r="H23" s="20" t="n">
        <v>6.81189365</v>
      </c>
      <c r="I23" s="18" t="n">
        <v>498.18675096</v>
      </c>
      <c r="J23" s="20" t="n">
        <v>6.45909723</v>
      </c>
      <c r="K23" s="18" t="n">
        <v>507.88152443</v>
      </c>
      <c r="L23" s="20" t="n">
        <v>3.74432876</v>
      </c>
      <c r="M23" s="18" t="n">
        <v>502.1295228</v>
      </c>
      <c r="N23" s="20" t="n">
        <v>3.55870367</v>
      </c>
      <c r="O23" s="18" t="n">
        <v>495.12408538</v>
      </c>
      <c r="P23" s="20" t="n">
        <v>4.43102036</v>
      </c>
      <c r="Q23" s="18" t="n">
        <v>474.24619456</v>
      </c>
      <c r="R23" s="20" t="n">
        <v>3.4646598</v>
      </c>
      <c r="S23" s="18" t="n">
        <v>396.08469872</v>
      </c>
      <c r="T23" s="20" t="n">
        <v>15.81185208</v>
      </c>
      <c r="U23" s="18" t="s">
        <v>182</v>
      </c>
      <c r="V23" s="20" t="s">
        <v>182</v>
      </c>
      <c r="W23" s="18" t="s">
        <v>182</v>
      </c>
      <c r="X23" s="20" t="s">
        <v>182</v>
      </c>
      <c r="Y23" s="18" t="s">
        <v>182</v>
      </c>
      <c r="Z23" s="20" t="s">
        <v>182</v>
      </c>
      <c r="AA23" s="18" t="n">
        <v>399.64353187</v>
      </c>
      <c r="AB23" s="20" t="n">
        <v>9.82995236</v>
      </c>
    </row>
    <row r="24" spans="1:28">
      <c r="A24" s="15" t="s">
        <v>199</v>
      </c>
      <c r="B24" s="17" t="n">
        <v>6647</v>
      </c>
      <c r="C24" s="18">
        <f>(16.0/B24*100)</f>
        <v/>
      </c>
      <c r="D24" s="19" t="n">
        <v>6631</v>
      </c>
      <c r="E24" s="18" t="n">
        <v>476.25728636</v>
      </c>
      <c r="F24" s="20" t="n">
        <v>7.15893534</v>
      </c>
      <c r="G24" s="18" t="n">
        <v>514.14202575</v>
      </c>
      <c r="H24" s="20" t="n">
        <v>6.42214233</v>
      </c>
      <c r="I24" s="18" t="n">
        <v>524.53118454</v>
      </c>
      <c r="J24" s="20" t="n">
        <v>5.20962227</v>
      </c>
      <c r="K24" s="18" t="n">
        <v>527.37244579</v>
      </c>
      <c r="L24" s="20" t="n">
        <v>4.34097146</v>
      </c>
      <c r="M24" s="18" t="n">
        <v>528.08202298</v>
      </c>
      <c r="N24" s="20" t="n">
        <v>3.61954263</v>
      </c>
      <c r="O24" s="18" t="n">
        <v>520.23332774</v>
      </c>
      <c r="P24" s="20" t="n">
        <v>4.58666377</v>
      </c>
      <c r="Q24" s="18" t="n">
        <v>497.63434812</v>
      </c>
      <c r="R24" s="20" t="n">
        <v>5.20622514</v>
      </c>
      <c r="S24" s="18" t="n">
        <v>421.74635576</v>
      </c>
      <c r="T24" s="20" t="n">
        <v>16.50425753</v>
      </c>
      <c r="U24" s="18" t="s">
        <v>182</v>
      </c>
      <c r="V24" s="20" t="s">
        <v>182</v>
      </c>
      <c r="W24" s="18" t="s">
        <v>182</v>
      </c>
      <c r="X24" s="20" t="s">
        <v>182</v>
      </c>
      <c r="Y24" s="18" t="s">
        <v>182</v>
      </c>
      <c r="Z24" s="20" t="s">
        <v>182</v>
      </c>
      <c r="AA24" s="18" t="n">
        <v>384.99197049</v>
      </c>
      <c r="AB24" s="20" t="n">
        <v>17.386174</v>
      </c>
    </row>
    <row r="25" spans="1:28">
      <c r="A25" s="15" t="s">
        <v>200</v>
      </c>
      <c r="B25" s="17" t="n">
        <v>5581</v>
      </c>
      <c r="C25" s="18">
        <f>(28.0/B25*100)</f>
        <v/>
      </c>
      <c r="D25" s="19" t="n">
        <v>5553</v>
      </c>
      <c r="E25" s="18" t="n">
        <v>488.55177842</v>
      </c>
      <c r="F25" s="20" t="n">
        <v>6.55010543</v>
      </c>
      <c r="G25" s="18" t="n">
        <v>527.96713077</v>
      </c>
      <c r="H25" s="20" t="n">
        <v>6.26309007</v>
      </c>
      <c r="I25" s="18" t="n">
        <v>530.97580911</v>
      </c>
      <c r="J25" s="20" t="n">
        <v>5.8368569</v>
      </c>
      <c r="K25" s="18" t="n">
        <v>517.40796535</v>
      </c>
      <c r="L25" s="20" t="n">
        <v>4.70408242</v>
      </c>
      <c r="M25" s="18" t="n">
        <v>527.04995188</v>
      </c>
      <c r="N25" s="20" t="n">
        <v>4.06938168</v>
      </c>
      <c r="O25" s="18" t="n">
        <v>515.17988873</v>
      </c>
      <c r="P25" s="20" t="n">
        <v>5.08447484</v>
      </c>
      <c r="Q25" s="18" t="n">
        <v>505.25108034</v>
      </c>
      <c r="R25" s="20" t="n">
        <v>7.17988371</v>
      </c>
      <c r="S25" s="18" t="n">
        <v>356.03769484</v>
      </c>
      <c r="T25" s="20" t="n">
        <v>21.26372516</v>
      </c>
      <c r="U25" s="18" t="s">
        <v>182</v>
      </c>
      <c r="V25" s="20" t="s">
        <v>182</v>
      </c>
      <c r="W25" s="18" t="s">
        <v>182</v>
      </c>
      <c r="X25" s="20" t="s">
        <v>182</v>
      </c>
      <c r="Y25" s="18" t="s">
        <v>182</v>
      </c>
      <c r="Z25" s="20" t="s">
        <v>182</v>
      </c>
      <c r="AA25" s="18" t="n">
        <v>445.06465986</v>
      </c>
      <c r="AB25" s="20" t="n">
        <v>30.13264941</v>
      </c>
    </row>
    <row r="26" spans="1:28">
      <c r="A26" s="15" t="s">
        <v>201</v>
      </c>
      <c r="B26" s="17" t="n">
        <v>4869</v>
      </c>
      <c r="C26" s="18">
        <f>(99.0/B26*100)</f>
        <v/>
      </c>
      <c r="D26" s="19" t="n">
        <v>4770</v>
      </c>
      <c r="E26" s="18" t="n">
        <v>415.27692134</v>
      </c>
      <c r="F26" s="20" t="n">
        <v>9.32470487</v>
      </c>
      <c r="G26" s="18" t="n">
        <v>444.39726178</v>
      </c>
      <c r="H26" s="20" t="n">
        <v>7.39326694</v>
      </c>
      <c r="I26" s="18" t="n">
        <v>469.96333237</v>
      </c>
      <c r="J26" s="20" t="n">
        <v>5.24736133</v>
      </c>
      <c r="K26" s="18" t="n">
        <v>482.72462679</v>
      </c>
      <c r="L26" s="20" t="n">
        <v>4.19144658</v>
      </c>
      <c r="M26" s="18" t="n">
        <v>498.91889882</v>
      </c>
      <c r="N26" s="20" t="n">
        <v>2.7967694</v>
      </c>
      <c r="O26" s="18" t="n">
        <v>504.31222141</v>
      </c>
      <c r="P26" s="20" t="n">
        <v>3.51499795</v>
      </c>
      <c r="Q26" s="18" t="n">
        <v>490.80824381</v>
      </c>
      <c r="R26" s="20" t="n">
        <v>3.56742138</v>
      </c>
      <c r="S26" s="18" t="s">
        <v>182</v>
      </c>
      <c r="T26" s="20" t="s">
        <v>182</v>
      </c>
      <c r="U26" s="18" t="s">
        <v>182</v>
      </c>
      <c r="V26" s="20" t="s">
        <v>182</v>
      </c>
      <c r="W26" s="18" t="s">
        <v>182</v>
      </c>
      <c r="X26" s="20" t="s">
        <v>182</v>
      </c>
      <c r="Y26" s="18" t="s">
        <v>182</v>
      </c>
      <c r="Z26" s="20" t="s">
        <v>182</v>
      </c>
      <c r="AA26" s="18" t="n">
        <v>419.19691748</v>
      </c>
      <c r="AB26" s="20" t="n">
        <v>12.39025745</v>
      </c>
    </row>
    <row r="27" spans="1:28">
      <c r="A27" s="15" t="s">
        <v>202</v>
      </c>
      <c r="B27" s="17" t="n">
        <v>5299</v>
      </c>
      <c r="C27" s="18">
        <f>(171.0/B27*100)</f>
        <v/>
      </c>
      <c r="D27" s="19" t="n">
        <v>5128</v>
      </c>
      <c r="E27" s="18" t="n">
        <v>402.08057788</v>
      </c>
      <c r="F27" s="20" t="n">
        <v>12.78230139</v>
      </c>
      <c r="G27" s="18" t="n">
        <v>427.92384686</v>
      </c>
      <c r="H27" s="20" t="n">
        <v>8.12864092</v>
      </c>
      <c r="I27" s="18" t="n">
        <v>473.51644012</v>
      </c>
      <c r="J27" s="20" t="n">
        <v>6.49672676</v>
      </c>
      <c r="K27" s="18" t="n">
        <v>493.72102912</v>
      </c>
      <c r="L27" s="20" t="n">
        <v>4.29600641</v>
      </c>
      <c r="M27" s="18" t="n">
        <v>510.13873115</v>
      </c>
      <c r="N27" s="20" t="n">
        <v>3.19198113</v>
      </c>
      <c r="O27" s="18" t="n">
        <v>506.07581793</v>
      </c>
      <c r="P27" s="20" t="n">
        <v>3.69354979</v>
      </c>
      <c r="Q27" s="18" t="n">
        <v>473.18619711</v>
      </c>
      <c r="R27" s="20" t="n">
        <v>2.90501511</v>
      </c>
      <c r="S27" s="18" t="n">
        <v>393.61544857</v>
      </c>
      <c r="T27" s="20" t="n">
        <v>12.85198234</v>
      </c>
      <c r="U27" s="18" t="s">
        <v>182</v>
      </c>
      <c r="V27" s="20" t="s">
        <v>182</v>
      </c>
      <c r="W27" s="18" t="s">
        <v>182</v>
      </c>
      <c r="X27" s="20" t="s">
        <v>182</v>
      </c>
      <c r="Y27" s="18" t="s">
        <v>182</v>
      </c>
      <c r="Z27" s="20" t="s">
        <v>182</v>
      </c>
      <c r="AA27" s="18" t="n">
        <v>395.81299392</v>
      </c>
      <c r="AB27" s="20" t="n">
        <v>6.5655203</v>
      </c>
    </row>
    <row r="28" spans="1:28">
      <c r="A28" s="15" t="s">
        <v>203</v>
      </c>
      <c r="B28" s="17" t="n">
        <v>7568</v>
      </c>
      <c r="C28" s="18">
        <f>(133.0/B28*100)</f>
        <v/>
      </c>
      <c r="D28" s="19" t="n">
        <v>7435</v>
      </c>
      <c r="E28" s="18" t="n">
        <v>390.93122476</v>
      </c>
      <c r="F28" s="20" t="n">
        <v>4.04637549</v>
      </c>
      <c r="G28" s="18" t="n">
        <v>398.12224643</v>
      </c>
      <c r="H28" s="20" t="n">
        <v>3.99069843</v>
      </c>
      <c r="I28" s="18" t="n">
        <v>416.09735674</v>
      </c>
      <c r="J28" s="20" t="n">
        <v>4.16947579</v>
      </c>
      <c r="K28" s="18" t="n">
        <v>423.97167934</v>
      </c>
      <c r="L28" s="20" t="n">
        <v>4.08449237</v>
      </c>
      <c r="M28" s="18" t="n">
        <v>443.82141176</v>
      </c>
      <c r="N28" s="20" t="n">
        <v>3.88950937</v>
      </c>
      <c r="O28" s="18" t="n">
        <v>452.64538441</v>
      </c>
      <c r="P28" s="20" t="n">
        <v>4.07473349</v>
      </c>
      <c r="Q28" s="18" t="n">
        <v>446.78768205</v>
      </c>
      <c r="R28" s="20" t="n">
        <v>3.91217649</v>
      </c>
      <c r="S28" s="18" t="n">
        <v>338.62274672</v>
      </c>
      <c r="T28" s="20" t="n">
        <v>7.02856174</v>
      </c>
      <c r="U28" s="18" t="s">
        <v>182</v>
      </c>
      <c r="V28" s="20" t="s">
        <v>182</v>
      </c>
      <c r="W28" s="18" t="s">
        <v>182</v>
      </c>
      <c r="X28" s="20" t="s">
        <v>182</v>
      </c>
      <c r="Y28" s="18" t="s">
        <v>182</v>
      </c>
      <c r="Z28" s="20" t="s">
        <v>182</v>
      </c>
      <c r="AA28" s="18" t="n">
        <v>364.53951015</v>
      </c>
      <c r="AB28" s="20" t="n">
        <v>10.63034882</v>
      </c>
    </row>
    <row r="29" spans="1:28">
      <c r="A29" s="15" t="s">
        <v>204</v>
      </c>
      <c r="B29" s="17" t="n">
        <v>5385</v>
      </c>
      <c r="C29" s="18">
        <f>(36.0/B29*100)</f>
        <v/>
      </c>
      <c r="D29" s="19" t="n">
        <v>5349</v>
      </c>
      <c r="E29" s="18" t="n">
        <v>416.20969441</v>
      </c>
      <c r="F29" s="20" t="n">
        <v>16.23102787</v>
      </c>
      <c r="G29" s="18" t="n">
        <v>470.73510509</v>
      </c>
      <c r="H29" s="20" t="n">
        <v>9.91951954</v>
      </c>
      <c r="I29" s="18" t="n">
        <v>496.46627718</v>
      </c>
      <c r="J29" s="20" t="n">
        <v>7.83241092</v>
      </c>
      <c r="K29" s="18" t="n">
        <v>517.62495087</v>
      </c>
      <c r="L29" s="20" t="n">
        <v>4.71460584</v>
      </c>
      <c r="M29" s="18" t="n">
        <v>527.19755419</v>
      </c>
      <c r="N29" s="20" t="n">
        <v>3.61798665</v>
      </c>
      <c r="O29" s="18" t="n">
        <v>521.19519216</v>
      </c>
      <c r="P29" s="20" t="n">
        <v>3.86308711</v>
      </c>
      <c r="Q29" s="18" t="n">
        <v>493.88588347</v>
      </c>
      <c r="R29" s="20" t="n">
        <v>3.55903293</v>
      </c>
      <c r="S29" s="18" t="n">
        <v>321.85395902</v>
      </c>
      <c r="T29" s="20" t="n">
        <v>38.78060041</v>
      </c>
      <c r="U29" s="18" t="s">
        <v>182</v>
      </c>
      <c r="V29" s="20" t="s">
        <v>182</v>
      </c>
      <c r="W29" s="18" t="n">
        <v>314.02123871</v>
      </c>
      <c r="X29" s="20" t="n">
        <v>13.26138992</v>
      </c>
      <c r="Y29" s="18" t="s">
        <v>182</v>
      </c>
      <c r="Z29" s="20" t="s">
        <v>182</v>
      </c>
      <c r="AA29" s="18" t="n">
        <v>388.62300119</v>
      </c>
      <c r="AB29" s="20" t="n">
        <v>15.19156092</v>
      </c>
    </row>
    <row r="30" spans="1:28">
      <c r="A30" s="15" t="s">
        <v>205</v>
      </c>
      <c r="B30" s="17" t="n">
        <v>4520</v>
      </c>
      <c r="C30" s="18">
        <f>(536.0/B30*100)</f>
        <v/>
      </c>
      <c r="D30" s="19" t="n">
        <v>3984</v>
      </c>
      <c r="E30" s="18" t="n">
        <v>426.91398097</v>
      </c>
      <c r="F30" s="20" t="n">
        <v>12.69739903</v>
      </c>
      <c r="G30" s="18" t="n">
        <v>466.97497542</v>
      </c>
      <c r="H30" s="20" t="n">
        <v>11.33313536</v>
      </c>
      <c r="I30" s="18" t="n">
        <v>486.1589971</v>
      </c>
      <c r="J30" s="20" t="n">
        <v>8.805132199999999</v>
      </c>
      <c r="K30" s="18" t="n">
        <v>519.61969148</v>
      </c>
      <c r="L30" s="20" t="n">
        <v>6.08822698</v>
      </c>
      <c r="M30" s="18" t="n">
        <v>533.41435558</v>
      </c>
      <c r="N30" s="20" t="n">
        <v>4.24635103</v>
      </c>
      <c r="O30" s="18" t="n">
        <v>533.5570145</v>
      </c>
      <c r="P30" s="20" t="n">
        <v>4.45360185</v>
      </c>
      <c r="Q30" s="18" t="n">
        <v>510.58735316</v>
      </c>
      <c r="R30" s="20" t="n">
        <v>3.91461509</v>
      </c>
      <c r="S30" s="18" t="n">
        <v>415.7355771</v>
      </c>
      <c r="T30" s="20" t="n">
        <v>20.11323655</v>
      </c>
      <c r="U30" s="18" t="s">
        <v>182</v>
      </c>
      <c r="V30" s="20" t="s">
        <v>182</v>
      </c>
      <c r="W30" s="18" t="s">
        <v>182</v>
      </c>
      <c r="X30" s="20" t="s">
        <v>182</v>
      </c>
      <c r="Y30" s="18" t="s">
        <v>182</v>
      </c>
      <c r="Z30" s="20" t="s">
        <v>182</v>
      </c>
      <c r="AA30" s="18" t="n">
        <v>401.65907539</v>
      </c>
      <c r="AB30" s="20" t="n">
        <v>11.25171573</v>
      </c>
    </row>
    <row r="31" spans="1:28">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s">
        <v>182</v>
      </c>
      <c r="T31" s="20" t="s">
        <v>182</v>
      </c>
      <c r="U31" s="18" t="s">
        <v>182</v>
      </c>
      <c r="V31" s="20" t="s">
        <v>182</v>
      </c>
      <c r="W31" s="18" t="n">
        <v>513.19117289</v>
      </c>
      <c r="X31" s="20" t="n">
        <v>2.50932949</v>
      </c>
      <c r="Y31" s="18" t="s">
        <v>182</v>
      </c>
      <c r="Z31" s="20" t="s">
        <v>182</v>
      </c>
      <c r="AA31" s="18" t="s">
        <v>182</v>
      </c>
      <c r="AB31" s="20" t="s">
        <v>182</v>
      </c>
    </row>
    <row r="32" spans="1:28">
      <c r="A32" s="15" t="s">
        <v>207</v>
      </c>
      <c r="B32" s="17" t="n">
        <v>4478</v>
      </c>
      <c r="C32" s="18">
        <f>(16.0/B32*100)</f>
        <v/>
      </c>
      <c r="D32" s="19" t="n">
        <v>4462</v>
      </c>
      <c r="E32" s="18" t="n">
        <v>458.24641052</v>
      </c>
      <c r="F32" s="20" t="n">
        <v>15.66045728</v>
      </c>
      <c r="G32" s="18" t="n">
        <v>463.61366763</v>
      </c>
      <c r="H32" s="20" t="n">
        <v>10.36601222</v>
      </c>
      <c r="I32" s="18" t="n">
        <v>493.90709046</v>
      </c>
      <c r="J32" s="20" t="n">
        <v>6.20183695</v>
      </c>
      <c r="K32" s="18" t="n">
        <v>501.51692761</v>
      </c>
      <c r="L32" s="20" t="n">
        <v>4.54669027</v>
      </c>
      <c r="M32" s="18" t="n">
        <v>521.84925536</v>
      </c>
      <c r="N32" s="20" t="n">
        <v>3.58295225</v>
      </c>
      <c r="O32" s="18" t="n">
        <v>514.14661553</v>
      </c>
      <c r="P32" s="20" t="n">
        <v>3.11231135</v>
      </c>
      <c r="Q32" s="18" t="n">
        <v>499.3073651</v>
      </c>
      <c r="R32" s="20" t="n">
        <v>3.94102231</v>
      </c>
      <c r="S32" s="18" t="n">
        <v>401.02867692</v>
      </c>
      <c r="T32" s="20" t="n">
        <v>15.8315858</v>
      </c>
      <c r="U32" s="18" t="s">
        <v>182</v>
      </c>
      <c r="V32" s="20" t="s">
        <v>182</v>
      </c>
      <c r="W32" s="18" t="s">
        <v>182</v>
      </c>
      <c r="X32" s="20" t="s">
        <v>182</v>
      </c>
      <c r="Y32" s="18" t="s">
        <v>182</v>
      </c>
      <c r="Z32" s="20" t="s">
        <v>182</v>
      </c>
      <c r="AA32" s="18" t="n">
        <v>405.5389926</v>
      </c>
      <c r="AB32" s="20" t="n">
        <v>17.98599912</v>
      </c>
    </row>
    <row r="33" spans="1:28">
      <c r="A33" s="15" t="s">
        <v>208</v>
      </c>
      <c r="B33" s="17" t="n">
        <v>7325</v>
      </c>
      <c r="C33" s="18">
        <f>(234.0/B33*100)</f>
        <v/>
      </c>
      <c r="D33" s="19" t="n">
        <v>7091</v>
      </c>
      <c r="E33" s="18" t="n">
        <v>427.1497669</v>
      </c>
      <c r="F33" s="20" t="n">
        <v>10.71039546</v>
      </c>
      <c r="G33" s="18" t="n">
        <v>460.41937031</v>
      </c>
      <c r="H33" s="20" t="n">
        <v>6.84930128</v>
      </c>
      <c r="I33" s="18" t="n">
        <v>485.28733723</v>
      </c>
      <c r="J33" s="20" t="n">
        <v>5.7230795</v>
      </c>
      <c r="K33" s="18" t="n">
        <v>506.3909561</v>
      </c>
      <c r="L33" s="20" t="n">
        <v>3.89765022</v>
      </c>
      <c r="M33" s="18" t="n">
        <v>513.59803284</v>
      </c>
      <c r="N33" s="20" t="n">
        <v>3.14131029</v>
      </c>
      <c r="O33" s="18" t="n">
        <v>513.75249065</v>
      </c>
      <c r="P33" s="20" t="n">
        <v>3.99056988</v>
      </c>
      <c r="Q33" s="18" t="n">
        <v>494.69246528</v>
      </c>
      <c r="R33" s="20" t="n">
        <v>4.30890495</v>
      </c>
      <c r="S33" s="18" t="n">
        <v>368.25119516</v>
      </c>
      <c r="T33" s="20" t="n">
        <v>18.57036086</v>
      </c>
      <c r="U33" s="18" t="s">
        <v>182</v>
      </c>
      <c r="V33" s="20" t="s">
        <v>182</v>
      </c>
      <c r="W33" s="18" t="s">
        <v>182</v>
      </c>
      <c r="X33" s="20" t="s">
        <v>182</v>
      </c>
      <c r="Y33" s="18" t="s">
        <v>182</v>
      </c>
      <c r="Z33" s="20" t="s">
        <v>182</v>
      </c>
      <c r="AA33" s="18" t="n">
        <v>410.28868356</v>
      </c>
      <c r="AB33" s="20" t="n">
        <v>12.24561031</v>
      </c>
    </row>
    <row r="34" spans="1:28">
      <c r="A34" s="15" t="s">
        <v>209</v>
      </c>
      <c r="B34" s="17" t="n">
        <v>6350</v>
      </c>
      <c r="C34" s="18">
        <f>(86.0/B34*100)</f>
        <v/>
      </c>
      <c r="D34" s="19" t="n">
        <v>6264</v>
      </c>
      <c r="E34" s="18" t="n">
        <v>370.79535548</v>
      </c>
      <c r="F34" s="20" t="n">
        <v>9.921225</v>
      </c>
      <c r="G34" s="18" t="n">
        <v>399.62304642</v>
      </c>
      <c r="H34" s="20" t="n">
        <v>8.456557249999999</v>
      </c>
      <c r="I34" s="18" t="n">
        <v>454.49152382</v>
      </c>
      <c r="J34" s="20" t="n">
        <v>6.31605944</v>
      </c>
      <c r="K34" s="18" t="n">
        <v>468.28551885</v>
      </c>
      <c r="L34" s="20" t="n">
        <v>4.09795451</v>
      </c>
      <c r="M34" s="18" t="n">
        <v>481.8806715</v>
      </c>
      <c r="N34" s="20" t="n">
        <v>4.0145355</v>
      </c>
      <c r="O34" s="18" t="n">
        <v>477.26934229</v>
      </c>
      <c r="P34" s="20" t="n">
        <v>3.98475308</v>
      </c>
      <c r="Q34" s="18" t="n">
        <v>455.29979003</v>
      </c>
      <c r="R34" s="20" t="n">
        <v>3.91612293</v>
      </c>
      <c r="S34" s="18" t="n">
        <v>334.83334259</v>
      </c>
      <c r="T34" s="20" t="n">
        <v>14.1221069</v>
      </c>
      <c r="U34" s="18" t="s">
        <v>182</v>
      </c>
      <c r="V34" s="20" t="s">
        <v>182</v>
      </c>
      <c r="W34" s="18" t="n">
        <v>263.37193708</v>
      </c>
      <c r="X34" s="20" t="n">
        <v>13.61114927</v>
      </c>
      <c r="Y34" s="18" t="s">
        <v>182</v>
      </c>
      <c r="Z34" s="20" t="s">
        <v>182</v>
      </c>
      <c r="AA34" s="18" t="n">
        <v>345.89714873</v>
      </c>
      <c r="AB34" s="20" t="n">
        <v>11.16302875</v>
      </c>
    </row>
    <row r="35" spans="1:28">
      <c r="A35" s="15" t="s">
        <v>210</v>
      </c>
      <c r="B35" s="17" t="n">
        <v>6406</v>
      </c>
      <c r="C35" s="18">
        <f>(69.0/B35*100)</f>
        <v/>
      </c>
      <c r="D35" s="19" t="n">
        <v>6337</v>
      </c>
      <c r="E35" s="18" t="n">
        <v>451.37421075</v>
      </c>
      <c r="F35" s="20" t="n">
        <v>14.77843363</v>
      </c>
      <c r="G35" s="18" t="n">
        <v>473.87651071</v>
      </c>
      <c r="H35" s="20" t="n">
        <v>8.47348873</v>
      </c>
      <c r="I35" s="18" t="n">
        <v>509.30524701</v>
      </c>
      <c r="J35" s="20" t="n">
        <v>5.93115605</v>
      </c>
      <c r="K35" s="18" t="n">
        <v>519.5313693099999</v>
      </c>
      <c r="L35" s="20" t="n">
        <v>3.49820379</v>
      </c>
      <c r="M35" s="18" t="n">
        <v>517.67585153</v>
      </c>
      <c r="N35" s="20" t="n">
        <v>2.90899736</v>
      </c>
      <c r="O35" s="18" t="n">
        <v>516.0734864</v>
      </c>
      <c r="P35" s="20" t="n">
        <v>3.22849596</v>
      </c>
      <c r="Q35" s="18" t="n">
        <v>496.22530446</v>
      </c>
      <c r="R35" s="20" t="n">
        <v>4.37595009</v>
      </c>
      <c r="S35" s="18" t="n">
        <v>422.69452704</v>
      </c>
      <c r="T35" s="20" t="n">
        <v>17.970435</v>
      </c>
      <c r="U35" s="18" t="s">
        <v>182</v>
      </c>
      <c r="V35" s="20" t="s">
        <v>182</v>
      </c>
      <c r="W35" s="18" t="n">
        <v>337.32521215</v>
      </c>
      <c r="X35" s="20" t="n">
        <v>11.65794297</v>
      </c>
      <c r="Y35" s="18" t="s">
        <v>182</v>
      </c>
      <c r="Z35" s="20" t="s">
        <v>182</v>
      </c>
      <c r="AA35" s="18" t="n">
        <v>405.07749092</v>
      </c>
      <c r="AB35" s="20" t="n">
        <v>12.69022624</v>
      </c>
    </row>
    <row r="36" spans="1:28">
      <c r="A36" s="15" t="s">
        <v>211</v>
      </c>
      <c r="B36" s="17" t="n">
        <v>6736</v>
      </c>
      <c r="C36" s="18">
        <f>(49.0/B36*100)</f>
        <v/>
      </c>
      <c r="D36" s="19" t="n">
        <v>6687</v>
      </c>
      <c r="E36" s="18" t="n">
        <v>426.62666315</v>
      </c>
      <c r="F36" s="20" t="n">
        <v>9.53278224</v>
      </c>
      <c r="G36" s="18" t="n">
        <v>450.90959745</v>
      </c>
      <c r="H36" s="20" t="n">
        <v>8.578608060000001</v>
      </c>
      <c r="I36" s="18" t="n">
        <v>496.59870646</v>
      </c>
      <c r="J36" s="20" t="n">
        <v>7.00971539</v>
      </c>
      <c r="K36" s="18" t="n">
        <v>505.38496757</v>
      </c>
      <c r="L36" s="20" t="n">
        <v>4.15081218</v>
      </c>
      <c r="M36" s="18" t="n">
        <v>513.70584268</v>
      </c>
      <c r="N36" s="20" t="n">
        <v>3.3086368</v>
      </c>
      <c r="O36" s="18" t="n">
        <v>509.44167545</v>
      </c>
      <c r="P36" s="20" t="n">
        <v>3.66516776</v>
      </c>
      <c r="Q36" s="18" t="n">
        <v>488.96657254</v>
      </c>
      <c r="R36" s="20" t="n">
        <v>2.74846246</v>
      </c>
      <c r="S36" s="18" t="n">
        <v>385.49771252</v>
      </c>
      <c r="T36" s="20" t="n">
        <v>19.92210262</v>
      </c>
      <c r="U36" s="18" t="s">
        <v>182</v>
      </c>
      <c r="V36" s="20" t="s">
        <v>182</v>
      </c>
      <c r="W36" s="18" t="s">
        <v>182</v>
      </c>
      <c r="X36" s="20" t="s">
        <v>182</v>
      </c>
      <c r="Y36" s="18" t="s">
        <v>182</v>
      </c>
      <c r="Z36" s="20" t="s">
        <v>182</v>
      </c>
      <c r="AA36" s="18" t="n">
        <v>380.06624019</v>
      </c>
      <c r="AB36" s="20" t="n">
        <v>11.93383952</v>
      </c>
    </row>
    <row r="37" spans="1:28">
      <c r="A37" s="15" t="s">
        <v>212</v>
      </c>
      <c r="B37" s="17" t="n">
        <v>5458</v>
      </c>
      <c r="C37" s="18">
        <f>(244.0/B37*100)</f>
        <v/>
      </c>
      <c r="D37" s="19" t="n">
        <v>5214</v>
      </c>
      <c r="E37" s="18" t="n">
        <v>424.65614326</v>
      </c>
      <c r="F37" s="20" t="n">
        <v>19.76762107</v>
      </c>
      <c r="G37" s="18" t="n">
        <v>499.80348284</v>
      </c>
      <c r="H37" s="20" t="n">
        <v>12.25502359</v>
      </c>
      <c r="I37" s="18" t="n">
        <v>488.81343753</v>
      </c>
      <c r="J37" s="20" t="n">
        <v>10.2449937</v>
      </c>
      <c r="K37" s="18" t="n">
        <v>498.88239979</v>
      </c>
      <c r="L37" s="20" t="n">
        <v>6.1326453</v>
      </c>
      <c r="M37" s="18" t="n">
        <v>522.29739517</v>
      </c>
      <c r="N37" s="20" t="n">
        <v>3.62484776</v>
      </c>
      <c r="O37" s="18" t="n">
        <v>519.33214978</v>
      </c>
      <c r="P37" s="20" t="n">
        <v>4.1676682</v>
      </c>
      <c r="Q37" s="18" t="n">
        <v>496.88513581</v>
      </c>
      <c r="R37" s="20" t="n">
        <v>3.85295354</v>
      </c>
      <c r="S37" s="18" t="n">
        <v>360.77304662</v>
      </c>
      <c r="T37" s="20" t="n">
        <v>16.16035941</v>
      </c>
      <c r="U37" s="18" t="s">
        <v>182</v>
      </c>
      <c r="V37" s="20" t="s">
        <v>182</v>
      </c>
      <c r="W37" s="18" t="s">
        <v>182</v>
      </c>
      <c r="X37" s="20" t="s">
        <v>182</v>
      </c>
      <c r="Y37" s="18" t="s">
        <v>182</v>
      </c>
      <c r="Z37" s="20" t="s">
        <v>182</v>
      </c>
      <c r="AA37" s="18" t="n">
        <v>384.75554159</v>
      </c>
      <c r="AB37" s="20" t="n">
        <v>11.3447517</v>
      </c>
    </row>
    <row r="38" spans="1:28">
      <c r="A38" s="15" t="s">
        <v>213</v>
      </c>
      <c r="B38" s="17" t="n">
        <v>5860</v>
      </c>
      <c r="C38" s="18">
        <f>(64.0/B38*100)</f>
        <v/>
      </c>
      <c r="D38" s="19" t="n">
        <v>5796</v>
      </c>
      <c r="E38" s="18" t="n">
        <v>447.02719262</v>
      </c>
      <c r="F38" s="20" t="n">
        <v>13.61391499</v>
      </c>
      <c r="G38" s="18" t="n">
        <v>463.08943081</v>
      </c>
      <c r="H38" s="20" t="n">
        <v>7.80584928</v>
      </c>
      <c r="I38" s="18" t="n">
        <v>492.82737275</v>
      </c>
      <c r="J38" s="20" t="n">
        <v>6.60150361</v>
      </c>
      <c r="K38" s="18" t="n">
        <v>508.92694928</v>
      </c>
      <c r="L38" s="20" t="n">
        <v>4.48693124</v>
      </c>
      <c r="M38" s="18" t="n">
        <v>514.63144979</v>
      </c>
      <c r="N38" s="20" t="n">
        <v>3.93255582</v>
      </c>
      <c r="O38" s="18" t="n">
        <v>498.14477246</v>
      </c>
      <c r="P38" s="20" t="n">
        <v>4.4544118</v>
      </c>
      <c r="Q38" s="18" t="n">
        <v>471.26736632</v>
      </c>
      <c r="R38" s="20" t="n">
        <v>4.59689766</v>
      </c>
      <c r="S38" s="18" t="n">
        <v>380.28450856</v>
      </c>
      <c r="T38" s="20" t="n">
        <v>16.9600707</v>
      </c>
      <c r="U38" s="18" t="s">
        <v>182</v>
      </c>
      <c r="V38" s="20" t="s">
        <v>182</v>
      </c>
      <c r="W38" s="18" t="s">
        <v>182</v>
      </c>
      <c r="X38" s="20" t="s">
        <v>182</v>
      </c>
      <c r="Y38" s="18" t="s">
        <v>182</v>
      </c>
      <c r="Z38" s="20" t="s">
        <v>182</v>
      </c>
      <c r="AA38" s="18" t="n">
        <v>408.71826005</v>
      </c>
      <c r="AB38" s="20" t="n">
        <v>8.17875074</v>
      </c>
    </row>
    <row r="39" spans="1:28">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s">
        <v>182</v>
      </c>
      <c r="T39" s="20" t="s">
        <v>182</v>
      </c>
      <c r="U39" s="18" t="s">
        <v>182</v>
      </c>
      <c r="V39" s="20" t="s">
        <v>182</v>
      </c>
      <c r="W39" s="18" t="n">
        <v>428.33509279</v>
      </c>
      <c r="X39" s="20" t="n">
        <v>3.96406432</v>
      </c>
      <c r="Y39" s="18" t="s">
        <v>182</v>
      </c>
      <c r="Z39" s="20" t="s">
        <v>182</v>
      </c>
      <c r="AA39" s="18" t="s">
        <v>182</v>
      </c>
      <c r="AB39" s="20" t="s">
        <v>182</v>
      </c>
    </row>
    <row r="40" spans="1:28">
      <c r="A40" s="15" t="s">
        <v>215</v>
      </c>
      <c r="B40" s="17" t="n">
        <v>14157</v>
      </c>
      <c r="C40" s="18">
        <f>(5670.0/B40*100)</f>
        <v/>
      </c>
      <c r="D40" s="19" t="n">
        <v>8487</v>
      </c>
      <c r="E40" s="18" t="n">
        <v>438.15552318</v>
      </c>
      <c r="F40" s="20" t="n">
        <v>17.55354698</v>
      </c>
      <c r="G40" s="18" t="n">
        <v>461.54175028</v>
      </c>
      <c r="H40" s="20" t="n">
        <v>11.79687971</v>
      </c>
      <c r="I40" s="18" t="n">
        <v>478.87161646</v>
      </c>
      <c r="J40" s="20" t="n">
        <v>10.39218427</v>
      </c>
      <c r="K40" s="18" t="n">
        <v>508.72224164</v>
      </c>
      <c r="L40" s="20" t="n">
        <v>6.57434154</v>
      </c>
      <c r="M40" s="18" t="n">
        <v>516.5129644800001</v>
      </c>
      <c r="N40" s="20" t="n">
        <v>5.26368077</v>
      </c>
      <c r="O40" s="18" t="n">
        <v>511.78189331</v>
      </c>
      <c r="P40" s="20" t="n">
        <v>4.27795741</v>
      </c>
      <c r="Q40" s="18" t="n">
        <v>496.1801699</v>
      </c>
      <c r="R40" s="20" t="n">
        <v>3.70620895</v>
      </c>
      <c r="S40" s="18" t="n">
        <v>426.68422636</v>
      </c>
      <c r="T40" s="20" t="n">
        <v>20.85658047</v>
      </c>
      <c r="U40" s="18" t="s">
        <v>182</v>
      </c>
      <c r="V40" s="20" t="s">
        <v>182</v>
      </c>
      <c r="W40" s="18" t="n">
        <v>493.18465857</v>
      </c>
      <c r="X40" s="20" t="n">
        <v>2.25147869</v>
      </c>
      <c r="Y40" s="18" t="s">
        <v>182</v>
      </c>
      <c r="Z40" s="20" t="s">
        <v>182</v>
      </c>
      <c r="AA40" s="18" t="n">
        <v>396.25148016</v>
      </c>
      <c r="AB40" s="20" t="n">
        <v>10.13026641</v>
      </c>
    </row>
    <row r="41" spans="1:28">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s">
        <v>182</v>
      </c>
      <c r="T41" s="20" t="s">
        <v>182</v>
      </c>
      <c r="U41" s="18" t="s">
        <v>182</v>
      </c>
      <c r="V41" s="20" t="s">
        <v>182</v>
      </c>
      <c r="W41" s="18" t="n">
        <v>496.93509736</v>
      </c>
      <c r="X41" s="20" t="n">
        <v>3.40747713</v>
      </c>
      <c r="Y41" s="18" t="s">
        <v>182</v>
      </c>
      <c r="Z41" s="20" t="s">
        <v>182</v>
      </c>
      <c r="AA41" s="18" t="s">
        <v>182</v>
      </c>
      <c r="AB41" s="20" t="s">
        <v>182</v>
      </c>
    </row>
    <row r="42" spans="1:28">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c r="Y44" s="18" t="s">
        <v>182</v>
      </c>
      <c r="Z44" s="20" t="s">
        <v>182</v>
      </c>
      <c r="AA44" s="18" t="s">
        <v>182</v>
      </c>
      <c r="AB44" s="20" t="s">
        <v>182</v>
      </c>
    </row>
    <row r="45" spans="1:28">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s">
        <v>182</v>
      </c>
      <c r="T45" s="20" t="s">
        <v>182</v>
      </c>
      <c r="U45" s="18" t="s">
        <v>182</v>
      </c>
      <c r="V45" s="20" t="s">
        <v>182</v>
      </c>
      <c r="W45" s="18" t="n">
        <v>349.85925265</v>
      </c>
      <c r="X45" s="20" t="n">
        <v>3.00084387</v>
      </c>
      <c r="Y45" s="18" t="s">
        <v>182</v>
      </c>
      <c r="Z45" s="20" t="s">
        <v>182</v>
      </c>
      <c r="AA45" s="18" t="s">
        <v>182</v>
      </c>
      <c r="AB45" s="20" t="s">
        <v>182</v>
      </c>
    </row>
    <row r="46" spans="1:28">
      <c r="A46" s="15" t="s">
        <v>221</v>
      </c>
      <c r="B46" s="17" t="n">
        <v>23141</v>
      </c>
      <c r="C46" s="18">
        <f>(2784.0/B46*100)</f>
        <v/>
      </c>
      <c r="D46" s="19" t="n">
        <v>20357</v>
      </c>
      <c r="E46" s="18" t="n">
        <v>361.86617106</v>
      </c>
      <c r="F46" s="20" t="n">
        <v>4.05263704</v>
      </c>
      <c r="G46" s="18" t="n">
        <v>377.53142233</v>
      </c>
      <c r="H46" s="20" t="n">
        <v>5.90706863</v>
      </c>
      <c r="I46" s="18" t="n">
        <v>401.79726445</v>
      </c>
      <c r="J46" s="20" t="n">
        <v>6.42584253</v>
      </c>
      <c r="K46" s="18" t="n">
        <v>408.14380132</v>
      </c>
      <c r="L46" s="20" t="n">
        <v>6.04396485</v>
      </c>
      <c r="M46" s="18" t="n">
        <v>440.28918316</v>
      </c>
      <c r="N46" s="20" t="n">
        <v>6.01657119</v>
      </c>
      <c r="O46" s="18" t="n">
        <v>441.99842094</v>
      </c>
      <c r="P46" s="20" t="n">
        <v>5.2899123</v>
      </c>
      <c r="Q46" s="18" t="n">
        <v>430.92252994</v>
      </c>
      <c r="R46" s="20" t="n">
        <v>4.04872081</v>
      </c>
      <c r="S46" s="18" t="n">
        <v>289.52772702</v>
      </c>
      <c r="T46" s="20" t="n">
        <v>9.23637942</v>
      </c>
      <c r="U46" s="18" t="s">
        <v>182</v>
      </c>
      <c r="V46" s="20" t="s">
        <v>182</v>
      </c>
      <c r="W46" s="18" t="s">
        <v>182</v>
      </c>
      <c r="X46" s="20" t="s">
        <v>182</v>
      </c>
      <c r="Y46" s="18" t="s">
        <v>182</v>
      </c>
      <c r="Z46" s="20" t="s">
        <v>182</v>
      </c>
      <c r="AA46" s="18" t="n">
        <v>387.12016772</v>
      </c>
      <c r="AB46" s="20" t="n">
        <v>4.08002886</v>
      </c>
    </row>
    <row r="47" spans="1:28">
      <c r="A47" s="15" t="s">
        <v>222</v>
      </c>
      <c r="B47" s="17" t="n">
        <v>5928</v>
      </c>
      <c r="C47" s="18">
        <f>(143.0/B47*100)</f>
        <v/>
      </c>
      <c r="D47" s="19" t="n">
        <v>5785</v>
      </c>
      <c r="E47" s="18" t="n">
        <v>356.93937895</v>
      </c>
      <c r="F47" s="20" t="n">
        <v>10.53177276</v>
      </c>
      <c r="G47" s="18" t="n">
        <v>369.26879366</v>
      </c>
      <c r="H47" s="20" t="n">
        <v>13.24390736</v>
      </c>
      <c r="I47" s="18" t="n">
        <v>406.45998137</v>
      </c>
      <c r="J47" s="20" t="n">
        <v>9.11765368</v>
      </c>
      <c r="K47" s="18" t="n">
        <v>436.16220122</v>
      </c>
      <c r="L47" s="20" t="n">
        <v>7.25954896</v>
      </c>
      <c r="M47" s="18" t="n">
        <v>467.43287686</v>
      </c>
      <c r="N47" s="20" t="n">
        <v>5.61842251</v>
      </c>
      <c r="O47" s="18" t="n">
        <v>473.50668494</v>
      </c>
      <c r="P47" s="20" t="n">
        <v>5.07421614</v>
      </c>
      <c r="Q47" s="18" t="n">
        <v>436.29314059</v>
      </c>
      <c r="R47" s="20" t="n">
        <v>4.9182906</v>
      </c>
      <c r="S47" s="18" t="n">
        <v>326.8422066</v>
      </c>
      <c r="T47" s="20" t="n">
        <v>10.52813138</v>
      </c>
      <c r="U47" s="18" t="s">
        <v>182</v>
      </c>
      <c r="V47" s="20" t="s">
        <v>182</v>
      </c>
      <c r="W47" s="18" t="s">
        <v>182</v>
      </c>
      <c r="X47" s="20" t="s">
        <v>182</v>
      </c>
      <c r="Y47" s="18" t="s">
        <v>182</v>
      </c>
      <c r="Z47" s="20" t="s">
        <v>182</v>
      </c>
      <c r="AA47" s="18" t="n">
        <v>337.92156016</v>
      </c>
      <c r="AB47" s="20" t="n">
        <v>7.27325446</v>
      </c>
    </row>
    <row r="48" spans="1:28">
      <c r="A48" s="15" t="s">
        <v>223</v>
      </c>
      <c r="B48" s="17" t="n">
        <v>9841</v>
      </c>
      <c r="C48" s="18">
        <f>(19.0/B48*100)</f>
        <v/>
      </c>
      <c r="D48" s="19" t="n">
        <v>9822</v>
      </c>
      <c r="E48" s="18" t="n">
        <v>479.87551543</v>
      </c>
      <c r="F48" s="20" t="n">
        <v>7.06856793</v>
      </c>
      <c r="G48" s="18" t="n">
        <v>498.85731598</v>
      </c>
      <c r="H48" s="20" t="n">
        <v>6.26536446</v>
      </c>
      <c r="I48" s="18" t="n">
        <v>520.36661342</v>
      </c>
      <c r="J48" s="20" t="n">
        <v>5.67632668</v>
      </c>
      <c r="K48" s="18" t="n">
        <v>527.22240357</v>
      </c>
      <c r="L48" s="20" t="n">
        <v>6.33361196</v>
      </c>
      <c r="M48" s="18" t="n">
        <v>517.03880109</v>
      </c>
      <c r="N48" s="20" t="n">
        <v>6.68750441</v>
      </c>
      <c r="O48" s="18" t="n">
        <v>509.29358716</v>
      </c>
      <c r="P48" s="20" t="n">
        <v>5.54357284</v>
      </c>
      <c r="Q48" s="18" t="n">
        <v>482.68197518</v>
      </c>
      <c r="R48" s="20" t="n">
        <v>5.27802451</v>
      </c>
      <c r="S48" s="18" t="n">
        <v>366.66308644</v>
      </c>
      <c r="T48" s="20" t="n">
        <v>6.97778818</v>
      </c>
      <c r="U48" s="18" t="s">
        <v>182</v>
      </c>
      <c r="V48" s="20" t="s">
        <v>182</v>
      </c>
      <c r="W48" s="18" t="s">
        <v>182</v>
      </c>
      <c r="X48" s="20" t="s">
        <v>182</v>
      </c>
      <c r="Y48" s="18" t="s">
        <v>182</v>
      </c>
      <c r="Z48" s="20" t="s">
        <v>182</v>
      </c>
      <c r="AA48" s="18" t="n">
        <v>407.40733347</v>
      </c>
      <c r="AB48" s="20" t="n">
        <v>34.52394521</v>
      </c>
    </row>
    <row r="49" spans="1:28">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s">
        <v>182</v>
      </c>
      <c r="T49" s="20" t="s">
        <v>182</v>
      </c>
      <c r="U49" s="18" t="s">
        <v>182</v>
      </c>
      <c r="V49" s="20" t="s">
        <v>182</v>
      </c>
      <c r="W49" s="18" t="n">
        <v>425.30311958</v>
      </c>
      <c r="X49" s="20" t="n">
        <v>3.22111589</v>
      </c>
      <c r="Y49" s="18" t="s">
        <v>182</v>
      </c>
      <c r="Z49" s="20" t="s">
        <v>182</v>
      </c>
      <c r="AA49" s="18" t="s">
        <v>182</v>
      </c>
      <c r="AB49" s="20" t="s">
        <v>182</v>
      </c>
    </row>
    <row r="50" spans="1:28">
      <c r="A50" s="15" t="s">
        <v>225</v>
      </c>
      <c r="B50" s="17" t="n">
        <v>11795</v>
      </c>
      <c r="C50" s="18">
        <f>(1041.0/B50*100)</f>
        <v/>
      </c>
      <c r="D50" s="19" t="n">
        <v>10754</v>
      </c>
      <c r="E50" s="18" t="n">
        <v>385.04983776</v>
      </c>
      <c r="F50" s="20" t="n">
        <v>4.81205037</v>
      </c>
      <c r="G50" s="18" t="n">
        <v>398.55770043</v>
      </c>
      <c r="H50" s="20" t="n">
        <v>4.4921712</v>
      </c>
      <c r="I50" s="18" t="n">
        <v>420.31650271</v>
      </c>
      <c r="J50" s="20" t="n">
        <v>4.93884878</v>
      </c>
      <c r="K50" s="18" t="n">
        <v>423.05787375</v>
      </c>
      <c r="L50" s="20" t="n">
        <v>5.1673531</v>
      </c>
      <c r="M50" s="18" t="n">
        <v>453.12338256</v>
      </c>
      <c r="N50" s="20" t="n">
        <v>4.32193332</v>
      </c>
      <c r="O50" s="18" t="n">
        <v>459.42264578</v>
      </c>
      <c r="P50" s="20" t="n">
        <v>4.15665934</v>
      </c>
      <c r="Q50" s="18" t="n">
        <v>456.14175056</v>
      </c>
      <c r="R50" s="20" t="n">
        <v>3.29372315</v>
      </c>
      <c r="S50" s="18" t="n">
        <v>317.72775214</v>
      </c>
      <c r="T50" s="20" t="n">
        <v>7.31463759</v>
      </c>
      <c r="U50" s="18" t="s">
        <v>182</v>
      </c>
      <c r="V50" s="20" t="s">
        <v>182</v>
      </c>
      <c r="W50" s="18" t="s">
        <v>182</v>
      </c>
      <c r="X50" s="20" t="s">
        <v>182</v>
      </c>
      <c r="Y50" s="18" t="s">
        <v>182</v>
      </c>
      <c r="Z50" s="20" t="s">
        <v>182</v>
      </c>
      <c r="AA50" s="18" t="n">
        <v>392.48622015</v>
      </c>
      <c r="AB50" s="20" t="n">
        <v>9.324511920000001</v>
      </c>
    </row>
    <row r="51" spans="1:28">
      <c r="A51" s="15" t="s">
        <v>226</v>
      </c>
      <c r="B51" s="17" t="n">
        <v>6866</v>
      </c>
      <c r="C51" s="18">
        <f>(114.0/B51*100)</f>
        <v/>
      </c>
      <c r="D51" s="19" t="n">
        <v>6752</v>
      </c>
      <c r="E51" s="18" t="n">
        <v>371.55230468</v>
      </c>
      <c r="F51" s="20" t="n">
        <v>5.3733114</v>
      </c>
      <c r="G51" s="18" t="n">
        <v>386.10685528</v>
      </c>
      <c r="H51" s="20" t="n">
        <v>6.75398521</v>
      </c>
      <c r="I51" s="18" t="n">
        <v>404.28189818</v>
      </c>
      <c r="J51" s="20" t="n">
        <v>7.00236629</v>
      </c>
      <c r="K51" s="18" t="n">
        <v>423.7147326</v>
      </c>
      <c r="L51" s="20" t="n">
        <v>4.70832784</v>
      </c>
      <c r="M51" s="18" t="n">
        <v>438.22755916</v>
      </c>
      <c r="N51" s="20" t="n">
        <v>4.18434182</v>
      </c>
      <c r="O51" s="18" t="n">
        <v>449.65692996</v>
      </c>
      <c r="P51" s="20" t="n">
        <v>4.56282645</v>
      </c>
      <c r="Q51" s="18" t="n">
        <v>446.82709636</v>
      </c>
      <c r="R51" s="20" t="n">
        <v>3.13587583</v>
      </c>
      <c r="S51" s="18" t="n">
        <v>306.95922599</v>
      </c>
      <c r="T51" s="20" t="n">
        <v>12.94141672</v>
      </c>
      <c r="U51" s="18" t="s">
        <v>182</v>
      </c>
      <c r="V51" s="20" t="s">
        <v>182</v>
      </c>
      <c r="W51" s="18" t="n">
        <v>427.96430568</v>
      </c>
      <c r="X51" s="20" t="n">
        <v>5.20460603</v>
      </c>
      <c r="Y51" s="18" t="s">
        <v>182</v>
      </c>
      <c r="Z51" s="20" t="s">
        <v>182</v>
      </c>
      <c r="AA51" s="18" t="n">
        <v>394.41342869</v>
      </c>
      <c r="AB51" s="20" t="n">
        <v>6.47687579</v>
      </c>
    </row>
    <row r="52" spans="1:28">
      <c r="A52" s="15" t="s">
        <v>227</v>
      </c>
      <c r="B52" s="17" t="n">
        <v>5809</v>
      </c>
      <c r="C52" s="18">
        <f>(118.0/B52*100)</f>
        <v/>
      </c>
      <c r="D52" s="19" t="n">
        <v>5691</v>
      </c>
      <c r="E52" s="18" t="n">
        <v>417.19908583</v>
      </c>
      <c r="F52" s="20" t="n">
        <v>8.19134816</v>
      </c>
      <c r="G52" s="18" t="n">
        <v>435.61184931</v>
      </c>
      <c r="H52" s="20" t="n">
        <v>7.43845856</v>
      </c>
      <c r="I52" s="18" t="n">
        <v>467.75058927</v>
      </c>
      <c r="J52" s="20" t="n">
        <v>7.06552324</v>
      </c>
      <c r="K52" s="18" t="n">
        <v>494.87242143</v>
      </c>
      <c r="L52" s="20" t="n">
        <v>4.34888859</v>
      </c>
      <c r="M52" s="18" t="n">
        <v>506.78466034</v>
      </c>
      <c r="N52" s="20" t="n">
        <v>3.44895278</v>
      </c>
      <c r="O52" s="18" t="n">
        <v>498.5161285</v>
      </c>
      <c r="P52" s="20" t="n">
        <v>4.07622392</v>
      </c>
      <c r="Q52" s="18" t="n">
        <v>483.26095014</v>
      </c>
      <c r="R52" s="20" t="n">
        <v>3.38378946</v>
      </c>
      <c r="S52" s="18" t="n">
        <v>387.97687375</v>
      </c>
      <c r="T52" s="20" t="n">
        <v>19.52938074</v>
      </c>
      <c r="U52" s="18" t="s">
        <v>182</v>
      </c>
      <c r="V52" s="20" t="s">
        <v>182</v>
      </c>
      <c r="W52" s="18" t="s">
        <v>182</v>
      </c>
      <c r="X52" s="20" t="s">
        <v>182</v>
      </c>
      <c r="Y52" s="18" t="s">
        <v>182</v>
      </c>
      <c r="Z52" s="20" t="s">
        <v>182</v>
      </c>
      <c r="AA52" s="18" t="n">
        <v>374.06455195</v>
      </c>
      <c r="AB52" s="20" t="n">
        <v>11.25669967</v>
      </c>
    </row>
    <row r="53" spans="1:28">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s">
        <v>182</v>
      </c>
      <c r="T53" s="20" t="s">
        <v>182</v>
      </c>
      <c r="U53" s="18" t="s">
        <v>182</v>
      </c>
      <c r="V53" s="20" t="s">
        <v>182</v>
      </c>
      <c r="W53" s="18" t="n">
        <v>442.83143358</v>
      </c>
      <c r="X53" s="20" t="n">
        <v>1.65870975</v>
      </c>
      <c r="Y53" s="18" t="s">
        <v>182</v>
      </c>
      <c r="Z53" s="20" t="s">
        <v>182</v>
      </c>
      <c r="AA53" s="18" t="s">
        <v>182</v>
      </c>
      <c r="AB53" s="20" t="s">
        <v>182</v>
      </c>
    </row>
    <row r="54" spans="1:28">
      <c r="A54" s="15" t="s">
        <v>229</v>
      </c>
      <c r="B54" s="17" t="n">
        <v>4740</v>
      </c>
      <c r="C54" s="18">
        <f>(467.0/B54*100)</f>
        <v/>
      </c>
      <c r="D54" s="19" t="n">
        <v>4273</v>
      </c>
      <c r="E54" s="18" t="n">
        <v>335.42950012</v>
      </c>
      <c r="F54" s="20" t="n">
        <v>4.88931067</v>
      </c>
      <c r="G54" s="18" t="n">
        <v>335.45130296</v>
      </c>
      <c r="H54" s="20" t="n">
        <v>4.26960452</v>
      </c>
      <c r="I54" s="18" t="n">
        <v>351.42453189</v>
      </c>
      <c r="J54" s="20" t="n">
        <v>5.78754498</v>
      </c>
      <c r="K54" s="18" t="n">
        <v>357.21957367</v>
      </c>
      <c r="L54" s="20" t="n">
        <v>6.32066867</v>
      </c>
      <c r="M54" s="18" t="n">
        <v>388.8221434</v>
      </c>
      <c r="N54" s="20" t="n">
        <v>5.25018017</v>
      </c>
      <c r="O54" s="18" t="n">
        <v>388.19706599</v>
      </c>
      <c r="P54" s="20" t="n">
        <v>7.74388679</v>
      </c>
      <c r="Q54" s="18" t="n">
        <v>400.36130926</v>
      </c>
      <c r="R54" s="20" t="n">
        <v>4.45901395</v>
      </c>
      <c r="S54" s="18" t="n">
        <v>298.98029157</v>
      </c>
      <c r="T54" s="20" t="n">
        <v>4.86796862</v>
      </c>
      <c r="U54" s="18" t="s">
        <v>182</v>
      </c>
      <c r="V54" s="20" t="s">
        <v>182</v>
      </c>
      <c r="W54" s="18" t="s">
        <v>182</v>
      </c>
      <c r="X54" s="20" t="s">
        <v>182</v>
      </c>
      <c r="Y54" s="18" t="s">
        <v>182</v>
      </c>
      <c r="Z54" s="20" t="s">
        <v>182</v>
      </c>
      <c r="AA54" s="18" t="n">
        <v>312.11251033</v>
      </c>
      <c r="AB54" s="20" t="n">
        <v>6.10335347</v>
      </c>
    </row>
    <row r="55" spans="1:28">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s">
        <v>182</v>
      </c>
      <c r="T55" s="20" t="s">
        <v>182</v>
      </c>
      <c r="U55" s="18" t="s">
        <v>182</v>
      </c>
      <c r="V55" s="20" t="s">
        <v>182</v>
      </c>
      <c r="W55" s="18" t="n">
        <v>401.28813522</v>
      </c>
      <c r="X55" s="20" t="n">
        <v>2.95767116</v>
      </c>
      <c r="Y55" s="18" t="s">
        <v>182</v>
      </c>
      <c r="Z55" s="20" t="s">
        <v>182</v>
      </c>
      <c r="AA55" s="18" t="s">
        <v>182</v>
      </c>
      <c r="AB55" s="20" t="s">
        <v>182</v>
      </c>
    </row>
    <row r="56" spans="1:28">
      <c r="A56" s="15" t="s">
        <v>231</v>
      </c>
      <c r="B56" s="17" t="n">
        <v>5359</v>
      </c>
      <c r="C56" s="18">
        <f>(79.0/B56*100)</f>
        <v/>
      </c>
      <c r="D56" s="19" t="n">
        <v>5280</v>
      </c>
      <c r="E56" s="18" t="n">
        <v>466.17122582</v>
      </c>
      <c r="F56" s="20" t="n">
        <v>6.18137963</v>
      </c>
      <c r="G56" s="18" t="n">
        <v>487.93378488</v>
      </c>
      <c r="H56" s="20" t="n">
        <v>6.10777797</v>
      </c>
      <c r="I56" s="18" t="n">
        <v>516.70873868</v>
      </c>
      <c r="J56" s="20" t="n">
        <v>6.18046726</v>
      </c>
      <c r="K56" s="18" t="n">
        <v>532.21423206</v>
      </c>
      <c r="L56" s="20" t="n">
        <v>4.39323665</v>
      </c>
      <c r="M56" s="18" t="n">
        <v>545.29529796</v>
      </c>
      <c r="N56" s="20" t="n">
        <v>3.10820573</v>
      </c>
      <c r="O56" s="18" t="n">
        <v>544.5314408</v>
      </c>
      <c r="P56" s="20" t="n">
        <v>3.50199801</v>
      </c>
      <c r="Q56" s="18" t="n">
        <v>528.62415233</v>
      </c>
      <c r="R56" s="20" t="n">
        <v>4.21504032</v>
      </c>
      <c r="S56" s="18" t="n">
        <v>432.89827379</v>
      </c>
      <c r="T56" s="20" t="n">
        <v>15.84963739</v>
      </c>
      <c r="U56" s="18" t="s">
        <v>182</v>
      </c>
      <c r="V56" s="20" t="s">
        <v>182</v>
      </c>
      <c r="W56" s="18" t="s">
        <v>182</v>
      </c>
      <c r="X56" s="20" t="s">
        <v>182</v>
      </c>
      <c r="Y56" s="18" t="s">
        <v>182</v>
      </c>
      <c r="Z56" s="20" t="s">
        <v>182</v>
      </c>
      <c r="AA56" s="18" t="n">
        <v>394.36105462</v>
      </c>
      <c r="AB56" s="20" t="n">
        <v>27.22315487</v>
      </c>
    </row>
    <row r="57" spans="1:28">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s">
        <v>182</v>
      </c>
      <c r="T57" s="20" t="s">
        <v>182</v>
      </c>
      <c r="U57" s="18" t="s">
        <v>182</v>
      </c>
      <c r="V57" s="20" t="s">
        <v>182</v>
      </c>
      <c r="W57" s="18" t="n">
        <v>397.25949434</v>
      </c>
      <c r="X57" s="20" t="n">
        <v>2.86584073</v>
      </c>
      <c r="Y57" s="18" t="s">
        <v>182</v>
      </c>
      <c r="Z57" s="20" t="s">
        <v>182</v>
      </c>
      <c r="AA57" s="18" t="s">
        <v>182</v>
      </c>
      <c r="AB57" s="20" t="s">
        <v>182</v>
      </c>
    </row>
    <row r="58" spans="1:28">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s">
        <v>182</v>
      </c>
      <c r="T58" s="20" t="s">
        <v>182</v>
      </c>
      <c r="U58" s="18" t="s">
        <v>182</v>
      </c>
      <c r="V58" s="20" t="s">
        <v>182</v>
      </c>
      <c r="W58" s="18" t="n">
        <v>408.10219777</v>
      </c>
      <c r="X58" s="20" t="n">
        <v>2.92517356</v>
      </c>
      <c r="Y58" s="18" t="s">
        <v>182</v>
      </c>
      <c r="Z58" s="20" t="s">
        <v>182</v>
      </c>
      <c r="AA58" s="18" t="s">
        <v>182</v>
      </c>
      <c r="AB58" s="20" t="s">
        <v>182</v>
      </c>
    </row>
    <row r="59" spans="1:28">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s">
        <v>182</v>
      </c>
      <c r="T59" s="20" t="s">
        <v>182</v>
      </c>
      <c r="U59" s="18" t="s">
        <v>182</v>
      </c>
      <c r="V59" s="20" t="s">
        <v>182</v>
      </c>
      <c r="W59" s="18" t="n">
        <v>347.12590293</v>
      </c>
      <c r="X59" s="20" t="n">
        <v>1.56898215</v>
      </c>
      <c r="Y59" s="18" t="s">
        <v>182</v>
      </c>
      <c r="Z59" s="20" t="s">
        <v>182</v>
      </c>
      <c r="AA59" s="18" t="s">
        <v>182</v>
      </c>
      <c r="AB59" s="20" t="s">
        <v>182</v>
      </c>
    </row>
    <row r="60" spans="1:28">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s">
        <v>182</v>
      </c>
      <c r="T60" s="20" t="s">
        <v>182</v>
      </c>
      <c r="U60" s="18" t="s">
        <v>182</v>
      </c>
      <c r="V60" s="20" t="s">
        <v>182</v>
      </c>
      <c r="W60" s="18" t="n">
        <v>346.54897697</v>
      </c>
      <c r="X60" s="20" t="n">
        <v>4.41355694</v>
      </c>
      <c r="Y60" s="18" t="s">
        <v>182</v>
      </c>
      <c r="Z60" s="20" t="s">
        <v>182</v>
      </c>
      <c r="AA60" s="18" t="s">
        <v>182</v>
      </c>
      <c r="AB60" s="20" t="s">
        <v>182</v>
      </c>
    </row>
    <row r="61" spans="1:28">
      <c r="A61" s="15" t="s">
        <v>236</v>
      </c>
      <c r="B61" s="17" t="n">
        <v>6525</v>
      </c>
      <c r="C61" s="18">
        <f>(261.0/B61*100)</f>
        <v/>
      </c>
      <c r="D61" s="19" t="n">
        <v>6264</v>
      </c>
      <c r="E61" s="18" t="n">
        <v>392.02758893</v>
      </c>
      <c r="F61" s="20" t="n">
        <v>7.7508764</v>
      </c>
      <c r="G61" s="18" t="n">
        <v>417.4457954</v>
      </c>
      <c r="H61" s="20" t="n">
        <v>7.01367508</v>
      </c>
      <c r="I61" s="18" t="n">
        <v>445.96802144</v>
      </c>
      <c r="J61" s="20" t="n">
        <v>5.76695137</v>
      </c>
      <c r="K61" s="18" t="n">
        <v>485.74901523</v>
      </c>
      <c r="L61" s="20" t="n">
        <v>4.37132019</v>
      </c>
      <c r="M61" s="18" t="n">
        <v>492.88238345</v>
      </c>
      <c r="N61" s="20" t="n">
        <v>3.6471734</v>
      </c>
      <c r="O61" s="18" t="n">
        <v>490.26906787</v>
      </c>
      <c r="P61" s="20" t="n">
        <v>3.71511448</v>
      </c>
      <c r="Q61" s="18" t="n">
        <v>479.1253399</v>
      </c>
      <c r="R61" s="20" t="n">
        <v>4.05400226</v>
      </c>
      <c r="S61" s="18" t="n">
        <v>380.75790029</v>
      </c>
      <c r="T61" s="20" t="n">
        <v>14.23678694</v>
      </c>
      <c r="U61" s="18" t="s">
        <v>182</v>
      </c>
      <c r="V61" s="20" t="s">
        <v>182</v>
      </c>
      <c r="W61" s="18" t="s">
        <v>182</v>
      </c>
      <c r="X61" s="20" t="s">
        <v>182</v>
      </c>
      <c r="Y61" s="18" t="s">
        <v>182</v>
      </c>
      <c r="Z61" s="20" t="s">
        <v>182</v>
      </c>
      <c r="AA61" s="18" t="n">
        <v>354.42746327</v>
      </c>
      <c r="AB61" s="20" t="n">
        <v>11.15291593</v>
      </c>
    </row>
    <row r="62" spans="1:28">
      <c r="A62" s="15" t="s">
        <v>237</v>
      </c>
      <c r="B62" s="17" t="n">
        <v>4476</v>
      </c>
      <c r="C62" s="18">
        <f>(5.0/B62*100)</f>
        <v/>
      </c>
      <c r="D62" s="19" t="n">
        <v>4471</v>
      </c>
      <c r="E62" s="18" t="n">
        <v>451.82809707</v>
      </c>
      <c r="F62" s="20" t="n">
        <v>4.98928353</v>
      </c>
      <c r="G62" s="18" t="n">
        <v>461.42984583</v>
      </c>
      <c r="H62" s="20" t="n">
        <v>7.17362423</v>
      </c>
      <c r="I62" s="18" t="n">
        <v>473.32254565</v>
      </c>
      <c r="J62" s="20" t="n">
        <v>7.3751725</v>
      </c>
      <c r="K62" s="18" t="n">
        <v>502.36451272</v>
      </c>
      <c r="L62" s="20" t="n">
        <v>4.07686181</v>
      </c>
      <c r="M62" s="18" t="n">
        <v>519.63537572</v>
      </c>
      <c r="N62" s="20" t="n">
        <v>2.73466814</v>
      </c>
      <c r="O62" s="18" t="n">
        <v>524.11318035</v>
      </c>
      <c r="P62" s="20" t="n">
        <v>2.50079867</v>
      </c>
      <c r="Q62" s="18" t="n">
        <v>514.74014362</v>
      </c>
      <c r="R62" s="20" t="n">
        <v>2.39424339</v>
      </c>
      <c r="S62" s="18" t="n">
        <v>424.70263913</v>
      </c>
      <c r="T62" s="20" t="n">
        <v>14.70995788</v>
      </c>
      <c r="U62" s="18" t="s">
        <v>182</v>
      </c>
      <c r="V62" s="20" t="s">
        <v>182</v>
      </c>
      <c r="W62" s="18" t="s">
        <v>182</v>
      </c>
      <c r="X62" s="20" t="s">
        <v>182</v>
      </c>
      <c r="Y62" s="18" t="s">
        <v>182</v>
      </c>
      <c r="Z62" s="20" t="s">
        <v>182</v>
      </c>
      <c r="AA62" s="18" t="n">
        <v>425.75961633</v>
      </c>
      <c r="AB62" s="20" t="n">
        <v>39.10602021</v>
      </c>
    </row>
    <row r="63" spans="1:28">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s">
        <v>182</v>
      </c>
      <c r="T63" s="20" t="s">
        <v>182</v>
      </c>
      <c r="U63" s="18" t="s">
        <v>182</v>
      </c>
      <c r="V63" s="20" t="s">
        <v>182</v>
      </c>
      <c r="W63" s="18" t="n">
        <v>351.74154869</v>
      </c>
      <c r="X63" s="20" t="n">
        <v>1.40819617</v>
      </c>
      <c r="Y63" s="18" t="s">
        <v>182</v>
      </c>
      <c r="Z63" s="20" t="s">
        <v>182</v>
      </c>
      <c r="AA63" s="18" t="s">
        <v>182</v>
      </c>
      <c r="AB63" s="20" t="s">
        <v>182</v>
      </c>
    </row>
    <row r="64" spans="1:28">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s">
        <v>182</v>
      </c>
      <c r="T64" s="20" t="s">
        <v>182</v>
      </c>
      <c r="U64" s="18" t="s">
        <v>182</v>
      </c>
      <c r="V64" s="20" t="s">
        <v>182</v>
      </c>
      <c r="W64" s="18" t="n">
        <v>446.66614265</v>
      </c>
      <c r="X64" s="20" t="n">
        <v>1.7787943</v>
      </c>
      <c r="Y64" s="18" t="s">
        <v>182</v>
      </c>
      <c r="Z64" s="20" t="s">
        <v>182</v>
      </c>
      <c r="AA64" s="18" t="s">
        <v>182</v>
      </c>
      <c r="AB64" s="20" t="s">
        <v>182</v>
      </c>
    </row>
    <row r="65" spans="1:28">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s">
        <v>182</v>
      </c>
      <c r="T65" s="20" t="s">
        <v>182</v>
      </c>
      <c r="U65" s="18" t="s">
        <v>182</v>
      </c>
      <c r="V65" s="20" t="s">
        <v>182</v>
      </c>
      <c r="W65" s="18" t="n">
        <v>416.22926213</v>
      </c>
      <c r="X65" s="20" t="n">
        <v>2.51747002</v>
      </c>
      <c r="Y65" s="18" t="s">
        <v>182</v>
      </c>
      <c r="Z65" s="20" t="s">
        <v>182</v>
      </c>
      <c r="AA65" s="18" t="s">
        <v>182</v>
      </c>
      <c r="AB65" s="20" t="s">
        <v>182</v>
      </c>
    </row>
    <row r="66" spans="1:28">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s">
        <v>182</v>
      </c>
      <c r="T66" s="20" t="s">
        <v>182</v>
      </c>
      <c r="U66" s="18" t="s">
        <v>182</v>
      </c>
      <c r="V66" s="20" t="s">
        <v>182</v>
      </c>
      <c r="W66" s="18" t="n">
        <v>426.88447764</v>
      </c>
      <c r="X66" s="20" t="n">
        <v>1.57885956</v>
      </c>
      <c r="Y66" s="18" t="s">
        <v>182</v>
      </c>
      <c r="Z66" s="20" t="s">
        <v>182</v>
      </c>
      <c r="AA66" s="18" t="s">
        <v>182</v>
      </c>
      <c r="AB66" s="20" t="s">
        <v>182</v>
      </c>
    </row>
    <row r="67" spans="1:28">
      <c r="A67" s="15" t="s">
        <v>242</v>
      </c>
      <c r="B67" s="17" t="n">
        <v>6971</v>
      </c>
      <c r="C67" s="18">
        <f>(28.0/B67*100)</f>
        <v/>
      </c>
      <c r="D67" s="19" t="n">
        <v>6943</v>
      </c>
      <c r="E67" s="18" t="n">
        <v>355.63639397</v>
      </c>
      <c r="F67" s="20" t="n">
        <v>4.22771771</v>
      </c>
      <c r="G67" s="18" t="n">
        <v>369.17891521</v>
      </c>
      <c r="H67" s="20" t="n">
        <v>3.47689705</v>
      </c>
      <c r="I67" s="18" t="n">
        <v>388.89072752</v>
      </c>
      <c r="J67" s="20" t="n">
        <v>3.74228534</v>
      </c>
      <c r="K67" s="18" t="n">
        <v>408.04926934</v>
      </c>
      <c r="L67" s="20" t="n">
        <v>4.28620221</v>
      </c>
      <c r="M67" s="18" t="n">
        <v>426.72697725</v>
      </c>
      <c r="N67" s="20" t="n">
        <v>3.94167029</v>
      </c>
      <c r="O67" s="18" t="n">
        <v>435.9803453</v>
      </c>
      <c r="P67" s="20" t="n">
        <v>5.06202426</v>
      </c>
      <c r="Q67" s="18" t="n">
        <v>444.19278008</v>
      </c>
      <c r="R67" s="20" t="n">
        <v>6.34290217</v>
      </c>
      <c r="S67" s="18" t="n">
        <v>296.39611067</v>
      </c>
      <c r="T67" s="20" t="n">
        <v>4.70952849</v>
      </c>
      <c r="U67" s="18" t="s">
        <v>182</v>
      </c>
      <c r="V67" s="20" t="s">
        <v>182</v>
      </c>
      <c r="W67" s="18" t="s">
        <v>182</v>
      </c>
      <c r="X67" s="20" t="s">
        <v>182</v>
      </c>
      <c r="Y67" s="18" t="s">
        <v>182</v>
      </c>
      <c r="Z67" s="20" t="s">
        <v>182</v>
      </c>
      <c r="AA67" s="18" t="n">
        <v>326.53914222</v>
      </c>
      <c r="AB67" s="20" t="n">
        <v>17.71030124</v>
      </c>
    </row>
    <row r="68" spans="1:28">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s">
        <v>182</v>
      </c>
      <c r="T68" s="20" t="s">
        <v>182</v>
      </c>
      <c r="U68" s="18" t="s">
        <v>182</v>
      </c>
      <c r="V68" s="20" t="s">
        <v>182</v>
      </c>
      <c r="W68" s="18" t="n">
        <v>401.88733115</v>
      </c>
      <c r="X68" s="20" t="n">
        <v>1.01913634</v>
      </c>
      <c r="Y68" s="18" t="s">
        <v>182</v>
      </c>
      <c r="Z68" s="20" t="s">
        <v>182</v>
      </c>
      <c r="AA68" s="18" t="s">
        <v>182</v>
      </c>
      <c r="AB68" s="20" t="s">
        <v>182</v>
      </c>
    </row>
    <row r="69" spans="1:28">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s">
        <v>182</v>
      </c>
      <c r="T69" s="20" t="s">
        <v>182</v>
      </c>
      <c r="U69" s="18" t="s">
        <v>182</v>
      </c>
      <c r="V69" s="20" t="s">
        <v>182</v>
      </c>
      <c r="W69" s="18" t="n">
        <v>433.61659804</v>
      </c>
      <c r="X69" s="20" t="n">
        <v>4.0674456</v>
      </c>
      <c r="Y69" s="18" t="s">
        <v>182</v>
      </c>
      <c r="Z69" s="20" t="s">
        <v>182</v>
      </c>
      <c r="AA69" s="18" t="s">
        <v>182</v>
      </c>
      <c r="AB69" s="20" t="s">
        <v>182</v>
      </c>
    </row>
    <row r="70" spans="1:28">
      <c r="A70" s="15" t="s">
        <v>245</v>
      </c>
      <c r="B70" s="17" t="n">
        <v>6036</v>
      </c>
      <c r="C70" s="18">
        <f>(223.0/B70*100)</f>
        <v/>
      </c>
      <c r="D70" s="19" t="n">
        <v>5813</v>
      </c>
      <c r="E70" s="18" t="n">
        <v>453.23005717</v>
      </c>
      <c r="F70" s="20" t="n">
        <v>8.848933369999999</v>
      </c>
      <c r="G70" s="18" t="n">
        <v>441.13033471</v>
      </c>
      <c r="H70" s="20" t="n">
        <v>9.037860350000001</v>
      </c>
      <c r="I70" s="18" t="n">
        <v>461.85174068</v>
      </c>
      <c r="J70" s="20" t="n">
        <v>6.64042079</v>
      </c>
      <c r="K70" s="18" t="n">
        <v>495.94117445</v>
      </c>
      <c r="L70" s="20" t="n">
        <v>4.66754778</v>
      </c>
      <c r="M70" s="18" t="n">
        <v>510.94058391</v>
      </c>
      <c r="N70" s="20" t="n">
        <v>4.35529678</v>
      </c>
      <c r="O70" s="18" t="n">
        <v>513.37420309</v>
      </c>
      <c r="P70" s="20" t="n">
        <v>4.60059346</v>
      </c>
      <c r="Q70" s="18" t="n">
        <v>501.08196975</v>
      </c>
      <c r="R70" s="20" t="n">
        <v>3.70718873</v>
      </c>
      <c r="S70" s="18" t="n">
        <v>426.4609942</v>
      </c>
      <c r="T70" s="20" t="n">
        <v>14.24615477</v>
      </c>
      <c r="U70" s="18" t="s">
        <v>182</v>
      </c>
      <c r="V70" s="20" t="s">
        <v>182</v>
      </c>
      <c r="W70" s="18" t="s">
        <v>182</v>
      </c>
      <c r="X70" s="20" t="s">
        <v>182</v>
      </c>
      <c r="Y70" s="18" t="s">
        <v>182</v>
      </c>
      <c r="Z70" s="20" t="s">
        <v>182</v>
      </c>
      <c r="AA70" s="18" t="n">
        <v>428.07703571</v>
      </c>
      <c r="AB70" s="20" t="n">
        <v>8.71640638</v>
      </c>
    </row>
    <row r="71" spans="1:28">
      <c r="A71" s="15" t="s">
        <v>246</v>
      </c>
      <c r="B71" s="17" t="n">
        <v>6115</v>
      </c>
      <c r="C71" s="18">
        <f>(114.0/B71*100)</f>
        <v/>
      </c>
      <c r="D71" s="19" t="n">
        <v>6001</v>
      </c>
      <c r="E71" s="18" t="n">
        <v>452.51639455</v>
      </c>
      <c r="F71" s="20" t="n">
        <v>6.96270604</v>
      </c>
      <c r="G71" s="18" t="n">
        <v>469.32240679</v>
      </c>
      <c r="H71" s="20" t="n">
        <v>8.98815338</v>
      </c>
      <c r="I71" s="18" t="n">
        <v>508.680548</v>
      </c>
      <c r="J71" s="20" t="n">
        <v>5.62739854</v>
      </c>
      <c r="K71" s="18" t="n">
        <v>538.1629913</v>
      </c>
      <c r="L71" s="20" t="n">
        <v>4.30362315</v>
      </c>
      <c r="M71" s="18" t="n">
        <v>554.86550105</v>
      </c>
      <c r="N71" s="20" t="n">
        <v>3.16372509</v>
      </c>
      <c r="O71" s="18" t="n">
        <v>556.56434068</v>
      </c>
      <c r="P71" s="20" t="n">
        <v>3.45385327</v>
      </c>
      <c r="Q71" s="18" t="n">
        <v>529.5999447</v>
      </c>
      <c r="R71" s="20" t="n">
        <v>3.11237702</v>
      </c>
      <c r="S71" s="18" t="n">
        <v>440.29416557</v>
      </c>
      <c r="T71" s="20" t="n">
        <v>15.8933899</v>
      </c>
      <c r="U71" s="18" t="s">
        <v>182</v>
      </c>
      <c r="V71" s="20" t="s">
        <v>182</v>
      </c>
      <c r="W71" s="18" t="s">
        <v>182</v>
      </c>
      <c r="X71" s="20" t="s">
        <v>182</v>
      </c>
      <c r="Y71" s="18" t="s">
        <v>182</v>
      </c>
      <c r="Z71" s="20" t="s">
        <v>182</v>
      </c>
      <c r="AA71" s="18" t="n">
        <v>469.90259859</v>
      </c>
      <c r="AB71" s="20" t="n">
        <v>22.67434676</v>
      </c>
    </row>
    <row r="72" spans="1:28">
      <c r="A72" s="15" t="s">
        <v>247</v>
      </c>
      <c r="B72" s="17" t="n">
        <v>7708</v>
      </c>
      <c r="C72" s="18">
        <f>(8.0/B72*100)</f>
        <v/>
      </c>
      <c r="D72" s="19" t="n">
        <v>7700</v>
      </c>
      <c r="E72" s="18" t="n">
        <v>457.60567799</v>
      </c>
      <c r="F72" s="20" t="n">
        <v>8.4050046</v>
      </c>
      <c r="G72" s="18" t="n">
        <v>484.02646381</v>
      </c>
      <c r="H72" s="20" t="n">
        <v>6.35386173</v>
      </c>
      <c r="I72" s="18" t="n">
        <v>515.59219004</v>
      </c>
      <c r="J72" s="20" t="n">
        <v>6.68229808</v>
      </c>
      <c r="K72" s="18" t="n">
        <v>510.84920978</v>
      </c>
      <c r="L72" s="20" t="n">
        <v>4.42478961</v>
      </c>
      <c r="M72" s="18" t="n">
        <v>514.8292494999999</v>
      </c>
      <c r="N72" s="20" t="n">
        <v>3.7587069</v>
      </c>
      <c r="O72" s="18" t="n">
        <v>509.57943375</v>
      </c>
      <c r="P72" s="20" t="n">
        <v>3.69984491</v>
      </c>
      <c r="Q72" s="18" t="n">
        <v>478.51003533</v>
      </c>
      <c r="R72" s="20" t="n">
        <v>2.77118455</v>
      </c>
      <c r="S72" s="18" t="n">
        <v>336.53631802</v>
      </c>
      <c r="T72" s="20" t="n">
        <v>15.40516694</v>
      </c>
      <c r="U72" s="18" t="s">
        <v>182</v>
      </c>
      <c r="V72" s="20" t="s">
        <v>182</v>
      </c>
      <c r="W72" s="18" t="s">
        <v>182</v>
      </c>
      <c r="X72" s="20" t="s">
        <v>182</v>
      </c>
      <c r="Y72" s="18" t="s">
        <v>182</v>
      </c>
      <c r="Z72" s="20" t="s">
        <v>182</v>
      </c>
      <c r="AA72" s="18" t="n">
        <v>407.73076121</v>
      </c>
      <c r="AB72" s="20" t="n">
        <v>30.39302577</v>
      </c>
    </row>
    <row r="73" spans="1:28">
      <c r="A73" s="15" t="s">
        <v>248</v>
      </c>
      <c r="B73" s="17" t="n">
        <v>8249</v>
      </c>
      <c r="C73" s="18">
        <f>(235.0/B73*100)</f>
        <v/>
      </c>
      <c r="D73" s="19" t="n">
        <v>8014</v>
      </c>
      <c r="E73" s="18" t="n">
        <v>371.33495751</v>
      </c>
      <c r="F73" s="20" t="n">
        <v>5.21380716</v>
      </c>
      <c r="G73" s="18" t="n">
        <v>366.98482968</v>
      </c>
      <c r="H73" s="20" t="n">
        <v>5.71088876</v>
      </c>
      <c r="I73" s="18" t="n">
        <v>371.61938967</v>
      </c>
      <c r="J73" s="20" t="n">
        <v>5.59604672</v>
      </c>
      <c r="K73" s="18" t="n">
        <v>394.66931373</v>
      </c>
      <c r="L73" s="20" t="n">
        <v>3.89760015</v>
      </c>
      <c r="M73" s="18" t="n">
        <v>421.59988119</v>
      </c>
      <c r="N73" s="20" t="n">
        <v>4.82305804</v>
      </c>
      <c r="O73" s="18" t="n">
        <v>432.25325036</v>
      </c>
      <c r="P73" s="20" t="n">
        <v>4.90605095</v>
      </c>
      <c r="Q73" s="18" t="n">
        <v>427.8786475</v>
      </c>
      <c r="R73" s="20" t="n">
        <v>3.64608384</v>
      </c>
      <c r="S73" s="18" t="n">
        <v>343.9205526</v>
      </c>
      <c r="T73" s="20" t="n">
        <v>8.48963706</v>
      </c>
      <c r="U73" s="18" t="s">
        <v>182</v>
      </c>
      <c r="V73" s="20" t="s">
        <v>182</v>
      </c>
      <c r="W73" s="18" t="s">
        <v>182</v>
      </c>
      <c r="X73" s="20" t="s">
        <v>182</v>
      </c>
      <c r="Y73" s="18" t="s">
        <v>182</v>
      </c>
      <c r="Z73" s="20" t="s">
        <v>182</v>
      </c>
      <c r="AA73" s="18" t="n">
        <v>349.65526603</v>
      </c>
      <c r="AB73" s="20" t="n">
        <v>11.92917864</v>
      </c>
    </row>
    <row r="74" spans="1:28">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s">
        <v>182</v>
      </c>
      <c r="T74" s="20" t="s">
        <v>182</v>
      </c>
      <c r="U74" s="18" t="s">
        <v>182</v>
      </c>
      <c r="V74" s="20" t="s">
        <v>182</v>
      </c>
      <c r="W74" s="18" t="n">
        <v>427.27325298</v>
      </c>
      <c r="X74" s="20" t="n">
        <v>1.48755563</v>
      </c>
      <c r="Y74" s="18" t="s">
        <v>182</v>
      </c>
      <c r="Z74" s="20" t="s">
        <v>182</v>
      </c>
      <c r="AA74" s="18" t="s">
        <v>182</v>
      </c>
      <c r="AB74" s="20" t="s">
        <v>182</v>
      </c>
    </row>
    <row r="75" spans="1:28">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s">
        <v>182</v>
      </c>
      <c r="T75" s="20" t="s">
        <v>182</v>
      </c>
      <c r="U75" s="18" t="s">
        <v>182</v>
      </c>
      <c r="V75" s="20" t="s">
        <v>182</v>
      </c>
      <c r="W75" s="18" t="n">
        <v>361.05550906</v>
      </c>
      <c r="X75" s="20" t="n">
        <v>3.06496607</v>
      </c>
      <c r="Y75" s="18" t="s">
        <v>182</v>
      </c>
      <c r="Z75" s="20" t="s">
        <v>182</v>
      </c>
      <c r="AA75" s="18" t="s">
        <v>182</v>
      </c>
      <c r="AB75" s="20" t="s">
        <v>182</v>
      </c>
    </row>
    <row r="76" spans="1:28">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s">
        <v>182</v>
      </c>
      <c r="T76" s="20" t="s">
        <v>182</v>
      </c>
      <c r="U76" s="18" t="s">
        <v>182</v>
      </c>
      <c r="V76" s="20" t="s">
        <v>182</v>
      </c>
      <c r="W76" s="18" t="n">
        <v>433.54229026</v>
      </c>
      <c r="X76" s="20" t="n">
        <v>2.87055143</v>
      </c>
      <c r="Y76" s="18" t="s">
        <v>182</v>
      </c>
      <c r="Z76" s="20" t="s">
        <v>182</v>
      </c>
      <c r="AA76" s="18" t="s">
        <v>182</v>
      </c>
      <c r="AB76" s="20" t="s">
        <v>182</v>
      </c>
    </row>
    <row r="77" spans="1:28">
      <c r="A77" s="15" t="s">
        <v>252</v>
      </c>
      <c r="B77" s="17" t="n">
        <v>6062</v>
      </c>
      <c r="C77" s="18">
        <f>(276.0/B77*100)</f>
        <v/>
      </c>
      <c r="D77" s="19" t="n">
        <v>5786</v>
      </c>
      <c r="E77" s="18" t="n">
        <v>389.04090561</v>
      </c>
      <c r="F77" s="20" t="n">
        <v>5.85314541</v>
      </c>
      <c r="G77" s="18" t="n">
        <v>385.72416478</v>
      </c>
      <c r="H77" s="20" t="n">
        <v>5.4697648</v>
      </c>
      <c r="I77" s="18" t="n">
        <v>416.48261687</v>
      </c>
      <c r="J77" s="20" t="n">
        <v>6.36757594</v>
      </c>
      <c r="K77" s="18" t="n">
        <v>429.72637369</v>
      </c>
      <c r="L77" s="20" t="n">
        <v>5.19110692</v>
      </c>
      <c r="M77" s="18" t="n">
        <v>456.06865347</v>
      </c>
      <c r="N77" s="20" t="n">
        <v>5.31552204</v>
      </c>
      <c r="O77" s="18" t="n">
        <v>467.47703884</v>
      </c>
      <c r="P77" s="20" t="n">
        <v>4.24071211</v>
      </c>
      <c r="Q77" s="18" t="n">
        <v>460.86441952</v>
      </c>
      <c r="R77" s="20" t="n">
        <v>3.43194001</v>
      </c>
      <c r="S77" s="18" t="n">
        <v>326.35267514</v>
      </c>
      <c r="T77" s="20" t="n">
        <v>13.55446263</v>
      </c>
      <c r="U77" s="18" t="s">
        <v>182</v>
      </c>
      <c r="V77" s="20" t="s">
        <v>182</v>
      </c>
      <c r="W77" s="18" t="s">
        <v>182</v>
      </c>
      <c r="X77" s="20" t="s">
        <v>182</v>
      </c>
      <c r="Y77" s="18" t="s">
        <v>182</v>
      </c>
      <c r="Z77" s="20" t="s">
        <v>182</v>
      </c>
      <c r="AA77" s="18" t="n">
        <v>364.12214483</v>
      </c>
      <c r="AB77" s="20" t="n">
        <v>5.6898151</v>
      </c>
    </row>
    <row r="78" spans="1:28">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s">
        <v>182</v>
      </c>
      <c r="T78" s="20" t="s">
        <v>182</v>
      </c>
      <c r="U78" s="18" t="s">
        <v>182</v>
      </c>
      <c r="V78" s="20" t="s">
        <v>182</v>
      </c>
      <c r="W78" s="18" t="n">
        <v>486.77376404</v>
      </c>
      <c r="X78" s="20" t="n">
        <v>3.73078934</v>
      </c>
      <c r="Y78" s="18" t="s">
        <v>182</v>
      </c>
      <c r="Z78" s="20" t="s">
        <v>182</v>
      </c>
      <c r="AA78" s="18" t="s">
        <v>182</v>
      </c>
      <c r="AB78" s="20" t="s">
        <v>182</v>
      </c>
    </row>
    <row customHeight="1" ht="25" r="79" spans="1:28">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s">
        <v>182</v>
      </c>
      <c r="T79" s="20" t="s">
        <v>182</v>
      </c>
      <c r="U79" s="18" t="s">
        <v>182</v>
      </c>
      <c r="V79" s="20" t="s">
        <v>182</v>
      </c>
      <c r="W79" s="18" t="n">
        <v>475.33231053</v>
      </c>
      <c r="X79" s="20" t="n">
        <v>7.19302375</v>
      </c>
      <c r="Y79" s="18" t="s">
        <v>182</v>
      </c>
      <c r="Z79" s="20" t="s">
        <v>182</v>
      </c>
      <c r="AA79" s="18" t="s">
        <v>182</v>
      </c>
      <c r="AB79" s="20" t="s">
        <v>182</v>
      </c>
    </row>
    <row r="80" spans="1:28">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s">
        <v>182</v>
      </c>
      <c r="T80" s="20" t="s">
        <v>182</v>
      </c>
      <c r="U80" s="18" t="s">
        <v>182</v>
      </c>
      <c r="V80" s="20" t="s">
        <v>182</v>
      </c>
      <c r="W80" s="18" t="n">
        <v>427.14102033</v>
      </c>
      <c r="X80" s="20" t="n">
        <v>3.42468904</v>
      </c>
      <c r="Y80" s="18" t="s">
        <v>182</v>
      </c>
      <c r="Z80" s="20" t="s">
        <v>182</v>
      </c>
      <c r="AA80" s="18" t="s">
        <v>182</v>
      </c>
      <c r="AB80" s="20" t="s">
        <v>182</v>
      </c>
    </row>
    <row r="81" spans="1:28">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s">
        <v>182</v>
      </c>
      <c r="T81" s="20" t="s">
        <v>182</v>
      </c>
      <c r="U81" s="18" t="s">
        <v>182</v>
      </c>
      <c r="V81" s="20" t="s">
        <v>182</v>
      </c>
      <c r="W81" s="18" t="n">
        <v>430.57819649</v>
      </c>
      <c r="X81" s="20" t="n">
        <v>3.47584594</v>
      </c>
      <c r="Y81" s="18" t="s">
        <v>182</v>
      </c>
      <c r="Z81" s="20" t="s">
        <v>182</v>
      </c>
      <c r="AA81" s="18" t="s">
        <v>182</v>
      </c>
      <c r="AB81" s="20" t="s">
        <v>182</v>
      </c>
    </row>
    <row r="82" spans="1:28">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c r="Y82" s="22" t="s">
        <v>257</v>
      </c>
      <c r="Z82" s="22" t="s">
        <v>257</v>
      </c>
      <c r="AA82" s="22" t="s">
        <v>257</v>
      </c>
      <c r="AB82" s="22" t="s">
        <v>257</v>
      </c>
    </row>
    <row r="83" spans="1:28">
      <c r="A83" s="3" t="s">
        <v>258</v>
      </c>
    </row>
    <row r="84" spans="1:28">
      <c r="A84" s="23" t="s">
        <v>259</v>
      </c>
    </row>
    <row r="85" spans="1:28">
      <c r="A85" s="23" t="s">
        <v>260</v>
      </c>
    </row>
    <row customHeight="1" ht="30" r="86" spans="1:28">
      <c r="A86" s="23" t="s">
        <v>261</v>
      </c>
    </row>
    <row customHeight="1" ht="30" r="87" spans="1:28">
      <c r="A87" s="23" t="s">
        <v>257</v>
      </c>
    </row>
    <row customHeight="1" ht="30" r="88" spans="1:28">
      <c r="A88" s="23" t="s">
        <v>262</v>
      </c>
    </row>
    <row customHeight="1" ht="30" r="89" spans="1:28">
      <c r="A89" s="23" t="s">
        <v>263</v>
      </c>
    </row>
    <row customHeight="1" ht="30" r="90" spans="1:28">
      <c r="A90" s="23" t="s">
        <v>264</v>
      </c>
    </row>
    <row customHeight="1" ht="30" r="91" spans="1:28">
      <c r="A91" s="23" t="s">
        <v>265</v>
      </c>
    </row>
    <row customHeight="1" ht="30" r="92" spans="1:28">
      <c r="A92" s="23" t="s">
        <v>266</v>
      </c>
    </row>
    <row customHeight="1" ht="30" r="93" spans="1:28">
      <c r="A93" s="23" t="s">
        <v>267</v>
      </c>
    </row>
    <row customHeight="1" ht="30" r="94" spans="1:28">
      <c r="A94" s="23" t="s">
        <v>268</v>
      </c>
    </row>
    <row customHeight="1" ht="30" r="95" spans="1:28">
      <c r="A95" s="23" t="s">
        <v>269</v>
      </c>
    </row>
    <row customHeight="1" ht="30" r="96" spans="1:28">
      <c r="A96" s="23" t="s">
        <v>270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311</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515.41942853</v>
      </c>
      <c r="F7" s="20" t="n">
        <v>2.82966025</v>
      </c>
      <c r="G7" s="18" t="n">
        <v>516.4639292000001</v>
      </c>
      <c r="H7" s="20" t="n">
        <v>3.36219173</v>
      </c>
      <c r="I7" s="18" t="n">
        <v>509.88099894</v>
      </c>
      <c r="J7" s="20" t="n">
        <v>3.19732817</v>
      </c>
      <c r="K7" s="18" t="n">
        <v>507.13488999</v>
      </c>
      <c r="L7" s="20" t="n">
        <v>3.9189501</v>
      </c>
      <c r="M7" s="18" t="n">
        <v>480.0284849</v>
      </c>
      <c r="N7" s="20" t="n">
        <v>3.74973111</v>
      </c>
      <c r="O7" s="18" t="n">
        <v>407.59514641</v>
      </c>
      <c r="P7" s="20" t="n">
        <v>17.19088166</v>
      </c>
      <c r="Q7" s="18" t="s">
        <v>182</v>
      </c>
      <c r="R7" s="20" t="s">
        <v>182</v>
      </c>
      <c r="S7" s="18" t="s">
        <v>182</v>
      </c>
      <c r="T7" s="20" t="s">
        <v>182</v>
      </c>
      <c r="U7" s="18" t="s">
        <v>182</v>
      </c>
      <c r="V7" s="20" t="s">
        <v>182</v>
      </c>
      <c r="W7" s="18" t="n">
        <v>446.0595943</v>
      </c>
      <c r="X7" s="20" t="n">
        <v>6.83711667</v>
      </c>
    </row>
    <row r="8" spans="1:24">
      <c r="A8" s="15" t="s">
        <v>183</v>
      </c>
      <c r="B8" s="17" t="n">
        <v>7007</v>
      </c>
      <c r="C8" s="18">
        <f>(143.0/B8*100)</f>
        <v/>
      </c>
      <c r="D8" s="19" t="n">
        <v>6864</v>
      </c>
      <c r="E8" s="18" t="n">
        <v>492.26669605</v>
      </c>
      <c r="F8" s="20" t="n">
        <v>2.85227281</v>
      </c>
      <c r="G8" s="18" t="n">
        <v>504.32033636</v>
      </c>
      <c r="H8" s="20" t="n">
        <v>4.31074403</v>
      </c>
      <c r="I8" s="18" t="n">
        <v>500.3283187</v>
      </c>
      <c r="J8" s="20" t="n">
        <v>4.73110194</v>
      </c>
      <c r="K8" s="18" t="n">
        <v>494.73010959</v>
      </c>
      <c r="L8" s="20" t="n">
        <v>5.16894356</v>
      </c>
      <c r="M8" s="18" t="n">
        <v>463.14731357</v>
      </c>
      <c r="N8" s="20" t="n">
        <v>6.13152084</v>
      </c>
      <c r="O8" s="18" t="n">
        <v>386.26625258</v>
      </c>
      <c r="P8" s="20" t="n">
        <v>31.80566846</v>
      </c>
      <c r="Q8" s="18" t="s">
        <v>182</v>
      </c>
      <c r="R8" s="20" t="s">
        <v>182</v>
      </c>
      <c r="S8" s="18" t="n">
        <v>361.38025951</v>
      </c>
      <c r="T8" s="20" t="n">
        <v>22.72565673</v>
      </c>
      <c r="U8" s="18" t="s">
        <v>182</v>
      </c>
      <c r="V8" s="20" t="s">
        <v>182</v>
      </c>
      <c r="W8" s="18" t="n">
        <v>376.50946099</v>
      </c>
      <c r="X8" s="20" t="n">
        <v>6.95073586</v>
      </c>
    </row>
    <row r="9" spans="1:24">
      <c r="A9" s="15" t="s">
        <v>184</v>
      </c>
      <c r="B9" s="17" t="n">
        <v>9651</v>
      </c>
      <c r="C9" s="18">
        <f>(547.0/B9*100)</f>
        <v/>
      </c>
      <c r="D9" s="19" t="n">
        <v>9104</v>
      </c>
      <c r="E9" s="18" t="n">
        <v>512.67848427</v>
      </c>
      <c r="F9" s="20" t="n">
        <v>2.66019061</v>
      </c>
      <c r="G9" s="18" t="n">
        <v>511.66632385</v>
      </c>
      <c r="H9" s="20" t="n">
        <v>4.04673072</v>
      </c>
      <c r="I9" s="18" t="n">
        <v>515.28126205</v>
      </c>
      <c r="J9" s="20" t="n">
        <v>3.5390701</v>
      </c>
      <c r="K9" s="18" t="n">
        <v>515.18044696</v>
      </c>
      <c r="L9" s="20" t="n">
        <v>3.80436036</v>
      </c>
      <c r="M9" s="18" t="n">
        <v>488.24339835</v>
      </c>
      <c r="N9" s="20" t="n">
        <v>4.28542496</v>
      </c>
      <c r="O9" s="18" t="n">
        <v>468.80407001</v>
      </c>
      <c r="P9" s="20" t="n">
        <v>44.15422539</v>
      </c>
      <c r="Q9" s="18" t="s">
        <v>182</v>
      </c>
      <c r="R9" s="20" t="s">
        <v>182</v>
      </c>
      <c r="S9" s="18" t="n">
        <v>347.7815185</v>
      </c>
      <c r="T9" s="20" t="n">
        <v>11.20716786</v>
      </c>
      <c r="U9" s="18" t="s">
        <v>182</v>
      </c>
      <c r="V9" s="20" t="s">
        <v>182</v>
      </c>
      <c r="W9" s="18" t="n">
        <v>405.11118649</v>
      </c>
      <c r="X9" s="20" t="n">
        <v>7.34750971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(114.0/B11*100)</f>
        <v/>
      </c>
      <c r="D11" s="19" t="n">
        <v>6939</v>
      </c>
      <c r="E11" s="18" t="n">
        <v>454.53324922</v>
      </c>
      <c r="F11" s="20" t="n">
        <v>2.78671798</v>
      </c>
      <c r="G11" s="18" t="n">
        <v>456.38814449</v>
      </c>
      <c r="H11" s="20" t="n">
        <v>5.58672758</v>
      </c>
      <c r="I11" s="18" t="n">
        <v>476.46877131</v>
      </c>
      <c r="J11" s="20" t="n">
        <v>4.19903642</v>
      </c>
      <c r="K11" s="18" t="n">
        <v>476.43112527</v>
      </c>
      <c r="L11" s="20" t="n">
        <v>3.78036014</v>
      </c>
      <c r="M11" s="18" t="n">
        <v>467.40691861</v>
      </c>
      <c r="N11" s="20" t="n">
        <v>4.85235426</v>
      </c>
      <c r="O11" s="18" t="n">
        <v>312.95665784</v>
      </c>
      <c r="P11" s="20" t="n">
        <v>30.7330562</v>
      </c>
      <c r="Q11" s="18" t="s">
        <v>182</v>
      </c>
      <c r="R11" s="20" t="s">
        <v>182</v>
      </c>
      <c r="S11" s="18" t="s">
        <v>182</v>
      </c>
      <c r="T11" s="20" t="s">
        <v>182</v>
      </c>
      <c r="U11" s="18" t="s">
        <v>182</v>
      </c>
      <c r="V11" s="20" t="s">
        <v>182</v>
      </c>
      <c r="W11" s="18" t="n">
        <v>393.89737896</v>
      </c>
      <c r="X11" s="20" t="n">
        <v>8.912511869999999</v>
      </c>
    </row>
    <row r="12" spans="1:24">
      <c r="A12" s="15" t="s">
        <v>187</v>
      </c>
      <c r="B12" s="17" t="n">
        <v>6894</v>
      </c>
      <c r="C12" s="18">
        <f>(127.0/B12*100)</f>
        <v/>
      </c>
      <c r="D12" s="19" t="n">
        <v>6767</v>
      </c>
      <c r="E12" s="18" t="n">
        <v>499.21380271</v>
      </c>
      <c r="F12" s="20" t="n">
        <v>2.94432124</v>
      </c>
      <c r="G12" s="18" t="n">
        <v>496.2829931</v>
      </c>
      <c r="H12" s="20" t="n">
        <v>4.00077853</v>
      </c>
      <c r="I12" s="18" t="n">
        <v>504.99619807</v>
      </c>
      <c r="J12" s="20" t="n">
        <v>3.51338833</v>
      </c>
      <c r="K12" s="18" t="n">
        <v>498.55493591</v>
      </c>
      <c r="L12" s="20" t="n">
        <v>4.25025022</v>
      </c>
      <c r="M12" s="18" t="n">
        <v>478.97046744</v>
      </c>
      <c r="N12" s="20" t="n">
        <v>4.94598088</v>
      </c>
      <c r="O12" s="18" t="n">
        <v>401.25210766</v>
      </c>
      <c r="P12" s="20" t="n">
        <v>22.85696234</v>
      </c>
      <c r="Q12" s="18" t="s">
        <v>182</v>
      </c>
      <c r="R12" s="20" t="s">
        <v>182</v>
      </c>
      <c r="S12" s="18" t="n">
        <v>332.31014509</v>
      </c>
      <c r="T12" s="20" t="n">
        <v>18.34291261</v>
      </c>
      <c r="U12" s="18" t="s">
        <v>182</v>
      </c>
      <c r="V12" s="20" t="s">
        <v>182</v>
      </c>
      <c r="W12" s="18" t="n">
        <v>395.08983311</v>
      </c>
      <c r="X12" s="20" t="n">
        <v>9.077548739999999</v>
      </c>
    </row>
    <row r="13" spans="1:24">
      <c r="A13" s="15" t="s">
        <v>188</v>
      </c>
      <c r="B13" s="17" t="n">
        <v>7161</v>
      </c>
      <c r="C13" s="18">
        <f>(315.0/B13*100)</f>
        <v/>
      </c>
      <c r="D13" s="19" t="n">
        <v>6846</v>
      </c>
      <c r="E13" s="18" t="n">
        <v>516.10854158</v>
      </c>
      <c r="F13" s="20" t="n">
        <v>2.92158475</v>
      </c>
      <c r="G13" s="18" t="n">
        <v>504.89805721</v>
      </c>
      <c r="H13" s="20" t="n">
        <v>4.72681585</v>
      </c>
      <c r="I13" s="18" t="n">
        <v>510.66301627</v>
      </c>
      <c r="J13" s="20" t="n">
        <v>4.43503669</v>
      </c>
      <c r="K13" s="18" t="n">
        <v>508.93949379</v>
      </c>
      <c r="L13" s="20" t="n">
        <v>4.67481313</v>
      </c>
      <c r="M13" s="18" t="n">
        <v>485.97661895</v>
      </c>
      <c r="N13" s="20" t="n">
        <v>4.46393998</v>
      </c>
      <c r="O13" s="18" t="n">
        <v>391.87245923</v>
      </c>
      <c r="P13" s="20" t="n">
        <v>22.46267813</v>
      </c>
      <c r="Q13" s="18" t="s">
        <v>182</v>
      </c>
      <c r="R13" s="20" t="s">
        <v>182</v>
      </c>
      <c r="S13" s="18" t="n">
        <v>407.4699787</v>
      </c>
      <c r="T13" s="20" t="n">
        <v>6.79601306</v>
      </c>
      <c r="U13" s="18" t="s">
        <v>182</v>
      </c>
      <c r="V13" s="20" t="s">
        <v>182</v>
      </c>
      <c r="W13" s="18" t="n">
        <v>420.66757626</v>
      </c>
      <c r="X13" s="20" t="n">
        <v>6.67749868</v>
      </c>
    </row>
    <row r="14" spans="1:24">
      <c r="A14" s="15" t="s">
        <v>189</v>
      </c>
      <c r="B14" s="17" t="n">
        <v>5587</v>
      </c>
      <c r="C14" s="18">
        <f>(192.0/B14*100)</f>
        <v/>
      </c>
      <c r="D14" s="19" t="n">
        <v>5395</v>
      </c>
      <c r="E14" s="18" t="n">
        <v>526.94547977</v>
      </c>
      <c r="F14" s="20" t="n">
        <v>3.00699564</v>
      </c>
      <c r="G14" s="18" t="n">
        <v>520.64499058</v>
      </c>
      <c r="H14" s="20" t="n">
        <v>4.25093632</v>
      </c>
      <c r="I14" s="18" t="n">
        <v>518.37363845</v>
      </c>
      <c r="J14" s="20" t="n">
        <v>4.42497916</v>
      </c>
      <c r="K14" s="18" t="n">
        <v>522.58389562</v>
      </c>
      <c r="L14" s="20" t="n">
        <v>4.04311005</v>
      </c>
      <c r="M14" s="18" t="n">
        <v>510.77159463</v>
      </c>
      <c r="N14" s="20" t="n">
        <v>4.94567048</v>
      </c>
      <c r="O14" s="18" t="n">
        <v>397.46444377</v>
      </c>
      <c r="P14" s="20" t="n">
        <v>18.97557136</v>
      </c>
      <c r="Q14" s="18" t="s">
        <v>182</v>
      </c>
      <c r="R14" s="20" t="s">
        <v>182</v>
      </c>
      <c r="S14" s="18" t="s">
        <v>182</v>
      </c>
      <c r="T14" s="20" t="s">
        <v>182</v>
      </c>
      <c r="U14" s="18" t="s">
        <v>182</v>
      </c>
      <c r="V14" s="20" t="s">
        <v>182</v>
      </c>
      <c r="W14" s="18" t="n">
        <v>442.05743183</v>
      </c>
      <c r="X14" s="20" t="n">
        <v>12.63076247</v>
      </c>
    </row>
    <row r="15" spans="1:24">
      <c r="A15" s="15" t="s">
        <v>190</v>
      </c>
      <c r="B15" s="17" t="n">
        <v>5882</v>
      </c>
      <c r="C15" s="18">
        <f>(145.0/B15*100)</f>
        <v/>
      </c>
      <c r="D15" s="19" t="n">
        <v>5737</v>
      </c>
      <c r="E15" s="18" t="n">
        <v>541.59369669</v>
      </c>
      <c r="F15" s="20" t="n">
        <v>3.51989605</v>
      </c>
      <c r="G15" s="18" t="n">
        <v>535.70964104</v>
      </c>
      <c r="H15" s="20" t="n">
        <v>3.47367695</v>
      </c>
      <c r="I15" s="18" t="n">
        <v>527.53005424</v>
      </c>
      <c r="J15" s="20" t="n">
        <v>3.61528732</v>
      </c>
      <c r="K15" s="18" t="n">
        <v>535.56668915</v>
      </c>
      <c r="L15" s="20" t="n">
        <v>3.88385247</v>
      </c>
      <c r="M15" s="18" t="n">
        <v>507.56010723</v>
      </c>
      <c r="N15" s="20" t="n">
        <v>5.58767587</v>
      </c>
      <c r="O15" s="18" t="n">
        <v>346.97734016</v>
      </c>
      <c r="P15" s="20" t="n">
        <v>25.67199834</v>
      </c>
      <c r="Q15" s="18" t="s">
        <v>182</v>
      </c>
      <c r="R15" s="20" t="s">
        <v>182</v>
      </c>
      <c r="S15" s="18" t="n">
        <v>367.66871077</v>
      </c>
      <c r="T15" s="20" t="n">
        <v>14.82638214</v>
      </c>
      <c r="U15" s="18" t="s">
        <v>182</v>
      </c>
      <c r="V15" s="20" t="s">
        <v>182</v>
      </c>
      <c r="W15" s="18" t="n">
        <v>437.60626598</v>
      </c>
      <c r="X15" s="20" t="n">
        <v>11.1454364</v>
      </c>
    </row>
    <row r="16" spans="1:24">
      <c r="A16" s="15" t="s">
        <v>191</v>
      </c>
      <c r="B16" s="17" t="n">
        <v>6108</v>
      </c>
      <c r="C16" s="18">
        <f>(258.0/B16*100)</f>
        <v/>
      </c>
      <c r="D16" s="19" t="n">
        <v>5850</v>
      </c>
      <c r="E16" s="18" t="n">
        <v>509.42396421</v>
      </c>
      <c r="F16" s="20" t="n">
        <v>3.35323514</v>
      </c>
      <c r="G16" s="18" t="n">
        <v>527.15234528</v>
      </c>
      <c r="H16" s="20" t="n">
        <v>4.10460463</v>
      </c>
      <c r="I16" s="18" t="n">
        <v>519.79658901</v>
      </c>
      <c r="J16" s="20" t="n">
        <v>3.47457799</v>
      </c>
      <c r="K16" s="18" t="n">
        <v>516.5474427299999</v>
      </c>
      <c r="L16" s="20" t="n">
        <v>4.25639096</v>
      </c>
      <c r="M16" s="18" t="n">
        <v>489.66962394</v>
      </c>
      <c r="N16" s="20" t="n">
        <v>4.82234933</v>
      </c>
      <c r="O16" s="18" t="n">
        <v>327.78468044</v>
      </c>
      <c r="P16" s="20" t="n">
        <v>17.76127597</v>
      </c>
      <c r="Q16" s="18" t="s">
        <v>182</v>
      </c>
      <c r="R16" s="20" t="s">
        <v>182</v>
      </c>
      <c r="S16" s="18" t="s">
        <v>182</v>
      </c>
      <c r="T16" s="20" t="s">
        <v>182</v>
      </c>
      <c r="U16" s="18" t="s">
        <v>182</v>
      </c>
      <c r="V16" s="20" t="s">
        <v>182</v>
      </c>
      <c r="W16" s="18" t="n">
        <v>377.42008438</v>
      </c>
      <c r="X16" s="20" t="n">
        <v>9.253961670000001</v>
      </c>
    </row>
    <row r="17" spans="1:24">
      <c r="A17" s="15" t="s">
        <v>192</v>
      </c>
      <c r="B17" s="17" t="n">
        <v>6504</v>
      </c>
      <c r="C17" s="18">
        <f>(784.0/B17*100)</f>
        <v/>
      </c>
      <c r="D17" s="19" t="n">
        <v>5720</v>
      </c>
      <c r="E17" s="18" t="n">
        <v>525.05938787</v>
      </c>
      <c r="F17" s="20" t="n">
        <v>3.37341606</v>
      </c>
      <c r="G17" s="18" t="n">
        <v>519.18948684</v>
      </c>
      <c r="H17" s="20" t="n">
        <v>4.93961218</v>
      </c>
      <c r="I17" s="18" t="n">
        <v>525.52140103</v>
      </c>
      <c r="J17" s="20" t="n">
        <v>4.11548019</v>
      </c>
      <c r="K17" s="18" t="n">
        <v>521.89090776</v>
      </c>
      <c r="L17" s="20" t="n">
        <v>5.1797734</v>
      </c>
      <c r="M17" s="18" t="n">
        <v>491.49174879</v>
      </c>
      <c r="N17" s="20" t="n">
        <v>8.562748859999999</v>
      </c>
      <c r="O17" s="18" t="s">
        <v>182</v>
      </c>
      <c r="P17" s="20" t="s">
        <v>182</v>
      </c>
      <c r="Q17" s="18" t="s">
        <v>182</v>
      </c>
      <c r="R17" s="20" t="s">
        <v>182</v>
      </c>
      <c r="S17" s="18" t="n">
        <v>338.260297</v>
      </c>
      <c r="T17" s="20" t="n">
        <v>14.23011861</v>
      </c>
      <c r="U17" s="18" t="s">
        <v>182</v>
      </c>
      <c r="V17" s="20" t="s">
        <v>182</v>
      </c>
      <c r="W17" s="18" t="n">
        <v>431.27865877</v>
      </c>
      <c r="X17" s="20" t="n">
        <v>13.35017654</v>
      </c>
    </row>
    <row r="18" spans="1:24">
      <c r="A18" s="15" t="s">
        <v>193</v>
      </c>
      <c r="B18" s="17" t="n">
        <v>5532</v>
      </c>
      <c r="C18" s="18">
        <f>(39.0/B18*100)</f>
        <v/>
      </c>
      <c r="D18" s="19" t="n">
        <v>5493</v>
      </c>
      <c r="E18" s="18" t="n">
        <v>473.91553609</v>
      </c>
      <c r="F18" s="20" t="n">
        <v>4.65676854</v>
      </c>
      <c r="G18" s="18" t="n">
        <v>472.11795867</v>
      </c>
      <c r="H18" s="20" t="n">
        <v>5.44476845</v>
      </c>
      <c r="I18" s="18" t="n">
        <v>485.06186875</v>
      </c>
      <c r="J18" s="20" t="n">
        <v>4.73241606</v>
      </c>
      <c r="K18" s="18" t="n">
        <v>476.10770729</v>
      </c>
      <c r="L18" s="20" t="n">
        <v>4.62849122</v>
      </c>
      <c r="M18" s="18" t="n">
        <v>464.53467255</v>
      </c>
      <c r="N18" s="20" t="n">
        <v>5.09886802</v>
      </c>
      <c r="O18" s="18" t="n">
        <v>344.14369298</v>
      </c>
      <c r="P18" s="20" t="n">
        <v>18.50959331</v>
      </c>
      <c r="Q18" s="18" t="s">
        <v>182</v>
      </c>
      <c r="R18" s="20" t="s">
        <v>182</v>
      </c>
      <c r="S18" s="18" t="s">
        <v>182</v>
      </c>
      <c r="T18" s="20" t="s">
        <v>182</v>
      </c>
      <c r="U18" s="18" t="s">
        <v>182</v>
      </c>
      <c r="V18" s="20" t="s">
        <v>182</v>
      </c>
      <c r="W18" s="18" t="n">
        <v>377.36441218</v>
      </c>
      <c r="X18" s="20" t="n">
        <v>10.48023627</v>
      </c>
    </row>
    <row r="19" spans="1:24">
      <c r="A19" s="15" t="s">
        <v>194</v>
      </c>
      <c r="B19" s="17" t="n">
        <v>5658</v>
      </c>
      <c r="C19" s="18">
        <f>(137.0/B19*100)</f>
        <v/>
      </c>
      <c r="D19" s="19" t="n">
        <v>5521</v>
      </c>
      <c r="E19" s="18" t="n">
        <v>475.69080013</v>
      </c>
      <c r="F19" s="20" t="n">
        <v>3.58379789</v>
      </c>
      <c r="G19" s="18" t="n">
        <v>479.30248132</v>
      </c>
      <c r="H19" s="20" t="n">
        <v>4.53369369</v>
      </c>
      <c r="I19" s="18" t="n">
        <v>483.51357355</v>
      </c>
      <c r="J19" s="20" t="n">
        <v>3.82396013</v>
      </c>
      <c r="K19" s="18" t="n">
        <v>470.82870771</v>
      </c>
      <c r="L19" s="20" t="n">
        <v>4.44427607</v>
      </c>
      <c r="M19" s="18" t="n">
        <v>448.30495449</v>
      </c>
      <c r="N19" s="20" t="n">
        <v>5.62157965</v>
      </c>
      <c r="O19" s="18" t="n">
        <v>417.5235188</v>
      </c>
      <c r="P19" s="20" t="n">
        <v>18.56400748</v>
      </c>
      <c r="Q19" s="18" t="s">
        <v>182</v>
      </c>
      <c r="R19" s="20" t="s">
        <v>182</v>
      </c>
      <c r="S19" s="18" t="s">
        <v>182</v>
      </c>
      <c r="T19" s="20" t="s">
        <v>182</v>
      </c>
      <c r="U19" s="18" t="s">
        <v>182</v>
      </c>
      <c r="V19" s="20" t="s">
        <v>182</v>
      </c>
      <c r="W19" s="18" t="n">
        <v>376.91115121</v>
      </c>
      <c r="X19" s="20" t="n">
        <v>8.59654132</v>
      </c>
    </row>
    <row r="20" spans="1:24">
      <c r="A20" s="15" t="s">
        <v>195</v>
      </c>
      <c r="B20" s="17" t="n">
        <v>3371</v>
      </c>
      <c r="C20" s="18">
        <f>(81.0/B20*100)</f>
        <v/>
      </c>
      <c r="D20" s="19" t="n">
        <v>3290</v>
      </c>
      <c r="E20" s="18" t="n">
        <v>492.48105169</v>
      </c>
      <c r="F20" s="20" t="n">
        <v>2.79320013</v>
      </c>
      <c r="G20" s="18" t="n">
        <v>497.38032106</v>
      </c>
      <c r="H20" s="20" t="n">
        <v>6.42897269</v>
      </c>
      <c r="I20" s="18" t="n">
        <v>474.73208776</v>
      </c>
      <c r="J20" s="20" t="n">
        <v>5.42897674</v>
      </c>
      <c r="K20" s="18" t="n">
        <v>483.85733389</v>
      </c>
      <c r="L20" s="20" t="n">
        <v>5.1026732</v>
      </c>
      <c r="M20" s="18" t="n">
        <v>452.32363464</v>
      </c>
      <c r="N20" s="20" t="n">
        <v>6.76026756</v>
      </c>
      <c r="O20" s="18" t="s">
        <v>182</v>
      </c>
      <c r="P20" s="20" t="s">
        <v>182</v>
      </c>
      <c r="Q20" s="18" t="s">
        <v>182</v>
      </c>
      <c r="R20" s="20" t="s">
        <v>182</v>
      </c>
      <c r="S20" s="18" t="s">
        <v>182</v>
      </c>
      <c r="T20" s="20" t="s">
        <v>182</v>
      </c>
      <c r="U20" s="18" t="s">
        <v>182</v>
      </c>
      <c r="V20" s="20" t="s">
        <v>182</v>
      </c>
      <c r="W20" s="18" t="n">
        <v>393.14797788</v>
      </c>
      <c r="X20" s="20" t="n">
        <v>9.95484357</v>
      </c>
    </row>
    <row r="21" spans="1:24">
      <c r="A21" s="15" t="s">
        <v>196</v>
      </c>
      <c r="B21" s="17" t="n">
        <v>5741</v>
      </c>
      <c r="C21" s="18">
        <f>(79.0/B21*100)</f>
        <v/>
      </c>
      <c r="D21" s="19" t="n">
        <v>5662</v>
      </c>
      <c r="E21" s="18" t="n">
        <v>521.60452662</v>
      </c>
      <c r="F21" s="20" t="n">
        <v>2.83218885</v>
      </c>
      <c r="G21" s="18" t="n">
        <v>528.00441515</v>
      </c>
      <c r="H21" s="20" t="n">
        <v>4.01143126</v>
      </c>
      <c r="I21" s="18" t="n">
        <v>530.87360944</v>
      </c>
      <c r="J21" s="20" t="n">
        <v>3.56215827</v>
      </c>
      <c r="K21" s="18" t="n">
        <v>523.69309938</v>
      </c>
      <c r="L21" s="20" t="n">
        <v>3.94927081</v>
      </c>
      <c r="M21" s="18" t="n">
        <v>502.75539791</v>
      </c>
      <c r="N21" s="20" t="n">
        <v>6.45430903</v>
      </c>
      <c r="O21" s="18" t="n">
        <v>412.14039851</v>
      </c>
      <c r="P21" s="20" t="n">
        <v>36.64432922</v>
      </c>
      <c r="Q21" s="18" t="s">
        <v>182</v>
      </c>
      <c r="R21" s="20" t="s">
        <v>182</v>
      </c>
      <c r="S21" s="18" t="s">
        <v>182</v>
      </c>
      <c r="T21" s="20" t="s">
        <v>182</v>
      </c>
      <c r="U21" s="18" t="s">
        <v>182</v>
      </c>
      <c r="V21" s="20" t="s">
        <v>182</v>
      </c>
      <c r="W21" s="18" t="n">
        <v>455.26663026</v>
      </c>
      <c r="X21" s="20" t="n">
        <v>7.8077832</v>
      </c>
    </row>
    <row r="22" spans="1:24">
      <c r="A22" s="15" t="s">
        <v>197</v>
      </c>
      <c r="B22" s="17" t="n">
        <v>6598</v>
      </c>
      <c r="C22" s="18">
        <f>(100.0/B22*100)</f>
        <v/>
      </c>
      <c r="D22" s="19" t="n">
        <v>6498</v>
      </c>
      <c r="E22" s="18" t="n">
        <v>500.30554384</v>
      </c>
      <c r="F22" s="20" t="n">
        <v>4.72327495</v>
      </c>
      <c r="G22" s="18" t="n">
        <v>477.11791863</v>
      </c>
      <c r="H22" s="20" t="n">
        <v>5.84142593</v>
      </c>
      <c r="I22" s="18" t="n">
        <v>494.82961129</v>
      </c>
      <c r="J22" s="20" t="n">
        <v>6.35619654</v>
      </c>
      <c r="K22" s="18" t="n">
        <v>493.90974056</v>
      </c>
      <c r="L22" s="20" t="n">
        <v>6.32000724</v>
      </c>
      <c r="M22" s="18" t="n">
        <v>471.86048081</v>
      </c>
      <c r="N22" s="20" t="n">
        <v>5.89417197</v>
      </c>
      <c r="O22" s="18" t="n">
        <v>371.78539807</v>
      </c>
      <c r="P22" s="20" t="n">
        <v>9.287245390000001</v>
      </c>
      <c r="Q22" s="18" t="s">
        <v>182</v>
      </c>
      <c r="R22" s="20" t="s">
        <v>182</v>
      </c>
      <c r="S22" s="18" t="n">
        <v>481.75555063</v>
      </c>
      <c r="T22" s="20" t="n">
        <v>8.711038220000001</v>
      </c>
      <c r="U22" s="18" t="s">
        <v>182</v>
      </c>
      <c r="V22" s="20" t="s">
        <v>182</v>
      </c>
      <c r="W22" s="18" t="n">
        <v>369.04034806</v>
      </c>
      <c r="X22" s="20" t="n">
        <v>9.12469215</v>
      </c>
    </row>
    <row r="23" spans="1:24">
      <c r="A23" s="15" t="s">
        <v>198</v>
      </c>
      <c r="B23" s="17" t="n">
        <v>11583</v>
      </c>
      <c r="C23" s="18">
        <f>(512.0/B23*100)</f>
        <v/>
      </c>
      <c r="D23" s="19" t="n">
        <v>11071</v>
      </c>
      <c r="E23" s="18" t="n">
        <v>475.10182357</v>
      </c>
      <c r="F23" s="20" t="n">
        <v>3.52231659</v>
      </c>
      <c r="G23" s="18" t="n">
        <v>482.76617463</v>
      </c>
      <c r="H23" s="20" t="n">
        <v>4.48674942</v>
      </c>
      <c r="I23" s="18" t="n">
        <v>507.14622271</v>
      </c>
      <c r="J23" s="20" t="n">
        <v>4.38968181</v>
      </c>
      <c r="K23" s="18" t="n">
        <v>506.4400344</v>
      </c>
      <c r="L23" s="20" t="n">
        <v>4.17554312</v>
      </c>
      <c r="M23" s="18" t="n">
        <v>496.39081846</v>
      </c>
      <c r="N23" s="20" t="n">
        <v>4.81863237</v>
      </c>
      <c r="O23" s="18" t="n">
        <v>415.78740956</v>
      </c>
      <c r="P23" s="20" t="n">
        <v>22.44752181</v>
      </c>
      <c r="Q23" s="18" t="s">
        <v>182</v>
      </c>
      <c r="R23" s="20" t="s">
        <v>182</v>
      </c>
      <c r="S23" s="18" t="s">
        <v>182</v>
      </c>
      <c r="T23" s="20" t="s">
        <v>182</v>
      </c>
      <c r="U23" s="18" t="s">
        <v>182</v>
      </c>
      <c r="V23" s="20" t="s">
        <v>182</v>
      </c>
      <c r="W23" s="18" t="n">
        <v>410.24348353</v>
      </c>
      <c r="X23" s="20" t="n">
        <v>8.989981070000001</v>
      </c>
    </row>
    <row r="24" spans="1:24">
      <c r="A24" s="15" t="s">
        <v>199</v>
      </c>
      <c r="B24" s="17" t="n">
        <v>6647</v>
      </c>
      <c r="C24" s="18">
        <f>(17.0/B24*100)</f>
        <v/>
      </c>
      <c r="D24" s="19" t="n">
        <v>6630</v>
      </c>
      <c r="E24" s="18" t="n">
        <v>508.10056129</v>
      </c>
      <c r="F24" s="20" t="n">
        <v>3.86175554</v>
      </c>
      <c r="G24" s="18" t="n">
        <v>515.35212129</v>
      </c>
      <c r="H24" s="20" t="n">
        <v>5.66833664</v>
      </c>
      <c r="I24" s="18" t="n">
        <v>522.12944424</v>
      </c>
      <c r="J24" s="20" t="n">
        <v>4.27716078</v>
      </c>
      <c r="K24" s="18" t="n">
        <v>526.1881684</v>
      </c>
      <c r="L24" s="20" t="n">
        <v>4.24383592</v>
      </c>
      <c r="M24" s="18" t="n">
        <v>520.47755679</v>
      </c>
      <c r="N24" s="20" t="n">
        <v>4.13979202</v>
      </c>
      <c r="O24" s="18" t="n">
        <v>421.72680658</v>
      </c>
      <c r="P24" s="20" t="n">
        <v>17.49008828</v>
      </c>
      <c r="Q24" s="18" t="s">
        <v>182</v>
      </c>
      <c r="R24" s="20" t="s">
        <v>182</v>
      </c>
      <c r="S24" s="18" t="s">
        <v>182</v>
      </c>
      <c r="T24" s="20" t="s">
        <v>182</v>
      </c>
      <c r="U24" s="18" t="s">
        <v>182</v>
      </c>
      <c r="V24" s="20" t="s">
        <v>182</v>
      </c>
      <c r="W24" s="18" t="n">
        <v>417.39749571</v>
      </c>
      <c r="X24" s="20" t="n">
        <v>19.41104653</v>
      </c>
    </row>
    <row r="25" spans="1:24">
      <c r="A25" s="15" t="s">
        <v>200</v>
      </c>
      <c r="B25" s="17" t="n">
        <v>5581</v>
      </c>
      <c r="C25" s="18">
        <f>(28.0/B25*100)</f>
        <v/>
      </c>
      <c r="D25" s="19" t="n">
        <v>5553</v>
      </c>
      <c r="E25" s="18" t="n">
        <v>530.28462544</v>
      </c>
      <c r="F25" s="20" t="n">
        <v>3.87087697</v>
      </c>
      <c r="G25" s="18" t="n">
        <v>514.31930556</v>
      </c>
      <c r="H25" s="20" t="n">
        <v>5.393078</v>
      </c>
      <c r="I25" s="18" t="n">
        <v>506.6753693</v>
      </c>
      <c r="J25" s="20" t="n">
        <v>4.89702254</v>
      </c>
      <c r="K25" s="18" t="n">
        <v>499.98414908</v>
      </c>
      <c r="L25" s="20" t="n">
        <v>6.06143334</v>
      </c>
      <c r="M25" s="18" t="n">
        <v>492.0087223</v>
      </c>
      <c r="N25" s="20" t="n">
        <v>7.48147414</v>
      </c>
      <c r="O25" s="18" t="n">
        <v>368.87327966</v>
      </c>
      <c r="P25" s="20" t="n">
        <v>23.3815843</v>
      </c>
      <c r="Q25" s="18" t="s">
        <v>182</v>
      </c>
      <c r="R25" s="20" t="s">
        <v>182</v>
      </c>
      <c r="S25" s="18" t="s">
        <v>182</v>
      </c>
      <c r="T25" s="20" t="s">
        <v>182</v>
      </c>
      <c r="U25" s="18" t="s">
        <v>182</v>
      </c>
      <c r="V25" s="20" t="s">
        <v>182</v>
      </c>
      <c r="W25" s="18" t="n">
        <v>454.32029395</v>
      </c>
      <c r="X25" s="20" t="n">
        <v>24.34283225</v>
      </c>
    </row>
    <row r="26" spans="1:24">
      <c r="A26" s="15" t="s">
        <v>201</v>
      </c>
      <c r="B26" s="17" t="n">
        <v>4869</v>
      </c>
      <c r="C26" s="18">
        <f>(100.0/B26*100)</f>
        <v/>
      </c>
      <c r="D26" s="19" t="n">
        <v>4769</v>
      </c>
      <c r="E26" s="18" t="n">
        <v>502.25289675</v>
      </c>
      <c r="F26" s="20" t="n">
        <v>2.44023706</v>
      </c>
      <c r="G26" s="18" t="n">
        <v>488.83417935</v>
      </c>
      <c r="H26" s="20" t="n">
        <v>4.07513908</v>
      </c>
      <c r="I26" s="18" t="n">
        <v>480.32564866</v>
      </c>
      <c r="J26" s="20" t="n">
        <v>3.59925476</v>
      </c>
      <c r="K26" s="18" t="n">
        <v>476.93343411</v>
      </c>
      <c r="L26" s="20" t="n">
        <v>3.60966597</v>
      </c>
      <c r="M26" s="18" t="n">
        <v>473.75031498</v>
      </c>
      <c r="N26" s="20" t="n">
        <v>4.58782727</v>
      </c>
      <c r="O26" s="18" t="s">
        <v>182</v>
      </c>
      <c r="P26" s="20" t="s">
        <v>182</v>
      </c>
      <c r="Q26" s="18" t="s">
        <v>182</v>
      </c>
      <c r="R26" s="20" t="s">
        <v>182</v>
      </c>
      <c r="S26" s="18" t="s">
        <v>182</v>
      </c>
      <c r="T26" s="20" t="s">
        <v>182</v>
      </c>
      <c r="U26" s="18" t="s">
        <v>182</v>
      </c>
      <c r="V26" s="20" t="s">
        <v>182</v>
      </c>
      <c r="W26" s="18" t="n">
        <v>417.431616</v>
      </c>
      <c r="X26" s="20" t="n">
        <v>9.35771042</v>
      </c>
    </row>
    <row r="27" spans="1:24">
      <c r="A27" s="15" t="s">
        <v>202</v>
      </c>
      <c r="B27" s="17" t="n">
        <v>5299</v>
      </c>
      <c r="C27" s="18">
        <f>(174.0/B27*100)</f>
        <v/>
      </c>
      <c r="D27" s="19" t="n">
        <v>5125</v>
      </c>
      <c r="E27" s="18" t="n">
        <v>495.73510332</v>
      </c>
      <c r="F27" s="20" t="n">
        <v>2.43754534</v>
      </c>
      <c r="G27" s="18" t="n">
        <v>483.420762</v>
      </c>
      <c r="H27" s="20" t="n">
        <v>4.53475784</v>
      </c>
      <c r="I27" s="18" t="n">
        <v>493.70252054</v>
      </c>
      <c r="J27" s="20" t="n">
        <v>3.78375971</v>
      </c>
      <c r="K27" s="18" t="n">
        <v>500.53084592</v>
      </c>
      <c r="L27" s="20" t="n">
        <v>4.29191062</v>
      </c>
      <c r="M27" s="18" t="n">
        <v>468.32958969</v>
      </c>
      <c r="N27" s="20" t="n">
        <v>5.62547932</v>
      </c>
      <c r="O27" s="18" t="n">
        <v>387.30917951</v>
      </c>
      <c r="P27" s="20" t="n">
        <v>16.08929805</v>
      </c>
      <c r="Q27" s="18" t="s">
        <v>182</v>
      </c>
      <c r="R27" s="20" t="s">
        <v>182</v>
      </c>
      <c r="S27" s="18" t="s">
        <v>182</v>
      </c>
      <c r="T27" s="20" t="s">
        <v>182</v>
      </c>
      <c r="U27" s="18" t="s">
        <v>182</v>
      </c>
      <c r="V27" s="20" t="s">
        <v>182</v>
      </c>
      <c r="W27" s="18" t="n">
        <v>393.99845619</v>
      </c>
      <c r="X27" s="20" t="n">
        <v>4.92708315</v>
      </c>
    </row>
    <row r="28" spans="1:24">
      <c r="A28" s="15" t="s">
        <v>203</v>
      </c>
      <c r="B28" s="17" t="n">
        <v>7568</v>
      </c>
      <c r="C28" s="18">
        <f>(134.0/B28*100)</f>
        <v/>
      </c>
      <c r="D28" s="19" t="n">
        <v>7434</v>
      </c>
      <c r="E28" s="18" t="n">
        <v>423.59462006</v>
      </c>
      <c r="F28" s="20" t="n">
        <v>2.86343339</v>
      </c>
      <c r="G28" s="18" t="n">
        <v>420.03461873</v>
      </c>
      <c r="H28" s="20" t="n">
        <v>3.92870095</v>
      </c>
      <c r="I28" s="18" t="n">
        <v>440.12537171</v>
      </c>
      <c r="J28" s="20" t="n">
        <v>3.52196766</v>
      </c>
      <c r="K28" s="18" t="n">
        <v>431.1867467</v>
      </c>
      <c r="L28" s="20" t="n">
        <v>5.32583191</v>
      </c>
      <c r="M28" s="18" t="n">
        <v>429.03394697</v>
      </c>
      <c r="N28" s="20" t="n">
        <v>5.94167188</v>
      </c>
      <c r="O28" s="18" t="n">
        <v>334.93985653</v>
      </c>
      <c r="P28" s="20" t="n">
        <v>9.19196545</v>
      </c>
      <c r="Q28" s="18" t="s">
        <v>182</v>
      </c>
      <c r="R28" s="20" t="s">
        <v>182</v>
      </c>
      <c r="S28" s="18" t="s">
        <v>182</v>
      </c>
      <c r="T28" s="20" t="s">
        <v>182</v>
      </c>
      <c r="U28" s="18" t="s">
        <v>182</v>
      </c>
      <c r="V28" s="20" t="s">
        <v>182</v>
      </c>
      <c r="W28" s="18" t="n">
        <v>369.9020513</v>
      </c>
      <c r="X28" s="20" t="n">
        <v>9.32370459</v>
      </c>
    </row>
    <row r="29" spans="1:24">
      <c r="A29" s="15" t="s">
        <v>204</v>
      </c>
      <c r="B29" s="17" t="n">
        <v>5385</v>
      </c>
      <c r="C29" s="18">
        <f>(36.0/B29*100)</f>
        <v/>
      </c>
      <c r="D29" s="19" t="n">
        <v>5349</v>
      </c>
      <c r="E29" s="18" t="n">
        <v>510.03983539</v>
      </c>
      <c r="F29" s="20" t="n">
        <v>2.98333617</v>
      </c>
      <c r="G29" s="18" t="n">
        <v>521.81897914</v>
      </c>
      <c r="H29" s="20" t="n">
        <v>5.47390671</v>
      </c>
      <c r="I29" s="18" t="n">
        <v>509.05699685</v>
      </c>
      <c r="J29" s="20" t="n">
        <v>3.93361736</v>
      </c>
      <c r="K29" s="18" t="n">
        <v>510.20400032</v>
      </c>
      <c r="L29" s="20" t="n">
        <v>4.67310605</v>
      </c>
      <c r="M29" s="18" t="n">
        <v>496.97141206</v>
      </c>
      <c r="N29" s="20" t="n">
        <v>5.39902776</v>
      </c>
      <c r="O29" s="18" t="n">
        <v>324.13415987</v>
      </c>
      <c r="P29" s="20" t="n">
        <v>51.69632977</v>
      </c>
      <c r="Q29" s="18" t="s">
        <v>182</v>
      </c>
      <c r="R29" s="20" t="s">
        <v>182</v>
      </c>
      <c r="S29" s="18" t="n">
        <v>314.02123871</v>
      </c>
      <c r="T29" s="20" t="n">
        <v>13.26138992</v>
      </c>
      <c r="U29" s="18" t="s">
        <v>182</v>
      </c>
      <c r="V29" s="20" t="s">
        <v>182</v>
      </c>
      <c r="W29" s="18" t="n">
        <v>389.09106894</v>
      </c>
      <c r="X29" s="20" t="n">
        <v>19.18999888</v>
      </c>
    </row>
    <row r="30" spans="1:24">
      <c r="A30" s="15" t="s">
        <v>205</v>
      </c>
      <c r="B30" s="17" t="n">
        <v>4520</v>
      </c>
      <c r="C30" s="18">
        <f>(546.0/B30*100)</f>
        <v/>
      </c>
      <c r="D30" s="19" t="n">
        <v>3974</v>
      </c>
      <c r="E30" s="18" t="n">
        <v>524.2706315</v>
      </c>
      <c r="F30" s="20" t="n">
        <v>3.56369513</v>
      </c>
      <c r="G30" s="18" t="n">
        <v>522.17263393</v>
      </c>
      <c r="H30" s="20" t="n">
        <v>4.9348221</v>
      </c>
      <c r="I30" s="18" t="n">
        <v>521.57631809</v>
      </c>
      <c r="J30" s="20" t="n">
        <v>4.48480794</v>
      </c>
      <c r="K30" s="18" t="n">
        <v>526.06611113</v>
      </c>
      <c r="L30" s="20" t="n">
        <v>5.1238629</v>
      </c>
      <c r="M30" s="18" t="n">
        <v>488.44401105</v>
      </c>
      <c r="N30" s="20" t="n">
        <v>6.64773068</v>
      </c>
      <c r="O30" s="18" t="n">
        <v>405.01001004</v>
      </c>
      <c r="P30" s="20" t="n">
        <v>26.28454288</v>
      </c>
      <c r="Q30" s="18" t="s">
        <v>182</v>
      </c>
      <c r="R30" s="20" t="s">
        <v>182</v>
      </c>
      <c r="S30" s="18" t="s">
        <v>182</v>
      </c>
      <c r="T30" s="20" t="s">
        <v>182</v>
      </c>
      <c r="U30" s="18" t="s">
        <v>182</v>
      </c>
      <c r="V30" s="20" t="s">
        <v>182</v>
      </c>
      <c r="W30" s="18" t="n">
        <v>404.9113263</v>
      </c>
      <c r="X30" s="20" t="n">
        <v>9.9900088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510.02748394</v>
      </c>
      <c r="F32" s="20" t="n">
        <v>3.15379111</v>
      </c>
      <c r="G32" s="18" t="n">
        <v>508.9216279</v>
      </c>
      <c r="H32" s="20" t="n">
        <v>4.18410688</v>
      </c>
      <c r="I32" s="18" t="n">
        <v>517.12725725</v>
      </c>
      <c r="J32" s="20" t="n">
        <v>3.64918835</v>
      </c>
      <c r="K32" s="18" t="n">
        <v>502.52518587</v>
      </c>
      <c r="L32" s="20" t="n">
        <v>4.00049431</v>
      </c>
      <c r="M32" s="18" t="n">
        <v>489.47323679</v>
      </c>
      <c r="N32" s="20" t="n">
        <v>6.17829576</v>
      </c>
      <c r="O32" s="18" t="n">
        <v>415.96615723</v>
      </c>
      <c r="P32" s="20" t="n">
        <v>23.22638406</v>
      </c>
      <c r="Q32" s="18" t="s">
        <v>182</v>
      </c>
      <c r="R32" s="20" t="s">
        <v>182</v>
      </c>
      <c r="S32" s="18" t="s">
        <v>182</v>
      </c>
      <c r="T32" s="20" t="s">
        <v>182</v>
      </c>
      <c r="U32" s="18" t="s">
        <v>182</v>
      </c>
      <c r="V32" s="20" t="s">
        <v>182</v>
      </c>
      <c r="W32" s="18" t="n">
        <v>409.74226927</v>
      </c>
      <c r="X32" s="20" t="n">
        <v>13.41559745</v>
      </c>
    </row>
    <row r="33" spans="1:24">
      <c r="A33" s="15" t="s">
        <v>208</v>
      </c>
      <c r="B33" s="17" t="n">
        <v>7325</v>
      </c>
      <c r="C33" s="18">
        <f>(235.0/B33*100)</f>
        <v/>
      </c>
      <c r="D33" s="19" t="n">
        <v>7090</v>
      </c>
      <c r="E33" s="18" t="n">
        <v>506.48254566</v>
      </c>
      <c r="F33" s="20" t="n">
        <v>3.14960714</v>
      </c>
      <c r="G33" s="18" t="n">
        <v>504.03620814</v>
      </c>
      <c r="H33" s="20" t="n">
        <v>4.32794717</v>
      </c>
      <c r="I33" s="18" t="n">
        <v>506.98705985</v>
      </c>
      <c r="J33" s="20" t="n">
        <v>4.13803566</v>
      </c>
      <c r="K33" s="18" t="n">
        <v>495.74637638</v>
      </c>
      <c r="L33" s="20" t="n">
        <v>4.24964924</v>
      </c>
      <c r="M33" s="18" t="n">
        <v>478.91693143</v>
      </c>
      <c r="N33" s="20" t="n">
        <v>4.61630919</v>
      </c>
      <c r="O33" s="18" t="n">
        <v>376.02911283</v>
      </c>
      <c r="P33" s="20" t="n">
        <v>21.32653468</v>
      </c>
      <c r="Q33" s="18" t="s">
        <v>182</v>
      </c>
      <c r="R33" s="20" t="s">
        <v>182</v>
      </c>
      <c r="S33" s="18" t="s">
        <v>182</v>
      </c>
      <c r="T33" s="20" t="s">
        <v>182</v>
      </c>
      <c r="U33" s="18" t="s">
        <v>182</v>
      </c>
      <c r="V33" s="20" t="s">
        <v>182</v>
      </c>
      <c r="W33" s="18" t="n">
        <v>426.02151989</v>
      </c>
      <c r="X33" s="20" t="n">
        <v>8.97188418</v>
      </c>
    </row>
    <row r="34" spans="1:24">
      <c r="A34" s="15" t="s">
        <v>209</v>
      </c>
      <c r="B34" s="17" t="n">
        <v>6350</v>
      </c>
      <c r="C34" s="18">
        <f>(86.0/B34*100)</f>
        <v/>
      </c>
      <c r="D34" s="19" t="n">
        <v>6264</v>
      </c>
      <c r="E34" s="18" t="n">
        <v>469.50959266</v>
      </c>
      <c r="F34" s="20" t="n">
        <v>2.92542952</v>
      </c>
      <c r="G34" s="18" t="n">
        <v>458.95803691</v>
      </c>
      <c r="H34" s="20" t="n">
        <v>4.55588031</v>
      </c>
      <c r="I34" s="18" t="n">
        <v>472.24537485</v>
      </c>
      <c r="J34" s="20" t="n">
        <v>3.99560556</v>
      </c>
      <c r="K34" s="18" t="n">
        <v>466.4632703</v>
      </c>
      <c r="L34" s="20" t="n">
        <v>4.07195269</v>
      </c>
      <c r="M34" s="18" t="n">
        <v>445.04302819</v>
      </c>
      <c r="N34" s="20" t="n">
        <v>5.29633368</v>
      </c>
      <c r="O34" s="18" t="n">
        <v>336.00964723</v>
      </c>
      <c r="P34" s="20" t="n">
        <v>14.75537024</v>
      </c>
      <c r="Q34" s="18" t="s">
        <v>182</v>
      </c>
      <c r="R34" s="20" t="s">
        <v>182</v>
      </c>
      <c r="S34" s="18" t="n">
        <v>263.37193708</v>
      </c>
      <c r="T34" s="20" t="n">
        <v>13.61114927</v>
      </c>
      <c r="U34" s="18" t="s">
        <v>182</v>
      </c>
      <c r="V34" s="20" t="s">
        <v>182</v>
      </c>
      <c r="W34" s="18" t="n">
        <v>357.7188509</v>
      </c>
      <c r="X34" s="20" t="n">
        <v>8.56995749</v>
      </c>
    </row>
    <row r="35" spans="1:24">
      <c r="A35" s="15" t="s">
        <v>210</v>
      </c>
      <c r="B35" s="17" t="n">
        <v>6406</v>
      </c>
      <c r="C35" s="18">
        <f>(69.0/B35*100)</f>
        <v/>
      </c>
      <c r="D35" s="19" t="n">
        <v>6337</v>
      </c>
      <c r="E35" s="18" t="n">
        <v>524.34123923</v>
      </c>
      <c r="F35" s="20" t="n">
        <v>2.2550953</v>
      </c>
      <c r="G35" s="18" t="n">
        <v>509.27896925</v>
      </c>
      <c r="H35" s="20" t="n">
        <v>4.51885499</v>
      </c>
      <c r="I35" s="18" t="n">
        <v>506.05401899</v>
      </c>
      <c r="J35" s="20" t="n">
        <v>3.89511638</v>
      </c>
      <c r="K35" s="18" t="n">
        <v>498.15745559</v>
      </c>
      <c r="L35" s="20" t="n">
        <v>4.08570885</v>
      </c>
      <c r="M35" s="18" t="n">
        <v>487.05823783</v>
      </c>
      <c r="N35" s="20" t="n">
        <v>5.96550018</v>
      </c>
      <c r="O35" s="18" t="n">
        <v>430.2645433</v>
      </c>
      <c r="P35" s="20" t="n">
        <v>21.07802728</v>
      </c>
      <c r="Q35" s="18" t="s">
        <v>182</v>
      </c>
      <c r="R35" s="20" t="s">
        <v>182</v>
      </c>
      <c r="S35" s="18" t="n">
        <v>337.32521215</v>
      </c>
      <c r="T35" s="20" t="n">
        <v>11.65794297</v>
      </c>
      <c r="U35" s="18" t="s">
        <v>182</v>
      </c>
      <c r="V35" s="20" t="s">
        <v>182</v>
      </c>
      <c r="W35" s="18" t="n">
        <v>402.75379251</v>
      </c>
      <c r="X35" s="20" t="n">
        <v>9.15938257</v>
      </c>
    </row>
    <row r="36" spans="1:24">
      <c r="A36" s="15" t="s">
        <v>211</v>
      </c>
      <c r="B36" s="17" t="n">
        <v>6736</v>
      </c>
      <c r="C36" s="18">
        <f>(49.0/B36*100)</f>
        <v/>
      </c>
      <c r="D36" s="19" t="n">
        <v>6687</v>
      </c>
      <c r="E36" s="18" t="n">
        <v>499.50751328</v>
      </c>
      <c r="F36" s="20" t="n">
        <v>3.01439365</v>
      </c>
      <c r="G36" s="18" t="n">
        <v>501.16812662</v>
      </c>
      <c r="H36" s="20" t="n">
        <v>4.22166673</v>
      </c>
      <c r="I36" s="18" t="n">
        <v>508.58080344</v>
      </c>
      <c r="J36" s="20" t="n">
        <v>3.31824722</v>
      </c>
      <c r="K36" s="18" t="n">
        <v>494.69887425</v>
      </c>
      <c r="L36" s="20" t="n">
        <v>4.78855566</v>
      </c>
      <c r="M36" s="18" t="n">
        <v>479.5547373</v>
      </c>
      <c r="N36" s="20" t="n">
        <v>5.67855366</v>
      </c>
      <c r="O36" s="18" t="n">
        <v>369.72364582</v>
      </c>
      <c r="P36" s="20" t="n">
        <v>22.3136275</v>
      </c>
      <c r="Q36" s="18" t="s">
        <v>182</v>
      </c>
      <c r="R36" s="20" t="s">
        <v>182</v>
      </c>
      <c r="S36" s="18" t="s">
        <v>182</v>
      </c>
      <c r="T36" s="20" t="s">
        <v>182</v>
      </c>
      <c r="U36" s="18" t="s">
        <v>182</v>
      </c>
      <c r="V36" s="20" t="s">
        <v>182</v>
      </c>
      <c r="W36" s="18" t="n">
        <v>382.65452982</v>
      </c>
      <c r="X36" s="20" t="n">
        <v>8.50758081</v>
      </c>
    </row>
    <row r="37" spans="1:24">
      <c r="A37" s="15" t="s">
        <v>212</v>
      </c>
      <c r="B37" s="17" t="n">
        <v>5458</v>
      </c>
      <c r="C37" s="18">
        <f>(249.0/B37*100)</f>
        <v/>
      </c>
      <c r="D37" s="19" t="n">
        <v>5209</v>
      </c>
      <c r="E37" s="18" t="n">
        <v>520.82371779</v>
      </c>
      <c r="F37" s="20" t="n">
        <v>3.55791021</v>
      </c>
      <c r="G37" s="18" t="n">
        <v>515.79085823</v>
      </c>
      <c r="H37" s="20" t="n">
        <v>5.32821428</v>
      </c>
      <c r="I37" s="18" t="n">
        <v>514.14527274</v>
      </c>
      <c r="J37" s="20" t="n">
        <v>5.20976169</v>
      </c>
      <c r="K37" s="18" t="n">
        <v>504.5035638</v>
      </c>
      <c r="L37" s="20" t="n">
        <v>4.88861226</v>
      </c>
      <c r="M37" s="18" t="n">
        <v>477.22880713</v>
      </c>
      <c r="N37" s="20" t="n">
        <v>4.8565425</v>
      </c>
      <c r="O37" s="18" t="n">
        <v>343.16972128</v>
      </c>
      <c r="P37" s="20" t="n">
        <v>23.12127196</v>
      </c>
      <c r="Q37" s="18" t="s">
        <v>182</v>
      </c>
      <c r="R37" s="20" t="s">
        <v>182</v>
      </c>
      <c r="S37" s="18" t="s">
        <v>182</v>
      </c>
      <c r="T37" s="20" t="s">
        <v>182</v>
      </c>
      <c r="U37" s="18" t="s">
        <v>182</v>
      </c>
      <c r="V37" s="20" t="s">
        <v>182</v>
      </c>
      <c r="W37" s="18" t="n">
        <v>410.37075483</v>
      </c>
      <c r="X37" s="20" t="n">
        <v>7.40794532</v>
      </c>
    </row>
    <row r="38" spans="1:24">
      <c r="A38" s="15" t="s">
        <v>213</v>
      </c>
      <c r="B38" s="17" t="n">
        <v>5860</v>
      </c>
      <c r="C38" s="18">
        <f>(64.0/B38*100)</f>
        <v/>
      </c>
      <c r="D38" s="19" t="n">
        <v>5796</v>
      </c>
      <c r="E38" s="18" t="n">
        <v>496.03665641</v>
      </c>
      <c r="F38" s="20" t="n">
        <v>3.38576872</v>
      </c>
      <c r="G38" s="18" t="n">
        <v>514.44137309</v>
      </c>
      <c r="H38" s="20" t="n">
        <v>4.91455572</v>
      </c>
      <c r="I38" s="18" t="n">
        <v>502.83733079</v>
      </c>
      <c r="J38" s="20" t="n">
        <v>3.77590903</v>
      </c>
      <c r="K38" s="18" t="n">
        <v>501.64533808</v>
      </c>
      <c r="L38" s="20" t="n">
        <v>5.89935918</v>
      </c>
      <c r="M38" s="18" t="n">
        <v>464.8260649</v>
      </c>
      <c r="N38" s="20" t="n">
        <v>6.42394656</v>
      </c>
      <c r="O38" s="18" t="n">
        <v>369.61260262</v>
      </c>
      <c r="P38" s="20" t="n">
        <v>18.26023486</v>
      </c>
      <c r="Q38" s="18" t="s">
        <v>182</v>
      </c>
      <c r="R38" s="20" t="s">
        <v>182</v>
      </c>
      <c r="S38" s="18" t="s">
        <v>182</v>
      </c>
      <c r="T38" s="20" t="s">
        <v>182</v>
      </c>
      <c r="U38" s="18" t="s">
        <v>182</v>
      </c>
      <c r="V38" s="20" t="s">
        <v>182</v>
      </c>
      <c r="W38" s="18" t="n">
        <v>403.82936308</v>
      </c>
      <c r="X38" s="20" t="n">
        <v>6.56222149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(5671.0/B40*100)</f>
        <v/>
      </c>
      <c r="D40" s="19" t="n">
        <v>8486</v>
      </c>
      <c r="E40" s="18" t="n">
        <v>507.25019704</v>
      </c>
      <c r="F40" s="20" t="n">
        <v>3.92229717</v>
      </c>
      <c r="G40" s="18" t="n">
        <v>512.31427448</v>
      </c>
      <c r="H40" s="20" t="n">
        <v>4.74398415</v>
      </c>
      <c r="I40" s="18" t="n">
        <v>508.0688803</v>
      </c>
      <c r="J40" s="20" t="n">
        <v>4.44459931</v>
      </c>
      <c r="K40" s="18" t="n">
        <v>510.2141429</v>
      </c>
      <c r="L40" s="20" t="n">
        <v>4.97413733</v>
      </c>
      <c r="M40" s="18" t="n">
        <v>474.81749659</v>
      </c>
      <c r="N40" s="20" t="n">
        <v>4.54324453</v>
      </c>
      <c r="O40" s="18" t="n">
        <v>432.02468627</v>
      </c>
      <c r="P40" s="20" t="n">
        <v>21.89614716</v>
      </c>
      <c r="Q40" s="18" t="s">
        <v>182</v>
      </c>
      <c r="R40" s="20" t="s">
        <v>182</v>
      </c>
      <c r="S40" s="18" t="n">
        <v>493.18465857</v>
      </c>
      <c r="T40" s="20" t="n">
        <v>2.25147869</v>
      </c>
      <c r="U40" s="18" t="s">
        <v>182</v>
      </c>
      <c r="V40" s="20" t="s">
        <v>182</v>
      </c>
      <c r="W40" s="18" t="n">
        <v>412.47454666</v>
      </c>
      <c r="X40" s="20" t="n">
        <v>9.84749689</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(2792.0/B46*100)</f>
        <v/>
      </c>
      <c r="D46" s="19" t="n">
        <v>20349</v>
      </c>
      <c r="E46" s="18" t="n">
        <v>415.63562915</v>
      </c>
      <c r="F46" s="20" t="n">
        <v>3.95822695</v>
      </c>
      <c r="G46" s="18" t="n">
        <v>412.25073306</v>
      </c>
      <c r="H46" s="20" t="n">
        <v>4.56762251</v>
      </c>
      <c r="I46" s="18" t="n">
        <v>440.34413917</v>
      </c>
      <c r="J46" s="20" t="n">
        <v>5.58505258</v>
      </c>
      <c r="K46" s="18" t="n">
        <v>432.74678315</v>
      </c>
      <c r="L46" s="20" t="n">
        <v>5.60097715</v>
      </c>
      <c r="M46" s="18" t="n">
        <v>429.58363635</v>
      </c>
      <c r="N46" s="20" t="n">
        <v>4.79235053</v>
      </c>
      <c r="O46" s="18" t="n">
        <v>307.86644132</v>
      </c>
      <c r="P46" s="20" t="n">
        <v>11.90587687</v>
      </c>
      <c r="Q46" s="18" t="s">
        <v>182</v>
      </c>
      <c r="R46" s="20" t="s">
        <v>182</v>
      </c>
      <c r="S46" s="18" t="s">
        <v>182</v>
      </c>
      <c r="T46" s="20" t="s">
        <v>182</v>
      </c>
      <c r="U46" s="18" t="s">
        <v>182</v>
      </c>
      <c r="V46" s="20" t="s">
        <v>182</v>
      </c>
      <c r="W46" s="18" t="n">
        <v>381.64498077</v>
      </c>
      <c r="X46" s="20" t="n">
        <v>3.82225961</v>
      </c>
    </row>
    <row r="47" spans="1:24">
      <c r="A47" s="15" t="s">
        <v>222</v>
      </c>
      <c r="B47" s="17" t="n">
        <v>5928</v>
      </c>
      <c r="C47" s="18">
        <f>(148.0/B47*100)</f>
        <v/>
      </c>
      <c r="D47" s="19" t="n">
        <v>5780</v>
      </c>
      <c r="E47" s="18" t="n">
        <v>453.33393552</v>
      </c>
      <c r="F47" s="20" t="n">
        <v>4.85267378</v>
      </c>
      <c r="G47" s="18" t="n">
        <v>447.36234234</v>
      </c>
      <c r="H47" s="20" t="n">
        <v>6.78102278</v>
      </c>
      <c r="I47" s="18" t="n">
        <v>452.88503628</v>
      </c>
      <c r="J47" s="20" t="n">
        <v>6.85870487</v>
      </c>
      <c r="K47" s="18" t="n">
        <v>448.77565947</v>
      </c>
      <c r="L47" s="20" t="n">
        <v>6.14778876</v>
      </c>
      <c r="M47" s="18" t="n">
        <v>436.48282074</v>
      </c>
      <c r="N47" s="20" t="n">
        <v>7.07797646</v>
      </c>
      <c r="O47" s="18" t="n">
        <v>325.00177883</v>
      </c>
      <c r="P47" s="20" t="n">
        <v>13.28366105</v>
      </c>
      <c r="Q47" s="18" t="s">
        <v>182</v>
      </c>
      <c r="R47" s="20" t="s">
        <v>182</v>
      </c>
      <c r="S47" s="18" t="s">
        <v>182</v>
      </c>
      <c r="T47" s="20" t="s">
        <v>182</v>
      </c>
      <c r="U47" s="18" t="s">
        <v>182</v>
      </c>
      <c r="V47" s="20" t="s">
        <v>182</v>
      </c>
      <c r="W47" s="18" t="n">
        <v>347.11454368</v>
      </c>
      <c r="X47" s="20" t="n">
        <v>5.84495549</v>
      </c>
    </row>
    <row r="48" spans="1:24">
      <c r="A48" s="15" t="s">
        <v>223</v>
      </c>
      <c r="B48" s="17" t="n">
        <v>9841</v>
      </c>
      <c r="C48" s="18">
        <f>(19.0/B48*100)</f>
        <v/>
      </c>
      <c r="D48" s="19" t="n">
        <v>9822</v>
      </c>
      <c r="E48" s="18" t="n">
        <v>504.92127407</v>
      </c>
      <c r="F48" s="20" t="n">
        <v>5.3676311</v>
      </c>
      <c r="G48" s="18" t="n">
        <v>501.88506878</v>
      </c>
      <c r="H48" s="20" t="n">
        <v>6.3691675</v>
      </c>
      <c r="I48" s="18" t="n">
        <v>500.26216789</v>
      </c>
      <c r="J48" s="20" t="n">
        <v>5.86817078</v>
      </c>
      <c r="K48" s="18" t="n">
        <v>463.26065887</v>
      </c>
      <c r="L48" s="20" t="n">
        <v>10.75864142</v>
      </c>
      <c r="M48" s="18" t="n">
        <v>455.57729764</v>
      </c>
      <c r="N48" s="20" t="n">
        <v>7.40300845</v>
      </c>
      <c r="O48" s="18" t="n">
        <v>324.36252601</v>
      </c>
      <c r="P48" s="20" t="n">
        <v>11.17732921</v>
      </c>
      <c r="Q48" s="18" t="s">
        <v>182</v>
      </c>
      <c r="R48" s="20" t="s">
        <v>182</v>
      </c>
      <c r="S48" s="18" t="s">
        <v>182</v>
      </c>
      <c r="T48" s="20" t="s">
        <v>182</v>
      </c>
      <c r="U48" s="18" t="s">
        <v>182</v>
      </c>
      <c r="V48" s="20" t="s">
        <v>182</v>
      </c>
      <c r="W48" s="18" t="n">
        <v>419.40483831</v>
      </c>
      <c r="X48" s="20" t="n">
        <v>18.5670445</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(1048.0/B50*100)</f>
        <v/>
      </c>
      <c r="D50" s="19" t="n">
        <v>10747</v>
      </c>
      <c r="E50" s="18" t="n">
        <v>429.02867921</v>
      </c>
      <c r="F50" s="20" t="n">
        <v>2.97823274</v>
      </c>
      <c r="G50" s="18" t="n">
        <v>423.99624782</v>
      </c>
      <c r="H50" s="20" t="n">
        <v>3.92464503</v>
      </c>
      <c r="I50" s="18" t="n">
        <v>457.79023603</v>
      </c>
      <c r="J50" s="20" t="n">
        <v>5.49651074</v>
      </c>
      <c r="K50" s="18" t="n">
        <v>449.41862209</v>
      </c>
      <c r="L50" s="20" t="n">
        <v>5.20001792</v>
      </c>
      <c r="M50" s="18" t="n">
        <v>427.16423261</v>
      </c>
      <c r="N50" s="20" t="n">
        <v>5.43723883</v>
      </c>
      <c r="O50" s="18" t="n">
        <v>322.25586987</v>
      </c>
      <c r="P50" s="20" t="n">
        <v>8.56992509</v>
      </c>
      <c r="Q50" s="18" t="s">
        <v>182</v>
      </c>
      <c r="R50" s="20" t="s">
        <v>182</v>
      </c>
      <c r="S50" s="18" t="s">
        <v>182</v>
      </c>
      <c r="T50" s="20" t="s">
        <v>182</v>
      </c>
      <c r="U50" s="18" t="s">
        <v>182</v>
      </c>
      <c r="V50" s="20" t="s">
        <v>182</v>
      </c>
      <c r="W50" s="18" t="n">
        <v>382.15271653</v>
      </c>
      <c r="X50" s="20" t="n">
        <v>10.2055063</v>
      </c>
    </row>
    <row r="51" spans="1:24">
      <c r="A51" s="15" t="s">
        <v>226</v>
      </c>
      <c r="B51" s="17" t="n">
        <v>6866</v>
      </c>
      <c r="C51" s="18">
        <f>(117.0/B51*100)</f>
        <v/>
      </c>
      <c r="D51" s="19" t="n">
        <v>6749</v>
      </c>
      <c r="E51" s="18" t="n">
        <v>423.42971113</v>
      </c>
      <c r="F51" s="20" t="n">
        <v>3.42035217</v>
      </c>
      <c r="G51" s="18" t="n">
        <v>427.76018828</v>
      </c>
      <c r="H51" s="20" t="n">
        <v>5.87582267</v>
      </c>
      <c r="I51" s="18" t="n">
        <v>445.93796445</v>
      </c>
      <c r="J51" s="20" t="n">
        <v>4.482428</v>
      </c>
      <c r="K51" s="18" t="n">
        <v>443.27655529</v>
      </c>
      <c r="L51" s="20" t="n">
        <v>4.23484892</v>
      </c>
      <c r="M51" s="18" t="n">
        <v>433.31506829</v>
      </c>
      <c r="N51" s="20" t="n">
        <v>4.62471973</v>
      </c>
      <c r="O51" s="18" t="n">
        <v>306.15936954</v>
      </c>
      <c r="P51" s="20" t="n">
        <v>16.24559738</v>
      </c>
      <c r="Q51" s="18" t="s">
        <v>182</v>
      </c>
      <c r="R51" s="20" t="s">
        <v>182</v>
      </c>
      <c r="S51" s="18" t="n">
        <v>427.96430568</v>
      </c>
      <c r="T51" s="20" t="n">
        <v>5.20460603</v>
      </c>
      <c r="U51" s="18" t="s">
        <v>182</v>
      </c>
      <c r="V51" s="20" t="s">
        <v>182</v>
      </c>
      <c r="W51" s="18" t="n">
        <v>392.05773763</v>
      </c>
      <c r="X51" s="20" t="n">
        <v>5.75363917</v>
      </c>
    </row>
    <row r="52" spans="1:24">
      <c r="A52" s="15" t="s">
        <v>227</v>
      </c>
      <c r="B52" s="17" t="n">
        <v>5809</v>
      </c>
      <c r="C52" s="18">
        <f>(119.0/B52*100)</f>
        <v/>
      </c>
      <c r="D52" s="19" t="n">
        <v>5690</v>
      </c>
      <c r="E52" s="18" t="n">
        <v>492.95779057</v>
      </c>
      <c r="F52" s="20" t="n">
        <v>3.08468845</v>
      </c>
      <c r="G52" s="18" t="n">
        <v>492.71242524</v>
      </c>
      <c r="H52" s="20" t="n">
        <v>4.30278014</v>
      </c>
      <c r="I52" s="18" t="n">
        <v>500.98503259</v>
      </c>
      <c r="J52" s="20" t="n">
        <v>4.21038836</v>
      </c>
      <c r="K52" s="18" t="n">
        <v>492.86596892</v>
      </c>
      <c r="L52" s="20" t="n">
        <v>4.47595568</v>
      </c>
      <c r="M52" s="18" t="n">
        <v>473.81641703</v>
      </c>
      <c r="N52" s="20" t="n">
        <v>5.61054254</v>
      </c>
      <c r="O52" s="18" t="n">
        <v>369.52470076</v>
      </c>
      <c r="P52" s="20" t="n">
        <v>22.63947018</v>
      </c>
      <c r="Q52" s="18" t="s">
        <v>182</v>
      </c>
      <c r="R52" s="20" t="s">
        <v>182</v>
      </c>
      <c r="S52" s="18" t="s">
        <v>182</v>
      </c>
      <c r="T52" s="20" t="s">
        <v>182</v>
      </c>
      <c r="U52" s="18" t="s">
        <v>182</v>
      </c>
      <c r="V52" s="20" t="s">
        <v>182</v>
      </c>
      <c r="W52" s="18" t="n">
        <v>384.1178729</v>
      </c>
      <c r="X52" s="20" t="n">
        <v>7.12076082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(469.0/B54*100)</f>
        <v/>
      </c>
      <c r="D54" s="19" t="n">
        <v>4271</v>
      </c>
      <c r="E54" s="18" t="n">
        <v>374.75540298</v>
      </c>
      <c r="F54" s="20" t="n">
        <v>3.89666197</v>
      </c>
      <c r="G54" s="18" t="n">
        <v>360.10791498</v>
      </c>
      <c r="H54" s="20" t="n">
        <v>4.53441555</v>
      </c>
      <c r="I54" s="18" t="n">
        <v>383.76777518</v>
      </c>
      <c r="J54" s="20" t="n">
        <v>5.3602591</v>
      </c>
      <c r="K54" s="18" t="n">
        <v>365.03326348</v>
      </c>
      <c r="L54" s="20" t="n">
        <v>5.7278772</v>
      </c>
      <c r="M54" s="18" t="n">
        <v>362.20844503</v>
      </c>
      <c r="N54" s="20" t="n">
        <v>5.99933762</v>
      </c>
      <c r="O54" s="18" t="n">
        <v>297.57841935</v>
      </c>
      <c r="P54" s="20" t="n">
        <v>8.27344974</v>
      </c>
      <c r="Q54" s="18" t="s">
        <v>182</v>
      </c>
      <c r="R54" s="20" t="s">
        <v>182</v>
      </c>
      <c r="S54" s="18" t="s">
        <v>182</v>
      </c>
      <c r="T54" s="20" t="s">
        <v>182</v>
      </c>
      <c r="U54" s="18" t="s">
        <v>182</v>
      </c>
      <c r="V54" s="20" t="s">
        <v>182</v>
      </c>
      <c r="W54" s="18" t="n">
        <v>310.55558327</v>
      </c>
      <c r="X54" s="20" t="n">
        <v>5.4647169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523.13939592</v>
      </c>
      <c r="F56" s="20" t="n">
        <v>3.44068722</v>
      </c>
      <c r="G56" s="18" t="n">
        <v>526.43428958</v>
      </c>
      <c r="H56" s="20" t="n">
        <v>3.66562844</v>
      </c>
      <c r="I56" s="18" t="n">
        <v>535.93804664</v>
      </c>
      <c r="J56" s="20" t="n">
        <v>4.34091159</v>
      </c>
      <c r="K56" s="18" t="n">
        <v>537.48568226</v>
      </c>
      <c r="L56" s="20" t="n">
        <v>3.87650097</v>
      </c>
      <c r="M56" s="18" t="n">
        <v>519.54012127</v>
      </c>
      <c r="N56" s="20" t="n">
        <v>4.25590554</v>
      </c>
      <c r="O56" s="18" t="n">
        <v>431.98054993</v>
      </c>
      <c r="P56" s="20" t="n">
        <v>17.09401393</v>
      </c>
      <c r="Q56" s="18" t="s">
        <v>182</v>
      </c>
      <c r="R56" s="20" t="s">
        <v>182</v>
      </c>
      <c r="S56" s="18" t="s">
        <v>182</v>
      </c>
      <c r="T56" s="20" t="s">
        <v>182</v>
      </c>
      <c r="U56" s="18" t="s">
        <v>182</v>
      </c>
      <c r="V56" s="20" t="s">
        <v>182</v>
      </c>
      <c r="W56" s="18" t="n">
        <v>441.21934259</v>
      </c>
      <c r="X56" s="20" t="n">
        <v>29.64115189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(263.0/B61*100)</f>
        <v/>
      </c>
      <c r="D61" s="19" t="n">
        <v>6262</v>
      </c>
      <c r="E61" s="18" t="n">
        <v>483.40870775</v>
      </c>
      <c r="F61" s="20" t="n">
        <v>2.94289973</v>
      </c>
      <c r="G61" s="18" t="n">
        <v>475.04987247</v>
      </c>
      <c r="H61" s="20" t="n">
        <v>4.70451693</v>
      </c>
      <c r="I61" s="18" t="n">
        <v>482.76606137</v>
      </c>
      <c r="J61" s="20" t="n">
        <v>4.37049905</v>
      </c>
      <c r="K61" s="18" t="n">
        <v>486.5240239</v>
      </c>
      <c r="L61" s="20" t="n">
        <v>4.91440424</v>
      </c>
      <c r="M61" s="18" t="n">
        <v>454.89266954</v>
      </c>
      <c r="N61" s="20" t="n">
        <v>4.93983474</v>
      </c>
      <c r="O61" s="18" t="n">
        <v>368.81442632</v>
      </c>
      <c r="P61" s="20" t="n">
        <v>17.16780352</v>
      </c>
      <c r="Q61" s="18" t="s">
        <v>182</v>
      </c>
      <c r="R61" s="20" t="s">
        <v>182</v>
      </c>
      <c r="S61" s="18" t="s">
        <v>182</v>
      </c>
      <c r="T61" s="20" t="s">
        <v>182</v>
      </c>
      <c r="U61" s="18" t="s">
        <v>182</v>
      </c>
      <c r="V61" s="20" t="s">
        <v>182</v>
      </c>
      <c r="W61" s="18" t="n">
        <v>376.23668803</v>
      </c>
      <c r="X61" s="20" t="n">
        <v>10.78891596</v>
      </c>
    </row>
    <row r="62" spans="1:24">
      <c r="A62" s="15" t="s">
        <v>237</v>
      </c>
      <c r="B62" s="17" t="n">
        <v>4476</v>
      </c>
      <c r="C62" s="18">
        <f>(5.0/B62*100)</f>
        <v/>
      </c>
      <c r="D62" s="19" t="n">
        <v>4471</v>
      </c>
      <c r="E62" s="18" t="n">
        <v>511.45217717</v>
      </c>
      <c r="F62" s="20" t="n">
        <v>2.37511698</v>
      </c>
      <c r="G62" s="18" t="n">
        <v>508.51292812</v>
      </c>
      <c r="H62" s="20" t="n">
        <v>3.42274201</v>
      </c>
      <c r="I62" s="18" t="n">
        <v>507.87668469</v>
      </c>
      <c r="J62" s="20" t="n">
        <v>2.9347857</v>
      </c>
      <c r="K62" s="18" t="n">
        <v>519.33974488</v>
      </c>
      <c r="L62" s="20" t="n">
        <v>3.80598905</v>
      </c>
      <c r="M62" s="18" t="n">
        <v>494.54125132</v>
      </c>
      <c r="N62" s="20" t="n">
        <v>4.40509014</v>
      </c>
      <c r="O62" s="18" t="n">
        <v>426.5402774</v>
      </c>
      <c r="P62" s="20" t="n">
        <v>15.63912385</v>
      </c>
      <c r="Q62" s="18" t="s">
        <v>182</v>
      </c>
      <c r="R62" s="20" t="s">
        <v>182</v>
      </c>
      <c r="S62" s="18" t="s">
        <v>182</v>
      </c>
      <c r="T62" s="20" t="s">
        <v>182</v>
      </c>
      <c r="U62" s="18" t="s">
        <v>182</v>
      </c>
      <c r="V62" s="20" t="s">
        <v>182</v>
      </c>
      <c r="W62" s="18" t="n">
        <v>433.75185357</v>
      </c>
      <c r="X62" s="20" t="n">
        <v>22.16312869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(35.0/B67*100)</f>
        <v/>
      </c>
      <c r="D67" s="19" t="n">
        <v>6936</v>
      </c>
      <c r="E67" s="18" t="n">
        <v>400.96290069</v>
      </c>
      <c r="F67" s="20" t="n">
        <v>2.99560925</v>
      </c>
      <c r="G67" s="18" t="n">
        <v>400.75494385</v>
      </c>
      <c r="H67" s="20" t="n">
        <v>4.3470477</v>
      </c>
      <c r="I67" s="18" t="n">
        <v>410.34289017</v>
      </c>
      <c r="J67" s="20" t="n">
        <v>5.29965953</v>
      </c>
      <c r="K67" s="18" t="n">
        <v>420.2861064</v>
      </c>
      <c r="L67" s="20" t="n">
        <v>6.20052368</v>
      </c>
      <c r="M67" s="18" t="n">
        <v>392.47904203</v>
      </c>
      <c r="N67" s="20" t="n">
        <v>11.77888673</v>
      </c>
      <c r="O67" s="18" t="n">
        <v>291.76354753</v>
      </c>
      <c r="P67" s="20" t="n">
        <v>5.37762837</v>
      </c>
      <c r="Q67" s="18" t="s">
        <v>182</v>
      </c>
      <c r="R67" s="20" t="s">
        <v>182</v>
      </c>
      <c r="S67" s="18" t="s">
        <v>182</v>
      </c>
      <c r="T67" s="20" t="s">
        <v>182</v>
      </c>
      <c r="U67" s="18" t="s">
        <v>182</v>
      </c>
      <c r="V67" s="20" t="s">
        <v>182</v>
      </c>
      <c r="W67" s="18" t="n">
        <v>309.65004446</v>
      </c>
      <c r="X67" s="20" t="n">
        <v>11.88570748</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503.47547465</v>
      </c>
      <c r="F70" s="20" t="n">
        <v>3.6750772</v>
      </c>
      <c r="G70" s="18" t="n">
        <v>495.70357091</v>
      </c>
      <c r="H70" s="20" t="n">
        <v>4.48464918</v>
      </c>
      <c r="I70" s="18" t="n">
        <v>509.34134568</v>
      </c>
      <c r="J70" s="20" t="n">
        <v>4.02619087</v>
      </c>
      <c r="K70" s="18" t="n">
        <v>493.50633808</v>
      </c>
      <c r="L70" s="20" t="n">
        <v>4.28282916</v>
      </c>
      <c r="M70" s="18" t="n">
        <v>493.07975431</v>
      </c>
      <c r="N70" s="20" t="n">
        <v>5.75462227</v>
      </c>
      <c r="O70" s="18" t="n">
        <v>426.1731216</v>
      </c>
      <c r="P70" s="20" t="n">
        <v>17.43907662</v>
      </c>
      <c r="Q70" s="18" t="s">
        <v>182</v>
      </c>
      <c r="R70" s="20" t="s">
        <v>182</v>
      </c>
      <c r="S70" s="18" t="s">
        <v>182</v>
      </c>
      <c r="T70" s="20" t="s">
        <v>182</v>
      </c>
      <c r="U70" s="18" t="s">
        <v>182</v>
      </c>
      <c r="V70" s="20" t="s">
        <v>182</v>
      </c>
      <c r="W70" s="18" t="n">
        <v>433.73480853</v>
      </c>
      <c r="X70" s="20" t="n">
        <v>8.436285249999999</v>
      </c>
    </row>
    <row r="71" spans="1:24">
      <c r="A71" s="15" t="s">
        <v>246</v>
      </c>
      <c r="B71" s="17" t="n">
        <v>6115</v>
      </c>
      <c r="C71" s="18">
        <f>(116.0/B71*100)</f>
        <v/>
      </c>
      <c r="D71" s="19" t="n">
        <v>5999</v>
      </c>
      <c r="E71" s="18" t="n">
        <v>539.35705634</v>
      </c>
      <c r="F71" s="20" t="n">
        <v>2.41296586</v>
      </c>
      <c r="G71" s="18" t="n">
        <v>537.25991136</v>
      </c>
      <c r="H71" s="20" t="n">
        <v>4.37721545</v>
      </c>
      <c r="I71" s="18" t="n">
        <v>532.92535892</v>
      </c>
      <c r="J71" s="20" t="n">
        <v>3.71160922</v>
      </c>
      <c r="K71" s="18" t="n">
        <v>540.76048511</v>
      </c>
      <c r="L71" s="20" t="n">
        <v>3.86412394</v>
      </c>
      <c r="M71" s="18" t="n">
        <v>527.05264333</v>
      </c>
      <c r="N71" s="20" t="n">
        <v>4.5937069</v>
      </c>
      <c r="O71" s="18" t="n">
        <v>440.86831375</v>
      </c>
      <c r="P71" s="20" t="n">
        <v>17.19045308</v>
      </c>
      <c r="Q71" s="18" t="s">
        <v>182</v>
      </c>
      <c r="R71" s="20" t="s">
        <v>182</v>
      </c>
      <c r="S71" s="18" t="s">
        <v>182</v>
      </c>
      <c r="T71" s="20" t="s">
        <v>182</v>
      </c>
      <c r="U71" s="18" t="s">
        <v>182</v>
      </c>
      <c r="V71" s="20" t="s">
        <v>182</v>
      </c>
      <c r="W71" s="18" t="n">
        <v>483.45182862</v>
      </c>
      <c r="X71" s="20" t="n">
        <v>16.78245805</v>
      </c>
    </row>
    <row r="72" spans="1:24">
      <c r="A72" s="15" t="s">
        <v>247</v>
      </c>
      <c r="B72" s="17" t="n">
        <v>7708</v>
      </c>
      <c r="C72" s="18">
        <f>(8.0/B72*100)</f>
        <v/>
      </c>
      <c r="D72" s="19" t="n">
        <v>7700</v>
      </c>
      <c r="E72" s="18" t="n">
        <v>494.84052391</v>
      </c>
      <c r="F72" s="20" t="n">
        <v>3.49093712</v>
      </c>
      <c r="G72" s="18" t="n">
        <v>496.86978887</v>
      </c>
      <c r="H72" s="20" t="n">
        <v>3.28422173</v>
      </c>
      <c r="I72" s="18" t="n">
        <v>507.09401319</v>
      </c>
      <c r="J72" s="20" t="n">
        <v>3.36614951</v>
      </c>
      <c r="K72" s="18" t="n">
        <v>507.18184867</v>
      </c>
      <c r="L72" s="20" t="n">
        <v>4.52640454</v>
      </c>
      <c r="M72" s="18" t="n">
        <v>480.81150246</v>
      </c>
      <c r="N72" s="20" t="n">
        <v>4.96336805</v>
      </c>
      <c r="O72" s="18" t="n">
        <v>326.14458683</v>
      </c>
      <c r="P72" s="20" t="n">
        <v>15.96470294</v>
      </c>
      <c r="Q72" s="18" t="s">
        <v>182</v>
      </c>
      <c r="R72" s="20" t="s">
        <v>182</v>
      </c>
      <c r="S72" s="18" t="s">
        <v>182</v>
      </c>
      <c r="T72" s="20" t="s">
        <v>182</v>
      </c>
      <c r="U72" s="18" t="s">
        <v>182</v>
      </c>
      <c r="V72" s="20" t="s">
        <v>182</v>
      </c>
      <c r="W72" s="18" t="n">
        <v>434.33769369</v>
      </c>
      <c r="X72" s="20" t="n">
        <v>26.60027749</v>
      </c>
    </row>
    <row r="73" spans="1:24">
      <c r="A73" s="15" t="s">
        <v>248</v>
      </c>
      <c r="B73" s="17" t="n">
        <v>8249</v>
      </c>
      <c r="C73" s="18">
        <f>(236.0/B73*100)</f>
        <v/>
      </c>
      <c r="D73" s="19" t="n">
        <v>8013</v>
      </c>
      <c r="E73" s="18" t="n">
        <v>402.36804194</v>
      </c>
      <c r="F73" s="20" t="n">
        <v>3.82044728</v>
      </c>
      <c r="G73" s="18" t="n">
        <v>413.86817757</v>
      </c>
      <c r="H73" s="20" t="n">
        <v>5.28172098</v>
      </c>
      <c r="I73" s="18" t="n">
        <v>421.24386312</v>
      </c>
      <c r="J73" s="20" t="n">
        <v>4.45889912</v>
      </c>
      <c r="K73" s="18" t="n">
        <v>417.6746038</v>
      </c>
      <c r="L73" s="20" t="n">
        <v>3.7133647</v>
      </c>
      <c r="M73" s="18" t="n">
        <v>408.40184729</v>
      </c>
      <c r="N73" s="20" t="n">
        <v>5.20250079</v>
      </c>
      <c r="O73" s="18" t="n">
        <v>351.84252841</v>
      </c>
      <c r="P73" s="20" t="n">
        <v>8.1004358</v>
      </c>
      <c r="Q73" s="18" t="s">
        <v>182</v>
      </c>
      <c r="R73" s="20" t="s">
        <v>182</v>
      </c>
      <c r="S73" s="18" t="s">
        <v>182</v>
      </c>
      <c r="T73" s="20" t="s">
        <v>182</v>
      </c>
      <c r="U73" s="18" t="s">
        <v>182</v>
      </c>
      <c r="V73" s="20" t="s">
        <v>182</v>
      </c>
      <c r="W73" s="18" t="n">
        <v>355.84243874</v>
      </c>
      <c r="X73" s="20" t="n">
        <v>10.01493793</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(277.0/B77*100)</f>
        <v/>
      </c>
      <c r="D77" s="19" t="n">
        <v>5785</v>
      </c>
      <c r="E77" s="18" t="n">
        <v>447.75033615</v>
      </c>
      <c r="F77" s="20" t="n">
        <v>2.84057835</v>
      </c>
      <c r="G77" s="18" t="n">
        <v>447.52079728</v>
      </c>
      <c r="H77" s="20" t="n">
        <v>5.74040141</v>
      </c>
      <c r="I77" s="18" t="n">
        <v>470.26523635</v>
      </c>
      <c r="J77" s="20" t="n">
        <v>4.71097174</v>
      </c>
      <c r="K77" s="18" t="n">
        <v>464.55347241</v>
      </c>
      <c r="L77" s="20" t="n">
        <v>4.55963402</v>
      </c>
      <c r="M77" s="18" t="n">
        <v>439.87290631</v>
      </c>
      <c r="N77" s="20" t="n">
        <v>4.50448227</v>
      </c>
      <c r="O77" s="18" t="n">
        <v>324.87880635</v>
      </c>
      <c r="P77" s="20" t="n">
        <v>14.89113436</v>
      </c>
      <c r="Q77" s="18" t="s">
        <v>182</v>
      </c>
      <c r="R77" s="20" t="s">
        <v>182</v>
      </c>
      <c r="S77" s="18" t="s">
        <v>182</v>
      </c>
      <c r="T77" s="20" t="s">
        <v>182</v>
      </c>
      <c r="U77" s="18" t="s">
        <v>182</v>
      </c>
      <c r="V77" s="20" t="s">
        <v>182</v>
      </c>
      <c r="W77" s="18" t="n">
        <v>361.64806104</v>
      </c>
      <c r="X77" s="20" t="n">
        <v>4.88790438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317</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520.16380385</v>
      </c>
      <c r="F7" s="20" t="n">
        <v>2.25238417</v>
      </c>
      <c r="G7" s="18" t="n">
        <v>506.9430226</v>
      </c>
      <c r="H7" s="20" t="n">
        <v>3.64673599</v>
      </c>
      <c r="I7" s="18" t="n">
        <v>501.49662395</v>
      </c>
      <c r="J7" s="20" t="n">
        <v>3.9848003</v>
      </c>
      <c r="K7" s="18" t="n">
        <v>504.46041795</v>
      </c>
      <c r="L7" s="20" t="n">
        <v>3.64662343</v>
      </c>
      <c r="M7" s="18" t="n">
        <v>486.28827067</v>
      </c>
      <c r="N7" s="20" t="n">
        <v>4.4083278</v>
      </c>
      <c r="O7" s="18" t="n">
        <v>407.59514641</v>
      </c>
      <c r="P7" s="20" t="n">
        <v>17.19088166</v>
      </c>
      <c r="Q7" s="18" t="s">
        <v>182</v>
      </c>
      <c r="R7" s="20" t="s">
        <v>182</v>
      </c>
      <c r="S7" s="18" t="s">
        <v>182</v>
      </c>
      <c r="T7" s="20" t="s">
        <v>182</v>
      </c>
      <c r="U7" s="18" t="s">
        <v>182</v>
      </c>
      <c r="V7" s="20" t="s">
        <v>182</v>
      </c>
      <c r="W7" s="18" t="n">
        <v>448.98644598</v>
      </c>
      <c r="X7" s="20" t="n">
        <v>6.27173274</v>
      </c>
    </row>
    <row r="8" spans="1:24">
      <c r="A8" s="15" t="s">
        <v>183</v>
      </c>
      <c r="B8" s="17" t="n">
        <v>7007</v>
      </c>
      <c r="C8" s="18">
        <f>(143.0/B8*100)</f>
        <v/>
      </c>
      <c r="D8" s="19" t="n">
        <v>6864</v>
      </c>
      <c r="E8" s="18" t="n">
        <v>501.379397</v>
      </c>
      <c r="F8" s="20" t="n">
        <v>2.91793497</v>
      </c>
      <c r="G8" s="18" t="n">
        <v>472.69010473</v>
      </c>
      <c r="H8" s="20" t="n">
        <v>5.80127527</v>
      </c>
      <c r="I8" s="18" t="n">
        <v>487.07359844</v>
      </c>
      <c r="J8" s="20" t="n">
        <v>5.0924815</v>
      </c>
      <c r="K8" s="18" t="n">
        <v>494.6071274</v>
      </c>
      <c r="L8" s="20" t="n">
        <v>5.48970867</v>
      </c>
      <c r="M8" s="18" t="n">
        <v>475.98831939</v>
      </c>
      <c r="N8" s="20" t="n">
        <v>5.18902096</v>
      </c>
      <c r="O8" s="18" t="n">
        <v>386.26625258</v>
      </c>
      <c r="P8" s="20" t="n">
        <v>31.80566846</v>
      </c>
      <c r="Q8" s="18" t="s">
        <v>182</v>
      </c>
      <c r="R8" s="20" t="s">
        <v>182</v>
      </c>
      <c r="S8" s="18" t="n">
        <v>361.38025951</v>
      </c>
      <c r="T8" s="20" t="n">
        <v>22.72565673</v>
      </c>
      <c r="U8" s="18" t="s">
        <v>182</v>
      </c>
      <c r="V8" s="20" t="s">
        <v>182</v>
      </c>
      <c r="W8" s="18" t="n">
        <v>380.49289193</v>
      </c>
      <c r="X8" s="20" t="n">
        <v>7.60559448</v>
      </c>
    </row>
    <row r="9" spans="1:24">
      <c r="A9" s="15" t="s">
        <v>184</v>
      </c>
      <c r="B9" s="17" t="n">
        <v>9651</v>
      </c>
      <c r="C9" s="18">
        <f>(547.0/B9*100)</f>
        <v/>
      </c>
      <c r="D9" s="19" t="n">
        <v>9104</v>
      </c>
      <c r="E9" s="18" t="n">
        <v>520.86150484</v>
      </c>
      <c r="F9" s="20" t="n">
        <v>2.56110767</v>
      </c>
      <c r="G9" s="18" t="n">
        <v>495.80818258</v>
      </c>
      <c r="H9" s="20" t="n">
        <v>4.8877546</v>
      </c>
      <c r="I9" s="18" t="n">
        <v>508.18311755</v>
      </c>
      <c r="J9" s="20" t="n">
        <v>3.92454108</v>
      </c>
      <c r="K9" s="18" t="n">
        <v>512.1401132</v>
      </c>
      <c r="L9" s="20" t="n">
        <v>3.65271897</v>
      </c>
      <c r="M9" s="18" t="n">
        <v>490.12814067</v>
      </c>
      <c r="N9" s="20" t="n">
        <v>3.83569097</v>
      </c>
      <c r="O9" s="18" t="n">
        <v>468.80407001</v>
      </c>
      <c r="P9" s="20" t="n">
        <v>44.15422539</v>
      </c>
      <c r="Q9" s="18" t="s">
        <v>182</v>
      </c>
      <c r="R9" s="20" t="s">
        <v>182</v>
      </c>
      <c r="S9" s="18" t="n">
        <v>347.7815185</v>
      </c>
      <c r="T9" s="20" t="n">
        <v>11.20716786</v>
      </c>
      <c r="U9" s="18" t="s">
        <v>182</v>
      </c>
      <c r="V9" s="20" t="s">
        <v>182</v>
      </c>
      <c r="W9" s="18" t="n">
        <v>410.45947273</v>
      </c>
      <c r="X9" s="20" t="n">
        <v>7.1331202</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(114.0/B11*100)</f>
        <v/>
      </c>
      <c r="D11" s="19" t="n">
        <v>6939</v>
      </c>
      <c r="E11" s="18" t="n">
        <v>465.26878632</v>
      </c>
      <c r="F11" s="20" t="n">
        <v>2.73863701</v>
      </c>
      <c r="G11" s="18" t="n">
        <v>448.09994155</v>
      </c>
      <c r="H11" s="20" t="n">
        <v>5.38912303</v>
      </c>
      <c r="I11" s="18" t="n">
        <v>464.67504208</v>
      </c>
      <c r="J11" s="20" t="n">
        <v>5.44679604</v>
      </c>
      <c r="K11" s="18" t="n">
        <v>473.59681266</v>
      </c>
      <c r="L11" s="20" t="n">
        <v>4.71629754</v>
      </c>
      <c r="M11" s="18" t="n">
        <v>466.1849095</v>
      </c>
      <c r="N11" s="20" t="n">
        <v>5.12720496</v>
      </c>
      <c r="O11" s="18" t="n">
        <v>312.95665784</v>
      </c>
      <c r="P11" s="20" t="n">
        <v>30.7330562</v>
      </c>
      <c r="Q11" s="18" t="s">
        <v>182</v>
      </c>
      <c r="R11" s="20" t="s">
        <v>182</v>
      </c>
      <c r="S11" s="18" t="s">
        <v>182</v>
      </c>
      <c r="T11" s="20" t="s">
        <v>182</v>
      </c>
      <c r="U11" s="18" t="s">
        <v>182</v>
      </c>
      <c r="V11" s="20" t="s">
        <v>182</v>
      </c>
      <c r="W11" s="18" t="n">
        <v>400.1700786</v>
      </c>
      <c r="X11" s="20" t="n">
        <v>7.7592085</v>
      </c>
    </row>
    <row r="12" spans="1:24">
      <c r="A12" s="15" t="s">
        <v>187</v>
      </c>
      <c r="B12" s="17" t="n">
        <v>6894</v>
      </c>
      <c r="C12" s="18">
        <f>(127.0/B12*100)</f>
        <v/>
      </c>
      <c r="D12" s="19" t="n">
        <v>6767</v>
      </c>
      <c r="E12" s="18" t="n">
        <v>507.43203422</v>
      </c>
      <c r="F12" s="20" t="n">
        <v>3.06383364</v>
      </c>
      <c r="G12" s="18" t="n">
        <v>487.8064923</v>
      </c>
      <c r="H12" s="20" t="n">
        <v>5.62908615</v>
      </c>
      <c r="I12" s="18" t="n">
        <v>488.40365201</v>
      </c>
      <c r="J12" s="20" t="n">
        <v>4.89920381</v>
      </c>
      <c r="K12" s="18" t="n">
        <v>491.23854438</v>
      </c>
      <c r="L12" s="20" t="n">
        <v>4.69022849</v>
      </c>
      <c r="M12" s="18" t="n">
        <v>490.75932105</v>
      </c>
      <c r="N12" s="20" t="n">
        <v>4.27167182</v>
      </c>
      <c r="O12" s="18" t="n">
        <v>401.25210766</v>
      </c>
      <c r="P12" s="20" t="n">
        <v>22.85696234</v>
      </c>
      <c r="Q12" s="18" t="s">
        <v>182</v>
      </c>
      <c r="R12" s="20" t="s">
        <v>182</v>
      </c>
      <c r="S12" s="18" t="n">
        <v>332.31014509</v>
      </c>
      <c r="T12" s="20" t="n">
        <v>18.34291261</v>
      </c>
      <c r="U12" s="18" t="s">
        <v>182</v>
      </c>
      <c r="V12" s="20" t="s">
        <v>182</v>
      </c>
      <c r="W12" s="18" t="n">
        <v>403.5891668</v>
      </c>
      <c r="X12" s="20" t="n">
        <v>8.84253354</v>
      </c>
    </row>
    <row r="13" spans="1:24">
      <c r="A13" s="15" t="s">
        <v>188</v>
      </c>
      <c r="B13" s="17" t="n">
        <v>7161</v>
      </c>
      <c r="C13" s="18">
        <f>(315.0/B13*100)</f>
        <v/>
      </c>
      <c r="D13" s="19" t="n">
        <v>6846</v>
      </c>
      <c r="E13" s="18" t="n">
        <v>519.8666247800001</v>
      </c>
      <c r="F13" s="20" t="n">
        <v>3.23199758</v>
      </c>
      <c r="G13" s="18" t="n">
        <v>505.19298957</v>
      </c>
      <c r="H13" s="20" t="n">
        <v>5.10043586</v>
      </c>
      <c r="I13" s="18" t="n">
        <v>503.84571327</v>
      </c>
      <c r="J13" s="20" t="n">
        <v>4.33259022</v>
      </c>
      <c r="K13" s="18" t="n">
        <v>506.49830773</v>
      </c>
      <c r="L13" s="20" t="n">
        <v>3.9759151</v>
      </c>
      <c r="M13" s="18" t="n">
        <v>495.75698468</v>
      </c>
      <c r="N13" s="20" t="n">
        <v>3.85749947</v>
      </c>
      <c r="O13" s="18" t="n">
        <v>391.87245923</v>
      </c>
      <c r="P13" s="20" t="n">
        <v>22.46267813</v>
      </c>
      <c r="Q13" s="18" t="s">
        <v>182</v>
      </c>
      <c r="R13" s="20" t="s">
        <v>182</v>
      </c>
      <c r="S13" s="18" t="n">
        <v>407.4699787</v>
      </c>
      <c r="T13" s="20" t="n">
        <v>6.79601306</v>
      </c>
      <c r="U13" s="18" t="s">
        <v>182</v>
      </c>
      <c r="V13" s="20" t="s">
        <v>182</v>
      </c>
      <c r="W13" s="18" t="n">
        <v>419.680036</v>
      </c>
      <c r="X13" s="20" t="n">
        <v>5.95712071</v>
      </c>
    </row>
    <row r="14" spans="1:24">
      <c r="A14" s="15" t="s">
        <v>189</v>
      </c>
      <c r="B14" s="17" t="n">
        <v>5587</v>
      </c>
      <c r="C14" s="18">
        <f>(192.0/B14*100)</f>
        <v/>
      </c>
      <c r="D14" s="19" t="n">
        <v>5395</v>
      </c>
      <c r="E14" s="18" t="n">
        <v>533.16919623</v>
      </c>
      <c r="F14" s="20" t="n">
        <v>2.76208202</v>
      </c>
      <c r="G14" s="18" t="n">
        <v>514.1401618800001</v>
      </c>
      <c r="H14" s="20" t="n">
        <v>5.34771581</v>
      </c>
      <c r="I14" s="18" t="n">
        <v>506.51321483</v>
      </c>
      <c r="J14" s="20" t="n">
        <v>5.68404235</v>
      </c>
      <c r="K14" s="18" t="n">
        <v>518.83579131</v>
      </c>
      <c r="L14" s="20" t="n">
        <v>3.58784252</v>
      </c>
      <c r="M14" s="18" t="n">
        <v>513.21704716</v>
      </c>
      <c r="N14" s="20" t="n">
        <v>3.73266798</v>
      </c>
      <c r="O14" s="18" t="n">
        <v>397.46444377</v>
      </c>
      <c r="P14" s="20" t="n">
        <v>18.97557136</v>
      </c>
      <c r="Q14" s="18" t="s">
        <v>182</v>
      </c>
      <c r="R14" s="20" t="s">
        <v>182</v>
      </c>
      <c r="S14" s="18" t="s">
        <v>182</v>
      </c>
      <c r="T14" s="20" t="s">
        <v>182</v>
      </c>
      <c r="U14" s="18" t="s">
        <v>182</v>
      </c>
      <c r="V14" s="20" t="s">
        <v>182</v>
      </c>
      <c r="W14" s="18" t="n">
        <v>445.39264139</v>
      </c>
      <c r="X14" s="20" t="n">
        <v>10.77363624</v>
      </c>
    </row>
    <row r="15" spans="1:24">
      <c r="A15" s="15" t="s">
        <v>190</v>
      </c>
      <c r="B15" s="17" t="n">
        <v>5882</v>
      </c>
      <c r="C15" s="18">
        <f>(145.0/B15*100)</f>
        <v/>
      </c>
      <c r="D15" s="19" t="n">
        <v>5737</v>
      </c>
      <c r="E15" s="18" t="n">
        <v>552.34786428</v>
      </c>
      <c r="F15" s="20" t="n">
        <v>3.07411167</v>
      </c>
      <c r="G15" s="18" t="n">
        <v>531.7605871</v>
      </c>
      <c r="H15" s="20" t="n">
        <v>4.60663003</v>
      </c>
      <c r="I15" s="18" t="n">
        <v>511.94164785</v>
      </c>
      <c r="J15" s="20" t="n">
        <v>4.40329003</v>
      </c>
      <c r="K15" s="18" t="n">
        <v>526.4051712</v>
      </c>
      <c r="L15" s="20" t="n">
        <v>4.07367953</v>
      </c>
      <c r="M15" s="18" t="n">
        <v>512.37548995</v>
      </c>
      <c r="N15" s="20" t="n">
        <v>4.56671282</v>
      </c>
      <c r="O15" s="18" t="n">
        <v>346.97734016</v>
      </c>
      <c r="P15" s="20" t="n">
        <v>25.67199834</v>
      </c>
      <c r="Q15" s="18" t="s">
        <v>182</v>
      </c>
      <c r="R15" s="20" t="s">
        <v>182</v>
      </c>
      <c r="S15" s="18" t="n">
        <v>367.66871077</v>
      </c>
      <c r="T15" s="20" t="n">
        <v>14.82638214</v>
      </c>
      <c r="U15" s="18" t="s">
        <v>182</v>
      </c>
      <c r="V15" s="20" t="s">
        <v>182</v>
      </c>
      <c r="W15" s="18" t="n">
        <v>446.11686615</v>
      </c>
      <c r="X15" s="20" t="n">
        <v>11.23940786</v>
      </c>
    </row>
    <row r="16" spans="1:24">
      <c r="A16" s="15" t="s">
        <v>191</v>
      </c>
      <c r="B16" s="17" t="n">
        <v>6108</v>
      </c>
      <c r="C16" s="18">
        <f>(258.0/B16*100)</f>
        <v/>
      </c>
      <c r="D16" s="19" t="n">
        <v>5850</v>
      </c>
      <c r="E16" s="18" t="n">
        <v>526.24736565</v>
      </c>
      <c r="F16" s="20" t="n">
        <v>2.88984284</v>
      </c>
      <c r="G16" s="18" t="n">
        <v>513.62203416</v>
      </c>
      <c r="H16" s="20" t="n">
        <v>5.8731427</v>
      </c>
      <c r="I16" s="18" t="n">
        <v>505.9264412</v>
      </c>
      <c r="J16" s="20" t="n">
        <v>4.90718766</v>
      </c>
      <c r="K16" s="18" t="n">
        <v>514.28263348</v>
      </c>
      <c r="L16" s="20" t="n">
        <v>4.38149009</v>
      </c>
      <c r="M16" s="18" t="n">
        <v>486.52451052</v>
      </c>
      <c r="N16" s="20" t="n">
        <v>4.3249223</v>
      </c>
      <c r="O16" s="18" t="n">
        <v>327.78468044</v>
      </c>
      <c r="P16" s="20" t="n">
        <v>17.76127597</v>
      </c>
      <c r="Q16" s="18" t="s">
        <v>182</v>
      </c>
      <c r="R16" s="20" t="s">
        <v>182</v>
      </c>
      <c r="S16" s="18" t="s">
        <v>182</v>
      </c>
      <c r="T16" s="20" t="s">
        <v>182</v>
      </c>
      <c r="U16" s="18" t="s">
        <v>182</v>
      </c>
      <c r="V16" s="20" t="s">
        <v>182</v>
      </c>
      <c r="W16" s="18" t="n">
        <v>383.99606321</v>
      </c>
      <c r="X16" s="20" t="n">
        <v>8.75849131</v>
      </c>
    </row>
    <row r="17" spans="1:24">
      <c r="A17" s="15" t="s">
        <v>192</v>
      </c>
      <c r="B17" s="17" t="n">
        <v>6504</v>
      </c>
      <c r="C17" s="18">
        <f>(784.0/B17*100)</f>
        <v/>
      </c>
      <c r="D17" s="19" t="n">
        <v>5720</v>
      </c>
      <c r="E17" s="18" t="n">
        <v>530.8648349</v>
      </c>
      <c r="F17" s="20" t="n">
        <v>3.13085944</v>
      </c>
      <c r="G17" s="18" t="n">
        <v>510.19949256</v>
      </c>
      <c r="H17" s="20" t="n">
        <v>6.43087523</v>
      </c>
      <c r="I17" s="18" t="n">
        <v>515.92426113</v>
      </c>
      <c r="J17" s="20" t="n">
        <v>5.49187514</v>
      </c>
      <c r="K17" s="18" t="n">
        <v>520.65793836</v>
      </c>
      <c r="L17" s="20" t="n">
        <v>4.96927107</v>
      </c>
      <c r="M17" s="18" t="n">
        <v>502.0882353</v>
      </c>
      <c r="N17" s="20" t="n">
        <v>6.26492912</v>
      </c>
      <c r="O17" s="18" t="s">
        <v>182</v>
      </c>
      <c r="P17" s="20" t="s">
        <v>182</v>
      </c>
      <c r="Q17" s="18" t="s">
        <v>182</v>
      </c>
      <c r="R17" s="20" t="s">
        <v>182</v>
      </c>
      <c r="S17" s="18" t="n">
        <v>338.260297</v>
      </c>
      <c r="T17" s="20" t="n">
        <v>14.23011861</v>
      </c>
      <c r="U17" s="18" t="s">
        <v>182</v>
      </c>
      <c r="V17" s="20" t="s">
        <v>182</v>
      </c>
      <c r="W17" s="18" t="n">
        <v>433.38095241</v>
      </c>
      <c r="X17" s="20" t="n">
        <v>11.23333084</v>
      </c>
    </row>
    <row r="18" spans="1:24">
      <c r="A18" s="15" t="s">
        <v>193</v>
      </c>
      <c r="B18" s="17" t="n">
        <v>5532</v>
      </c>
      <c r="C18" s="18">
        <f>(39.0/B18*100)</f>
        <v/>
      </c>
      <c r="D18" s="19" t="n">
        <v>5493</v>
      </c>
      <c r="E18" s="18" t="n">
        <v>496.37800628</v>
      </c>
      <c r="F18" s="20" t="n">
        <v>3.67892525</v>
      </c>
      <c r="G18" s="18" t="n">
        <v>457.16926936</v>
      </c>
      <c r="H18" s="20" t="n">
        <v>6.70297912</v>
      </c>
      <c r="I18" s="18" t="n">
        <v>462.09669451</v>
      </c>
      <c r="J18" s="20" t="n">
        <v>5.24840151</v>
      </c>
      <c r="K18" s="18" t="n">
        <v>469.03504108</v>
      </c>
      <c r="L18" s="20" t="n">
        <v>5.39288977</v>
      </c>
      <c r="M18" s="18" t="n">
        <v>455.79099972</v>
      </c>
      <c r="N18" s="20" t="n">
        <v>5.39745395</v>
      </c>
      <c r="O18" s="18" t="n">
        <v>344.14369298</v>
      </c>
      <c r="P18" s="20" t="n">
        <v>18.50959331</v>
      </c>
      <c r="Q18" s="18" t="s">
        <v>182</v>
      </c>
      <c r="R18" s="20" t="s">
        <v>182</v>
      </c>
      <c r="S18" s="18" t="s">
        <v>182</v>
      </c>
      <c r="T18" s="20" t="s">
        <v>182</v>
      </c>
      <c r="U18" s="18" t="s">
        <v>182</v>
      </c>
      <c r="V18" s="20" t="s">
        <v>182</v>
      </c>
      <c r="W18" s="18" t="n">
        <v>389.91632151</v>
      </c>
      <c r="X18" s="20" t="n">
        <v>9.392285149999999</v>
      </c>
    </row>
    <row r="19" spans="1:24">
      <c r="A19" s="15" t="s">
        <v>194</v>
      </c>
      <c r="B19" s="17" t="n">
        <v>5658</v>
      </c>
      <c r="C19" s="18">
        <f>(137.0/B19*100)</f>
        <v/>
      </c>
      <c r="D19" s="19" t="n">
        <v>5521</v>
      </c>
      <c r="E19" s="18" t="n">
        <v>489.6729471</v>
      </c>
      <c r="F19" s="20" t="n">
        <v>3.19713841</v>
      </c>
      <c r="G19" s="18" t="n">
        <v>457.96296575</v>
      </c>
      <c r="H19" s="20" t="n">
        <v>5.69666576</v>
      </c>
      <c r="I19" s="18" t="n">
        <v>466.98994887</v>
      </c>
      <c r="J19" s="20" t="n">
        <v>4.28065647</v>
      </c>
      <c r="K19" s="18" t="n">
        <v>471.88462286</v>
      </c>
      <c r="L19" s="20" t="n">
        <v>5.66978363</v>
      </c>
      <c r="M19" s="18" t="n">
        <v>456.80451472</v>
      </c>
      <c r="N19" s="20" t="n">
        <v>5.10275356</v>
      </c>
      <c r="O19" s="18" t="n">
        <v>417.5235188</v>
      </c>
      <c r="P19" s="20" t="n">
        <v>18.56400748</v>
      </c>
      <c r="Q19" s="18" t="s">
        <v>182</v>
      </c>
      <c r="R19" s="20" t="s">
        <v>182</v>
      </c>
      <c r="S19" s="18" t="s">
        <v>182</v>
      </c>
      <c r="T19" s="20" t="s">
        <v>182</v>
      </c>
      <c r="U19" s="18" t="s">
        <v>182</v>
      </c>
      <c r="V19" s="20" t="s">
        <v>182</v>
      </c>
      <c r="W19" s="18" t="n">
        <v>378.30342997</v>
      </c>
      <c r="X19" s="20" t="n">
        <v>8.00566229</v>
      </c>
    </row>
    <row r="20" spans="1:24">
      <c r="A20" s="15" t="s">
        <v>195</v>
      </c>
      <c r="B20" s="17" t="n">
        <v>3371</v>
      </c>
      <c r="C20" s="18">
        <f>(81.0/B20*100)</f>
        <v/>
      </c>
      <c r="D20" s="19" t="n">
        <v>3290</v>
      </c>
      <c r="E20" s="18" t="n">
        <v>502.52906649</v>
      </c>
      <c r="F20" s="20" t="n">
        <v>2.78120709</v>
      </c>
      <c r="G20" s="18" t="n">
        <v>482.23166209</v>
      </c>
      <c r="H20" s="20" t="n">
        <v>6.4269622</v>
      </c>
      <c r="I20" s="18" t="n">
        <v>464.9260076</v>
      </c>
      <c r="J20" s="20" t="n">
        <v>5.86505531</v>
      </c>
      <c r="K20" s="18" t="n">
        <v>471.08535249</v>
      </c>
      <c r="L20" s="20" t="n">
        <v>5.32508266</v>
      </c>
      <c r="M20" s="18" t="n">
        <v>454.31982614</v>
      </c>
      <c r="N20" s="20" t="n">
        <v>5.16528713</v>
      </c>
      <c r="O20" s="18" t="s">
        <v>182</v>
      </c>
      <c r="P20" s="20" t="s">
        <v>182</v>
      </c>
      <c r="Q20" s="18" t="s">
        <v>182</v>
      </c>
      <c r="R20" s="20" t="s">
        <v>182</v>
      </c>
      <c r="S20" s="18" t="s">
        <v>182</v>
      </c>
      <c r="T20" s="20" t="s">
        <v>182</v>
      </c>
      <c r="U20" s="18" t="s">
        <v>182</v>
      </c>
      <c r="V20" s="20" t="s">
        <v>182</v>
      </c>
      <c r="W20" s="18" t="n">
        <v>390.95161037</v>
      </c>
      <c r="X20" s="20" t="n">
        <v>11.0880931</v>
      </c>
    </row>
    <row r="21" spans="1:24">
      <c r="A21" s="15" t="s">
        <v>196</v>
      </c>
      <c r="B21" s="17" t="n">
        <v>5741</v>
      </c>
      <c r="C21" s="18">
        <f>(79.0/B21*100)</f>
        <v/>
      </c>
      <c r="D21" s="19" t="n">
        <v>5662</v>
      </c>
      <c r="E21" s="18" t="n">
        <v>529.21799255</v>
      </c>
      <c r="F21" s="20" t="n">
        <v>2.48749736</v>
      </c>
      <c r="G21" s="18" t="n">
        <v>519.57097658</v>
      </c>
      <c r="H21" s="20" t="n">
        <v>5.20573289</v>
      </c>
      <c r="I21" s="18" t="n">
        <v>519.38719536</v>
      </c>
      <c r="J21" s="20" t="n">
        <v>4.6108431</v>
      </c>
      <c r="K21" s="18" t="n">
        <v>512.11385906</v>
      </c>
      <c r="L21" s="20" t="n">
        <v>4.59607058</v>
      </c>
      <c r="M21" s="18" t="n">
        <v>505.94188572</v>
      </c>
      <c r="N21" s="20" t="n">
        <v>5.86327608</v>
      </c>
      <c r="O21" s="18" t="n">
        <v>412.14039851</v>
      </c>
      <c r="P21" s="20" t="n">
        <v>36.64432922</v>
      </c>
      <c r="Q21" s="18" t="s">
        <v>182</v>
      </c>
      <c r="R21" s="20" t="s">
        <v>182</v>
      </c>
      <c r="S21" s="18" t="s">
        <v>182</v>
      </c>
      <c r="T21" s="20" t="s">
        <v>182</v>
      </c>
      <c r="U21" s="18" t="s">
        <v>182</v>
      </c>
      <c r="V21" s="20" t="s">
        <v>182</v>
      </c>
      <c r="W21" s="18" t="n">
        <v>447.33138504</v>
      </c>
      <c r="X21" s="20" t="n">
        <v>9.51995447</v>
      </c>
    </row>
    <row r="22" spans="1:24">
      <c r="A22" s="15" t="s">
        <v>197</v>
      </c>
      <c r="B22" s="17" t="n">
        <v>6598</v>
      </c>
      <c r="C22" s="18">
        <f>(100.0/B22*100)</f>
        <v/>
      </c>
      <c r="D22" s="19" t="n">
        <v>6498</v>
      </c>
      <c r="E22" s="18" t="n">
        <v>517.14238044</v>
      </c>
      <c r="F22" s="20" t="n">
        <v>4.68444443</v>
      </c>
      <c r="G22" s="18" t="n">
        <v>448.55530487</v>
      </c>
      <c r="H22" s="20" t="n">
        <v>5.37255094</v>
      </c>
      <c r="I22" s="18" t="n">
        <v>464.02379787</v>
      </c>
      <c r="J22" s="20" t="n">
        <v>6.17399765</v>
      </c>
      <c r="K22" s="18" t="n">
        <v>486.4276743</v>
      </c>
      <c r="L22" s="20" t="n">
        <v>7.08884271</v>
      </c>
      <c r="M22" s="18" t="n">
        <v>474.23295296</v>
      </c>
      <c r="N22" s="20" t="n">
        <v>6.04904572</v>
      </c>
      <c r="O22" s="18" t="n">
        <v>371.78539807</v>
      </c>
      <c r="P22" s="20" t="n">
        <v>9.287245390000001</v>
      </c>
      <c r="Q22" s="18" t="s">
        <v>182</v>
      </c>
      <c r="R22" s="20" t="s">
        <v>182</v>
      </c>
      <c r="S22" s="18" t="n">
        <v>481.75555063</v>
      </c>
      <c r="T22" s="20" t="n">
        <v>8.711038220000001</v>
      </c>
      <c r="U22" s="18" t="s">
        <v>182</v>
      </c>
      <c r="V22" s="20" t="s">
        <v>182</v>
      </c>
      <c r="W22" s="18" t="n">
        <v>375.15791832</v>
      </c>
      <c r="X22" s="20" t="n">
        <v>8.680228789999999</v>
      </c>
    </row>
    <row r="23" spans="1:24">
      <c r="A23" s="15" t="s">
        <v>198</v>
      </c>
      <c r="B23" s="17" t="n">
        <v>11583</v>
      </c>
      <c r="C23" s="18">
        <f>(512.0/B23*100)</f>
        <v/>
      </c>
      <c r="D23" s="19" t="n">
        <v>11071</v>
      </c>
      <c r="E23" s="18" t="n">
        <v>500.35353065</v>
      </c>
      <c r="F23" s="20" t="n">
        <v>2.97623312</v>
      </c>
      <c r="G23" s="18" t="n">
        <v>468.66454201</v>
      </c>
      <c r="H23" s="20" t="n">
        <v>5.85120903</v>
      </c>
      <c r="I23" s="18" t="n">
        <v>488.04151709</v>
      </c>
      <c r="J23" s="20" t="n">
        <v>5.17105822</v>
      </c>
      <c r="K23" s="18" t="n">
        <v>489.86775685</v>
      </c>
      <c r="L23" s="20" t="n">
        <v>5.01962546</v>
      </c>
      <c r="M23" s="18" t="n">
        <v>484.7715409</v>
      </c>
      <c r="N23" s="20" t="n">
        <v>5.23316379</v>
      </c>
      <c r="O23" s="18" t="n">
        <v>415.78740956</v>
      </c>
      <c r="P23" s="20" t="n">
        <v>22.44752181</v>
      </c>
      <c r="Q23" s="18" t="s">
        <v>182</v>
      </c>
      <c r="R23" s="20" t="s">
        <v>182</v>
      </c>
      <c r="S23" s="18" t="s">
        <v>182</v>
      </c>
      <c r="T23" s="20" t="s">
        <v>182</v>
      </c>
      <c r="U23" s="18" t="s">
        <v>182</v>
      </c>
      <c r="V23" s="20" t="s">
        <v>182</v>
      </c>
      <c r="W23" s="18" t="n">
        <v>411.07904789</v>
      </c>
      <c r="X23" s="20" t="n">
        <v>7.41129868</v>
      </c>
    </row>
    <row r="24" spans="1:24">
      <c r="A24" s="15" t="s">
        <v>199</v>
      </c>
      <c r="B24" s="17" t="n">
        <v>6647</v>
      </c>
      <c r="C24" s="18">
        <f>(17.0/B24*100)</f>
        <v/>
      </c>
      <c r="D24" s="19" t="n">
        <v>6630</v>
      </c>
      <c r="E24" s="18" t="n">
        <v>522.62738582</v>
      </c>
      <c r="F24" s="20" t="n">
        <v>3.20977855</v>
      </c>
      <c r="G24" s="18" t="n">
        <v>520.3002517800001</v>
      </c>
      <c r="H24" s="20" t="n">
        <v>5.97852452</v>
      </c>
      <c r="I24" s="18" t="n">
        <v>507.16651098</v>
      </c>
      <c r="J24" s="20" t="n">
        <v>5.35614066</v>
      </c>
      <c r="K24" s="18" t="n">
        <v>514.66363695</v>
      </c>
      <c r="L24" s="20" t="n">
        <v>5.94141226</v>
      </c>
      <c r="M24" s="18" t="n">
        <v>497.30560441</v>
      </c>
      <c r="N24" s="20" t="n">
        <v>5.59606645</v>
      </c>
      <c r="O24" s="18" t="n">
        <v>421.72680658</v>
      </c>
      <c r="P24" s="20" t="n">
        <v>17.49008828</v>
      </c>
      <c r="Q24" s="18" t="s">
        <v>182</v>
      </c>
      <c r="R24" s="20" t="s">
        <v>182</v>
      </c>
      <c r="S24" s="18" t="s">
        <v>182</v>
      </c>
      <c r="T24" s="20" t="s">
        <v>182</v>
      </c>
      <c r="U24" s="18" t="s">
        <v>182</v>
      </c>
      <c r="V24" s="20" t="s">
        <v>182</v>
      </c>
      <c r="W24" s="18" t="n">
        <v>419.16127806</v>
      </c>
      <c r="X24" s="20" t="n">
        <v>17.27232584</v>
      </c>
    </row>
    <row r="25" spans="1:24">
      <c r="A25" s="15" t="s">
        <v>200</v>
      </c>
      <c r="B25" s="17" t="n">
        <v>5581</v>
      </c>
      <c r="C25" s="18">
        <f>(28.0/B25*100)</f>
        <v/>
      </c>
      <c r="D25" s="19" t="n">
        <v>5553</v>
      </c>
      <c r="E25" s="18" t="n">
        <v>538.28822934</v>
      </c>
      <c r="F25" s="20" t="n">
        <v>3.76154948</v>
      </c>
      <c r="G25" s="18" t="n">
        <v>520.12638197</v>
      </c>
      <c r="H25" s="20" t="n">
        <v>5.74543378</v>
      </c>
      <c r="I25" s="18" t="n">
        <v>505.25762286</v>
      </c>
      <c r="J25" s="20" t="n">
        <v>4.85926095</v>
      </c>
      <c r="K25" s="18" t="n">
        <v>481.21317996</v>
      </c>
      <c r="L25" s="20" t="n">
        <v>5.93968143</v>
      </c>
      <c r="M25" s="18" t="n">
        <v>460.64419725</v>
      </c>
      <c r="N25" s="20" t="n">
        <v>8.98310176</v>
      </c>
      <c r="O25" s="18" t="n">
        <v>368.87327966</v>
      </c>
      <c r="P25" s="20" t="n">
        <v>23.3815843</v>
      </c>
      <c r="Q25" s="18" t="s">
        <v>182</v>
      </c>
      <c r="R25" s="20" t="s">
        <v>182</v>
      </c>
      <c r="S25" s="18" t="s">
        <v>182</v>
      </c>
      <c r="T25" s="20" t="s">
        <v>182</v>
      </c>
      <c r="U25" s="18" t="s">
        <v>182</v>
      </c>
      <c r="V25" s="20" t="s">
        <v>182</v>
      </c>
      <c r="W25" s="18" t="n">
        <v>443.6409722</v>
      </c>
      <c r="X25" s="20" t="n">
        <v>18.98861952</v>
      </c>
    </row>
    <row r="26" spans="1:24">
      <c r="A26" s="15" t="s">
        <v>201</v>
      </c>
      <c r="B26" s="17" t="n">
        <v>4869</v>
      </c>
      <c r="C26" s="18">
        <f>(100.0/B26*100)</f>
        <v/>
      </c>
      <c r="D26" s="19" t="n">
        <v>4769</v>
      </c>
      <c r="E26" s="18" t="n">
        <v>509.72558751</v>
      </c>
      <c r="F26" s="20" t="n">
        <v>2.3369352</v>
      </c>
      <c r="G26" s="18" t="n">
        <v>462.60989462</v>
      </c>
      <c r="H26" s="20" t="n">
        <v>4.48854282</v>
      </c>
      <c r="I26" s="18" t="n">
        <v>462.9519229</v>
      </c>
      <c r="J26" s="20" t="n">
        <v>4.46637594</v>
      </c>
      <c r="K26" s="18" t="n">
        <v>477.72673405</v>
      </c>
      <c r="L26" s="20" t="n">
        <v>3.98021254</v>
      </c>
      <c r="M26" s="18" t="n">
        <v>484.71888215</v>
      </c>
      <c r="N26" s="20" t="n">
        <v>4.36223068</v>
      </c>
      <c r="O26" s="18" t="s">
        <v>182</v>
      </c>
      <c r="P26" s="20" t="s">
        <v>182</v>
      </c>
      <c r="Q26" s="18" t="s">
        <v>182</v>
      </c>
      <c r="R26" s="20" t="s">
        <v>182</v>
      </c>
      <c r="S26" s="18" t="s">
        <v>182</v>
      </c>
      <c r="T26" s="20" t="s">
        <v>182</v>
      </c>
      <c r="U26" s="18" t="s">
        <v>182</v>
      </c>
      <c r="V26" s="20" t="s">
        <v>182</v>
      </c>
      <c r="W26" s="18" t="n">
        <v>423.33097064</v>
      </c>
      <c r="X26" s="20" t="n">
        <v>8.22990632</v>
      </c>
    </row>
    <row r="27" spans="1:24">
      <c r="A27" s="15" t="s">
        <v>202</v>
      </c>
      <c r="B27" s="17" t="n">
        <v>5299</v>
      </c>
      <c r="C27" s="18">
        <f>(174.0/B27*100)</f>
        <v/>
      </c>
      <c r="D27" s="19" t="n">
        <v>5125</v>
      </c>
      <c r="E27" s="18" t="n">
        <v>509.56986153</v>
      </c>
      <c r="F27" s="20" t="n">
        <v>2.35407891</v>
      </c>
      <c r="G27" s="18" t="n">
        <v>460.7115236</v>
      </c>
      <c r="H27" s="20" t="n">
        <v>5.311228</v>
      </c>
      <c r="I27" s="18" t="n">
        <v>479.79013621</v>
      </c>
      <c r="J27" s="20" t="n">
        <v>4.77953897</v>
      </c>
      <c r="K27" s="18" t="n">
        <v>486.9164624</v>
      </c>
      <c r="L27" s="20" t="n">
        <v>4.64125815</v>
      </c>
      <c r="M27" s="18" t="n">
        <v>477.5910756</v>
      </c>
      <c r="N27" s="20" t="n">
        <v>4.56259339</v>
      </c>
      <c r="O27" s="18" t="n">
        <v>387.30917951</v>
      </c>
      <c r="P27" s="20" t="n">
        <v>16.08929805</v>
      </c>
      <c r="Q27" s="18" t="s">
        <v>182</v>
      </c>
      <c r="R27" s="20" t="s">
        <v>182</v>
      </c>
      <c r="S27" s="18" t="s">
        <v>182</v>
      </c>
      <c r="T27" s="20" t="s">
        <v>182</v>
      </c>
      <c r="U27" s="18" t="s">
        <v>182</v>
      </c>
      <c r="V27" s="20" t="s">
        <v>182</v>
      </c>
      <c r="W27" s="18" t="n">
        <v>398.67946075</v>
      </c>
      <c r="X27" s="20" t="n">
        <v>4.59062612</v>
      </c>
    </row>
    <row r="28" spans="1:24">
      <c r="A28" s="15" t="s">
        <v>203</v>
      </c>
      <c r="B28" s="17" t="n">
        <v>7568</v>
      </c>
      <c r="C28" s="18">
        <f>(134.0/B28*100)</f>
        <v/>
      </c>
      <c r="D28" s="19" t="n">
        <v>7434</v>
      </c>
      <c r="E28" s="18" t="n">
        <v>431.34534392</v>
      </c>
      <c r="F28" s="20" t="n">
        <v>2.60526834</v>
      </c>
      <c r="G28" s="18" t="n">
        <v>407.56648074</v>
      </c>
      <c r="H28" s="20" t="n">
        <v>4.74793086</v>
      </c>
      <c r="I28" s="18" t="n">
        <v>428.61762146</v>
      </c>
      <c r="J28" s="20" t="n">
        <v>4.80800346</v>
      </c>
      <c r="K28" s="18" t="n">
        <v>420.70947483</v>
      </c>
      <c r="L28" s="20" t="n">
        <v>5.89433102</v>
      </c>
      <c r="M28" s="18" t="n">
        <v>428.95538518</v>
      </c>
      <c r="N28" s="20" t="n">
        <v>6.06196879</v>
      </c>
      <c r="O28" s="18" t="n">
        <v>334.93985653</v>
      </c>
      <c r="P28" s="20" t="n">
        <v>9.19196545</v>
      </c>
      <c r="Q28" s="18" t="s">
        <v>182</v>
      </c>
      <c r="R28" s="20" t="s">
        <v>182</v>
      </c>
      <c r="S28" s="18" t="s">
        <v>182</v>
      </c>
      <c r="T28" s="20" t="s">
        <v>182</v>
      </c>
      <c r="U28" s="18" t="s">
        <v>182</v>
      </c>
      <c r="V28" s="20" t="s">
        <v>182</v>
      </c>
      <c r="W28" s="18" t="n">
        <v>387.01305835</v>
      </c>
      <c r="X28" s="20" t="n">
        <v>8.37888405</v>
      </c>
    </row>
    <row r="29" spans="1:24">
      <c r="A29" s="15" t="s">
        <v>204</v>
      </c>
      <c r="B29" s="17" t="n">
        <v>5385</v>
      </c>
      <c r="C29" s="18">
        <f>(36.0/B29*100)</f>
        <v/>
      </c>
      <c r="D29" s="19" t="n">
        <v>5349</v>
      </c>
      <c r="E29" s="18" t="n">
        <v>519.32106662</v>
      </c>
      <c r="F29" s="20" t="n">
        <v>2.93778948</v>
      </c>
      <c r="G29" s="18" t="n">
        <v>523.0914196</v>
      </c>
      <c r="H29" s="20" t="n">
        <v>4.31500466</v>
      </c>
      <c r="I29" s="18" t="n">
        <v>500.760878</v>
      </c>
      <c r="J29" s="20" t="n">
        <v>3.70317109</v>
      </c>
      <c r="K29" s="18" t="n">
        <v>498.61913728</v>
      </c>
      <c r="L29" s="20" t="n">
        <v>4.49147352</v>
      </c>
      <c r="M29" s="18" t="n">
        <v>486.83463809</v>
      </c>
      <c r="N29" s="20" t="n">
        <v>5.96436588</v>
      </c>
      <c r="O29" s="18" t="n">
        <v>324.13415987</v>
      </c>
      <c r="P29" s="20" t="n">
        <v>51.69632977</v>
      </c>
      <c r="Q29" s="18" t="s">
        <v>182</v>
      </c>
      <c r="R29" s="20" t="s">
        <v>182</v>
      </c>
      <c r="S29" s="18" t="n">
        <v>314.02123871</v>
      </c>
      <c r="T29" s="20" t="n">
        <v>13.26138992</v>
      </c>
      <c r="U29" s="18" t="s">
        <v>182</v>
      </c>
      <c r="V29" s="20" t="s">
        <v>182</v>
      </c>
      <c r="W29" s="18" t="n">
        <v>407.3348294</v>
      </c>
      <c r="X29" s="20" t="n">
        <v>15.79816117</v>
      </c>
    </row>
    <row r="30" spans="1:24">
      <c r="A30" s="15" t="s">
        <v>205</v>
      </c>
      <c r="B30" s="17" t="n">
        <v>4520</v>
      </c>
      <c r="C30" s="18">
        <f>(546.0/B30*100)</f>
        <v/>
      </c>
      <c r="D30" s="19" t="n">
        <v>3974</v>
      </c>
      <c r="E30" s="18" t="n">
        <v>533.8887213</v>
      </c>
      <c r="F30" s="20" t="n">
        <v>3.12713897</v>
      </c>
      <c r="G30" s="18" t="n">
        <v>513.83312813</v>
      </c>
      <c r="H30" s="20" t="n">
        <v>6.15895532</v>
      </c>
      <c r="I30" s="18" t="n">
        <v>509.72870712</v>
      </c>
      <c r="J30" s="20" t="n">
        <v>5.5443036</v>
      </c>
      <c r="K30" s="18" t="n">
        <v>519.37615053</v>
      </c>
      <c r="L30" s="20" t="n">
        <v>5.7254693</v>
      </c>
      <c r="M30" s="18" t="n">
        <v>494.64892065</v>
      </c>
      <c r="N30" s="20" t="n">
        <v>5.70793273</v>
      </c>
      <c r="O30" s="18" t="n">
        <v>405.01001004</v>
      </c>
      <c r="P30" s="20" t="n">
        <v>26.28454288</v>
      </c>
      <c r="Q30" s="18" t="s">
        <v>182</v>
      </c>
      <c r="R30" s="20" t="s">
        <v>182</v>
      </c>
      <c r="S30" s="18" t="s">
        <v>182</v>
      </c>
      <c r="T30" s="20" t="s">
        <v>182</v>
      </c>
      <c r="U30" s="18" t="s">
        <v>182</v>
      </c>
      <c r="V30" s="20" t="s">
        <v>182</v>
      </c>
      <c r="W30" s="18" t="n">
        <v>409.30529022</v>
      </c>
      <c r="X30" s="20" t="n">
        <v>9.160642210000001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518.6313106699999</v>
      </c>
      <c r="F32" s="20" t="n">
        <v>2.98704008</v>
      </c>
      <c r="G32" s="18" t="n">
        <v>504.79308695</v>
      </c>
      <c r="H32" s="20" t="n">
        <v>5.00178702</v>
      </c>
      <c r="I32" s="18" t="n">
        <v>501.24880828</v>
      </c>
      <c r="J32" s="20" t="n">
        <v>4.91916039</v>
      </c>
      <c r="K32" s="18" t="n">
        <v>504.73315379</v>
      </c>
      <c r="L32" s="20" t="n">
        <v>4.02542578</v>
      </c>
      <c r="M32" s="18" t="n">
        <v>492.03002592</v>
      </c>
      <c r="N32" s="20" t="n">
        <v>4.62319248</v>
      </c>
      <c r="O32" s="18" t="n">
        <v>415.96615723</v>
      </c>
      <c r="P32" s="20" t="n">
        <v>23.22638406</v>
      </c>
      <c r="Q32" s="18" t="s">
        <v>182</v>
      </c>
      <c r="R32" s="20" t="s">
        <v>182</v>
      </c>
      <c r="S32" s="18" t="s">
        <v>182</v>
      </c>
      <c r="T32" s="20" t="s">
        <v>182</v>
      </c>
      <c r="U32" s="18" t="s">
        <v>182</v>
      </c>
      <c r="V32" s="20" t="s">
        <v>182</v>
      </c>
      <c r="W32" s="18" t="n">
        <v>427.54115623</v>
      </c>
      <c r="X32" s="20" t="n">
        <v>11.42317952</v>
      </c>
    </row>
    <row r="33" spans="1:24">
      <c r="A33" s="15" t="s">
        <v>208</v>
      </c>
      <c r="B33" s="17" t="n">
        <v>7325</v>
      </c>
      <c r="C33" s="18">
        <f>(235.0/B33*100)</f>
        <v/>
      </c>
      <c r="D33" s="19" t="n">
        <v>7090</v>
      </c>
      <c r="E33" s="18" t="n">
        <v>512.72665674</v>
      </c>
      <c r="F33" s="20" t="n">
        <v>2.67211523</v>
      </c>
      <c r="G33" s="18" t="n">
        <v>498.98626428</v>
      </c>
      <c r="H33" s="20" t="n">
        <v>5.11677065</v>
      </c>
      <c r="I33" s="18" t="n">
        <v>496.69863755</v>
      </c>
      <c r="J33" s="20" t="n">
        <v>5.13829691</v>
      </c>
      <c r="K33" s="18" t="n">
        <v>489.45355559</v>
      </c>
      <c r="L33" s="20" t="n">
        <v>4.60863495</v>
      </c>
      <c r="M33" s="18" t="n">
        <v>483.33780884</v>
      </c>
      <c r="N33" s="20" t="n">
        <v>4.2327459</v>
      </c>
      <c r="O33" s="18" t="n">
        <v>376.02911283</v>
      </c>
      <c r="P33" s="20" t="n">
        <v>21.32653468</v>
      </c>
      <c r="Q33" s="18" t="s">
        <v>182</v>
      </c>
      <c r="R33" s="20" t="s">
        <v>182</v>
      </c>
      <c r="S33" s="18" t="s">
        <v>182</v>
      </c>
      <c r="T33" s="20" t="s">
        <v>182</v>
      </c>
      <c r="U33" s="18" t="s">
        <v>182</v>
      </c>
      <c r="V33" s="20" t="s">
        <v>182</v>
      </c>
      <c r="W33" s="18" t="n">
        <v>430.79679534</v>
      </c>
      <c r="X33" s="20" t="n">
        <v>8.078523300000001</v>
      </c>
    </row>
    <row r="34" spans="1:24">
      <c r="A34" s="15" t="s">
        <v>209</v>
      </c>
      <c r="B34" s="17" t="n">
        <v>6350</v>
      </c>
      <c r="C34" s="18">
        <f>(86.0/B34*100)</f>
        <v/>
      </c>
      <c r="D34" s="19" t="n">
        <v>6264</v>
      </c>
      <c r="E34" s="18" t="n">
        <v>480.99119702</v>
      </c>
      <c r="F34" s="20" t="n">
        <v>2.87280011</v>
      </c>
      <c r="G34" s="18" t="n">
        <v>442.87514962</v>
      </c>
      <c r="H34" s="20" t="n">
        <v>4.60577839</v>
      </c>
      <c r="I34" s="18" t="n">
        <v>452.3321123</v>
      </c>
      <c r="J34" s="20" t="n">
        <v>5.17169587</v>
      </c>
      <c r="K34" s="18" t="n">
        <v>463.88086539</v>
      </c>
      <c r="L34" s="20" t="n">
        <v>4.73577605</v>
      </c>
      <c r="M34" s="18" t="n">
        <v>455.89370011</v>
      </c>
      <c r="N34" s="20" t="n">
        <v>4.4146159</v>
      </c>
      <c r="O34" s="18" t="n">
        <v>336.00964723</v>
      </c>
      <c r="P34" s="20" t="n">
        <v>14.75537024</v>
      </c>
      <c r="Q34" s="18" t="s">
        <v>182</v>
      </c>
      <c r="R34" s="20" t="s">
        <v>182</v>
      </c>
      <c r="S34" s="18" t="n">
        <v>263.37193708</v>
      </c>
      <c r="T34" s="20" t="n">
        <v>13.61114927</v>
      </c>
      <c r="U34" s="18" t="s">
        <v>182</v>
      </c>
      <c r="V34" s="20" t="s">
        <v>182</v>
      </c>
      <c r="W34" s="18" t="n">
        <v>361.18790944</v>
      </c>
      <c r="X34" s="20" t="n">
        <v>7.98732331</v>
      </c>
    </row>
    <row r="35" spans="1:24">
      <c r="A35" s="15" t="s">
        <v>210</v>
      </c>
      <c r="B35" s="17" t="n">
        <v>6406</v>
      </c>
      <c r="C35" s="18">
        <f>(69.0/B35*100)</f>
        <v/>
      </c>
      <c r="D35" s="19" t="n">
        <v>6337</v>
      </c>
      <c r="E35" s="18" t="n">
        <v>529.5125814</v>
      </c>
      <c r="F35" s="20" t="n">
        <v>2.02934396</v>
      </c>
      <c r="G35" s="18" t="n">
        <v>488.2928575</v>
      </c>
      <c r="H35" s="20" t="n">
        <v>5.17564592</v>
      </c>
      <c r="I35" s="18" t="n">
        <v>489.50690426</v>
      </c>
      <c r="J35" s="20" t="n">
        <v>4.72273513</v>
      </c>
      <c r="K35" s="18" t="n">
        <v>495.32417908</v>
      </c>
      <c r="L35" s="20" t="n">
        <v>4.09281081</v>
      </c>
      <c r="M35" s="18" t="n">
        <v>495.96197588</v>
      </c>
      <c r="N35" s="20" t="n">
        <v>5.63198875</v>
      </c>
      <c r="O35" s="18" t="n">
        <v>430.2645433</v>
      </c>
      <c r="P35" s="20" t="n">
        <v>21.07802728</v>
      </c>
      <c r="Q35" s="18" t="s">
        <v>182</v>
      </c>
      <c r="R35" s="20" t="s">
        <v>182</v>
      </c>
      <c r="S35" s="18" t="n">
        <v>337.32521215</v>
      </c>
      <c r="T35" s="20" t="n">
        <v>11.65794297</v>
      </c>
      <c r="U35" s="18" t="s">
        <v>182</v>
      </c>
      <c r="V35" s="20" t="s">
        <v>182</v>
      </c>
      <c r="W35" s="18" t="n">
        <v>419.86616926</v>
      </c>
      <c r="X35" s="20" t="n">
        <v>8.17336326</v>
      </c>
    </row>
    <row r="36" spans="1:24">
      <c r="A36" s="15" t="s">
        <v>211</v>
      </c>
      <c r="B36" s="17" t="n">
        <v>6736</v>
      </c>
      <c r="C36" s="18">
        <f>(49.0/B36*100)</f>
        <v/>
      </c>
      <c r="D36" s="19" t="n">
        <v>6687</v>
      </c>
      <c r="E36" s="18" t="n">
        <v>504.82943261</v>
      </c>
      <c r="F36" s="20" t="n">
        <v>2.75271937</v>
      </c>
      <c r="G36" s="18" t="n">
        <v>482.92973935</v>
      </c>
      <c r="H36" s="20" t="n">
        <v>4.49343822</v>
      </c>
      <c r="I36" s="18" t="n">
        <v>500.75204153</v>
      </c>
      <c r="J36" s="20" t="n">
        <v>3.61272377</v>
      </c>
      <c r="K36" s="18" t="n">
        <v>494.94512188</v>
      </c>
      <c r="L36" s="20" t="n">
        <v>4.27155385</v>
      </c>
      <c r="M36" s="18" t="n">
        <v>488.42129761</v>
      </c>
      <c r="N36" s="20" t="n">
        <v>6.15451032</v>
      </c>
      <c r="O36" s="18" t="n">
        <v>369.72364582</v>
      </c>
      <c r="P36" s="20" t="n">
        <v>22.3136275</v>
      </c>
      <c r="Q36" s="18" t="s">
        <v>182</v>
      </c>
      <c r="R36" s="20" t="s">
        <v>182</v>
      </c>
      <c r="S36" s="18" t="s">
        <v>182</v>
      </c>
      <c r="T36" s="20" t="s">
        <v>182</v>
      </c>
      <c r="U36" s="18" t="s">
        <v>182</v>
      </c>
      <c r="V36" s="20" t="s">
        <v>182</v>
      </c>
      <c r="W36" s="18" t="n">
        <v>410.10844032</v>
      </c>
      <c r="X36" s="20" t="n">
        <v>7.50186384</v>
      </c>
    </row>
    <row r="37" spans="1:24">
      <c r="A37" s="15" t="s">
        <v>212</v>
      </c>
      <c r="B37" s="17" t="n">
        <v>5458</v>
      </c>
      <c r="C37" s="18">
        <f>(249.0/B37*100)</f>
        <v/>
      </c>
      <c r="D37" s="19" t="n">
        <v>5209</v>
      </c>
      <c r="E37" s="18" t="n">
        <v>525.31900458</v>
      </c>
      <c r="F37" s="20" t="n">
        <v>3.70213843</v>
      </c>
      <c r="G37" s="18" t="n">
        <v>520.90158449</v>
      </c>
      <c r="H37" s="20" t="n">
        <v>5.98004853</v>
      </c>
      <c r="I37" s="18" t="n">
        <v>497.8432545</v>
      </c>
      <c r="J37" s="20" t="n">
        <v>6.88133301</v>
      </c>
      <c r="K37" s="18" t="n">
        <v>505.21558742</v>
      </c>
      <c r="L37" s="20" t="n">
        <v>4.39235885</v>
      </c>
      <c r="M37" s="18" t="n">
        <v>489.9534695</v>
      </c>
      <c r="N37" s="20" t="n">
        <v>4.07410959</v>
      </c>
      <c r="O37" s="18" t="n">
        <v>343.16972128</v>
      </c>
      <c r="P37" s="20" t="n">
        <v>23.12127196</v>
      </c>
      <c r="Q37" s="18" t="s">
        <v>182</v>
      </c>
      <c r="R37" s="20" t="s">
        <v>182</v>
      </c>
      <c r="S37" s="18" t="s">
        <v>182</v>
      </c>
      <c r="T37" s="20" t="s">
        <v>182</v>
      </c>
      <c r="U37" s="18" t="s">
        <v>182</v>
      </c>
      <c r="V37" s="20" t="s">
        <v>182</v>
      </c>
      <c r="W37" s="18" t="n">
        <v>403.40738494</v>
      </c>
      <c r="X37" s="20" t="n">
        <v>7.81688609</v>
      </c>
    </row>
    <row r="38" spans="1:24">
      <c r="A38" s="15" t="s">
        <v>213</v>
      </c>
      <c r="B38" s="17" t="n">
        <v>5860</v>
      </c>
      <c r="C38" s="18">
        <f>(64.0/B38*100)</f>
        <v/>
      </c>
      <c r="D38" s="19" t="n">
        <v>5796</v>
      </c>
      <c r="E38" s="18" t="n">
        <v>508.988848</v>
      </c>
      <c r="F38" s="20" t="n">
        <v>3.21634295</v>
      </c>
      <c r="G38" s="18" t="n">
        <v>493.01077291</v>
      </c>
      <c r="H38" s="20" t="n">
        <v>6.88328256</v>
      </c>
      <c r="I38" s="18" t="n">
        <v>495.2200054</v>
      </c>
      <c r="J38" s="20" t="n">
        <v>4.46010754</v>
      </c>
      <c r="K38" s="18" t="n">
        <v>493.07334136</v>
      </c>
      <c r="L38" s="20" t="n">
        <v>4.55783315</v>
      </c>
      <c r="M38" s="18" t="n">
        <v>468.94329645</v>
      </c>
      <c r="N38" s="20" t="n">
        <v>6.09247016</v>
      </c>
      <c r="O38" s="18" t="n">
        <v>369.61260262</v>
      </c>
      <c r="P38" s="20" t="n">
        <v>18.26023486</v>
      </c>
      <c r="Q38" s="18" t="s">
        <v>182</v>
      </c>
      <c r="R38" s="20" t="s">
        <v>182</v>
      </c>
      <c r="S38" s="18" t="s">
        <v>182</v>
      </c>
      <c r="T38" s="20" t="s">
        <v>182</v>
      </c>
      <c r="U38" s="18" t="s">
        <v>182</v>
      </c>
      <c r="V38" s="20" t="s">
        <v>182</v>
      </c>
      <c r="W38" s="18" t="n">
        <v>406.93985614</v>
      </c>
      <c r="X38" s="20" t="n">
        <v>6.78962384</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(5671.0/B40*100)</f>
        <v/>
      </c>
      <c r="D40" s="19" t="n">
        <v>8486</v>
      </c>
      <c r="E40" s="18" t="n">
        <v>515.89712592</v>
      </c>
      <c r="F40" s="20" t="n">
        <v>3.73372505</v>
      </c>
      <c r="G40" s="18" t="n">
        <v>511.15060648</v>
      </c>
      <c r="H40" s="20" t="n">
        <v>5.93397449</v>
      </c>
      <c r="I40" s="18" t="n">
        <v>499.80305389</v>
      </c>
      <c r="J40" s="20" t="n">
        <v>5.08789382</v>
      </c>
      <c r="K40" s="18" t="n">
        <v>501.54553382</v>
      </c>
      <c r="L40" s="20" t="n">
        <v>5.09085929</v>
      </c>
      <c r="M40" s="18" t="n">
        <v>478.86218837</v>
      </c>
      <c r="N40" s="20" t="n">
        <v>4.75916698</v>
      </c>
      <c r="O40" s="18" t="n">
        <v>432.02468627</v>
      </c>
      <c r="P40" s="20" t="n">
        <v>21.89614716</v>
      </c>
      <c r="Q40" s="18" t="s">
        <v>182</v>
      </c>
      <c r="R40" s="20" t="s">
        <v>182</v>
      </c>
      <c r="S40" s="18" t="n">
        <v>493.18465857</v>
      </c>
      <c r="T40" s="20" t="n">
        <v>2.25147869</v>
      </c>
      <c r="U40" s="18" t="s">
        <v>182</v>
      </c>
      <c r="V40" s="20" t="s">
        <v>182</v>
      </c>
      <c r="W40" s="18" t="n">
        <v>407.81701491</v>
      </c>
      <c r="X40" s="20" t="n">
        <v>8.698283310000001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(2792.0/B46*100)</f>
        <v/>
      </c>
      <c r="D46" s="19" t="n">
        <v>20349</v>
      </c>
      <c r="E46" s="18" t="n">
        <v>427.2611037</v>
      </c>
      <c r="F46" s="20" t="n">
        <v>3.90432623</v>
      </c>
      <c r="G46" s="18" t="n">
        <v>403.07393441</v>
      </c>
      <c r="H46" s="20" t="n">
        <v>4.84948405</v>
      </c>
      <c r="I46" s="18" t="n">
        <v>432.08434386</v>
      </c>
      <c r="J46" s="20" t="n">
        <v>6.14741508</v>
      </c>
      <c r="K46" s="18" t="n">
        <v>429.19959065</v>
      </c>
      <c r="L46" s="20" t="n">
        <v>6.08855437</v>
      </c>
      <c r="M46" s="18" t="n">
        <v>427.51980913</v>
      </c>
      <c r="N46" s="20" t="n">
        <v>4.96488893</v>
      </c>
      <c r="O46" s="18" t="n">
        <v>307.86644132</v>
      </c>
      <c r="P46" s="20" t="n">
        <v>11.90587687</v>
      </c>
      <c r="Q46" s="18" t="s">
        <v>182</v>
      </c>
      <c r="R46" s="20" t="s">
        <v>182</v>
      </c>
      <c r="S46" s="18" t="s">
        <v>182</v>
      </c>
      <c r="T46" s="20" t="s">
        <v>182</v>
      </c>
      <c r="U46" s="18" t="s">
        <v>182</v>
      </c>
      <c r="V46" s="20" t="s">
        <v>182</v>
      </c>
      <c r="W46" s="18" t="n">
        <v>381.3104734</v>
      </c>
      <c r="X46" s="20" t="n">
        <v>3.71970417</v>
      </c>
    </row>
    <row r="47" spans="1:24">
      <c r="A47" s="15" t="s">
        <v>222</v>
      </c>
      <c r="B47" s="17" t="n">
        <v>5928</v>
      </c>
      <c r="C47" s="18">
        <f>(148.0/B47*100)</f>
        <v/>
      </c>
      <c r="D47" s="19" t="n">
        <v>5780</v>
      </c>
      <c r="E47" s="18" t="n">
        <v>463.91478246</v>
      </c>
      <c r="F47" s="20" t="n">
        <v>4.60743045</v>
      </c>
      <c r="G47" s="18" t="n">
        <v>426.54406223</v>
      </c>
      <c r="H47" s="20" t="n">
        <v>7.63379416</v>
      </c>
      <c r="I47" s="18" t="n">
        <v>436.50396873</v>
      </c>
      <c r="J47" s="20" t="n">
        <v>6.89766101</v>
      </c>
      <c r="K47" s="18" t="n">
        <v>444.26718534</v>
      </c>
      <c r="L47" s="20" t="n">
        <v>6.68617819</v>
      </c>
      <c r="M47" s="18" t="n">
        <v>453.16096065</v>
      </c>
      <c r="N47" s="20" t="n">
        <v>6.50940622</v>
      </c>
      <c r="O47" s="18" t="n">
        <v>325.00177883</v>
      </c>
      <c r="P47" s="20" t="n">
        <v>13.28366105</v>
      </c>
      <c r="Q47" s="18" t="s">
        <v>182</v>
      </c>
      <c r="R47" s="20" t="s">
        <v>182</v>
      </c>
      <c r="S47" s="18" t="s">
        <v>182</v>
      </c>
      <c r="T47" s="20" t="s">
        <v>182</v>
      </c>
      <c r="U47" s="18" t="s">
        <v>182</v>
      </c>
      <c r="V47" s="20" t="s">
        <v>182</v>
      </c>
      <c r="W47" s="18" t="n">
        <v>347.83177766</v>
      </c>
      <c r="X47" s="20" t="n">
        <v>5.95017561</v>
      </c>
    </row>
    <row r="48" spans="1:24">
      <c r="A48" s="15" t="s">
        <v>223</v>
      </c>
      <c r="B48" s="17" t="n">
        <v>9841</v>
      </c>
      <c r="C48" s="18">
        <f>(19.0/B48*100)</f>
        <v/>
      </c>
      <c r="D48" s="19" t="n">
        <v>9822</v>
      </c>
      <c r="E48" s="18" t="n">
        <v>505.79081387</v>
      </c>
      <c r="F48" s="20" t="n">
        <v>5.15630456</v>
      </c>
      <c r="G48" s="18" t="n">
        <v>500.14697164</v>
      </c>
      <c r="H48" s="20" t="n">
        <v>6.88204697</v>
      </c>
      <c r="I48" s="18" t="n">
        <v>504.8922493</v>
      </c>
      <c r="J48" s="20" t="n">
        <v>5.95782355</v>
      </c>
      <c r="K48" s="18" t="n">
        <v>462.38611969</v>
      </c>
      <c r="L48" s="20" t="n">
        <v>7.83668385</v>
      </c>
      <c r="M48" s="18" t="n">
        <v>464.38933592</v>
      </c>
      <c r="N48" s="20" t="n">
        <v>6.26821383</v>
      </c>
      <c r="O48" s="18" t="n">
        <v>324.36252601</v>
      </c>
      <c r="P48" s="20" t="n">
        <v>11.17732921</v>
      </c>
      <c r="Q48" s="18" t="s">
        <v>182</v>
      </c>
      <c r="R48" s="20" t="s">
        <v>182</v>
      </c>
      <c r="S48" s="18" t="s">
        <v>182</v>
      </c>
      <c r="T48" s="20" t="s">
        <v>182</v>
      </c>
      <c r="U48" s="18" t="s">
        <v>182</v>
      </c>
      <c r="V48" s="20" t="s">
        <v>182</v>
      </c>
      <c r="W48" s="18" t="n">
        <v>434.49298168</v>
      </c>
      <c r="X48" s="20" t="n">
        <v>12.37782837</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(1048.0/B50*100)</f>
        <v/>
      </c>
      <c r="D50" s="19" t="n">
        <v>10747</v>
      </c>
      <c r="E50" s="18" t="n">
        <v>438.45861542</v>
      </c>
      <c r="F50" s="20" t="n">
        <v>2.76824606</v>
      </c>
      <c r="G50" s="18" t="n">
        <v>423.14697467</v>
      </c>
      <c r="H50" s="20" t="n">
        <v>4.22756018</v>
      </c>
      <c r="I50" s="18" t="n">
        <v>440.29187094</v>
      </c>
      <c r="J50" s="20" t="n">
        <v>5.02357296</v>
      </c>
      <c r="K50" s="18" t="n">
        <v>436.87512991</v>
      </c>
      <c r="L50" s="20" t="n">
        <v>7.09358035</v>
      </c>
      <c r="M50" s="18" t="n">
        <v>423.11370629</v>
      </c>
      <c r="N50" s="20" t="n">
        <v>7.40624589</v>
      </c>
      <c r="O50" s="18" t="n">
        <v>322.25586987</v>
      </c>
      <c r="P50" s="20" t="n">
        <v>8.56992509</v>
      </c>
      <c r="Q50" s="18" t="s">
        <v>182</v>
      </c>
      <c r="R50" s="20" t="s">
        <v>182</v>
      </c>
      <c r="S50" s="18" t="s">
        <v>182</v>
      </c>
      <c r="T50" s="20" t="s">
        <v>182</v>
      </c>
      <c r="U50" s="18" t="s">
        <v>182</v>
      </c>
      <c r="V50" s="20" t="s">
        <v>182</v>
      </c>
      <c r="W50" s="18" t="n">
        <v>384.0710716</v>
      </c>
      <c r="X50" s="20" t="n">
        <v>8.017854870000001</v>
      </c>
    </row>
    <row r="51" spans="1:24">
      <c r="A51" s="15" t="s">
        <v>226</v>
      </c>
      <c r="B51" s="17" t="n">
        <v>6866</v>
      </c>
      <c r="C51" s="18">
        <f>(117.0/B51*100)</f>
        <v/>
      </c>
      <c r="D51" s="19" t="n">
        <v>6749</v>
      </c>
      <c r="E51" s="18" t="n">
        <v>433.90350846</v>
      </c>
      <c r="F51" s="20" t="n">
        <v>3.18508876</v>
      </c>
      <c r="G51" s="18" t="n">
        <v>426.22739982</v>
      </c>
      <c r="H51" s="20" t="n">
        <v>5.9190714</v>
      </c>
      <c r="I51" s="18" t="n">
        <v>431.07090163</v>
      </c>
      <c r="J51" s="20" t="n">
        <v>4.52887679</v>
      </c>
      <c r="K51" s="18" t="n">
        <v>438.1850785</v>
      </c>
      <c r="L51" s="20" t="n">
        <v>4.7491546</v>
      </c>
      <c r="M51" s="18" t="n">
        <v>430.61056642</v>
      </c>
      <c r="N51" s="20" t="n">
        <v>4.6556655</v>
      </c>
      <c r="O51" s="18" t="n">
        <v>306.15936954</v>
      </c>
      <c r="P51" s="20" t="n">
        <v>16.24559738</v>
      </c>
      <c r="Q51" s="18" t="s">
        <v>182</v>
      </c>
      <c r="R51" s="20" t="s">
        <v>182</v>
      </c>
      <c r="S51" s="18" t="n">
        <v>427.96430568</v>
      </c>
      <c r="T51" s="20" t="n">
        <v>5.20460603</v>
      </c>
      <c r="U51" s="18" t="s">
        <v>182</v>
      </c>
      <c r="V51" s="20" t="s">
        <v>182</v>
      </c>
      <c r="W51" s="18" t="n">
        <v>392.31391636</v>
      </c>
      <c r="X51" s="20" t="n">
        <v>5.29442852</v>
      </c>
    </row>
    <row r="52" spans="1:24">
      <c r="A52" s="15" t="s">
        <v>227</v>
      </c>
      <c r="B52" s="17" t="n">
        <v>5809</v>
      </c>
      <c r="C52" s="18">
        <f>(119.0/B52*100)</f>
        <v/>
      </c>
      <c r="D52" s="19" t="n">
        <v>5690</v>
      </c>
      <c r="E52" s="18" t="n">
        <v>502.10805348</v>
      </c>
      <c r="F52" s="20" t="n">
        <v>2.99443173</v>
      </c>
      <c r="G52" s="18" t="n">
        <v>479.78316225</v>
      </c>
      <c r="H52" s="20" t="n">
        <v>4.36289354</v>
      </c>
      <c r="I52" s="18" t="n">
        <v>483.38498479</v>
      </c>
      <c r="J52" s="20" t="n">
        <v>4.8281124</v>
      </c>
      <c r="K52" s="18" t="n">
        <v>492.14967387</v>
      </c>
      <c r="L52" s="20" t="n">
        <v>4.68128595</v>
      </c>
      <c r="M52" s="18" t="n">
        <v>483.83050899</v>
      </c>
      <c r="N52" s="20" t="n">
        <v>5.30020726</v>
      </c>
      <c r="O52" s="18" t="n">
        <v>369.52470076</v>
      </c>
      <c r="P52" s="20" t="n">
        <v>22.63947018</v>
      </c>
      <c r="Q52" s="18" t="s">
        <v>182</v>
      </c>
      <c r="R52" s="20" t="s">
        <v>182</v>
      </c>
      <c r="S52" s="18" t="s">
        <v>182</v>
      </c>
      <c r="T52" s="20" t="s">
        <v>182</v>
      </c>
      <c r="U52" s="18" t="s">
        <v>182</v>
      </c>
      <c r="V52" s="20" t="s">
        <v>182</v>
      </c>
      <c r="W52" s="18" t="n">
        <v>399.77178082</v>
      </c>
      <c r="X52" s="20" t="n">
        <v>6.70193591</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(469.0/B54*100)</f>
        <v/>
      </c>
      <c r="D54" s="19" t="n">
        <v>4271</v>
      </c>
      <c r="E54" s="18" t="n">
        <v>384.44793869</v>
      </c>
      <c r="F54" s="20" t="n">
        <v>3.78954743</v>
      </c>
      <c r="G54" s="18" t="n">
        <v>359.30249359</v>
      </c>
      <c r="H54" s="20" t="n">
        <v>5.47718217</v>
      </c>
      <c r="I54" s="18" t="n">
        <v>361.78541181</v>
      </c>
      <c r="J54" s="20" t="n">
        <v>5.47923145</v>
      </c>
      <c r="K54" s="18" t="n">
        <v>351.91599704</v>
      </c>
      <c r="L54" s="20" t="n">
        <v>6.34513234</v>
      </c>
      <c r="M54" s="18" t="n">
        <v>361.76253462</v>
      </c>
      <c r="N54" s="20" t="n">
        <v>6.75601892</v>
      </c>
      <c r="O54" s="18" t="n">
        <v>297.57841935</v>
      </c>
      <c r="P54" s="20" t="n">
        <v>8.27344974</v>
      </c>
      <c r="Q54" s="18" t="s">
        <v>182</v>
      </c>
      <c r="R54" s="20" t="s">
        <v>182</v>
      </c>
      <c r="S54" s="18" t="s">
        <v>182</v>
      </c>
      <c r="T54" s="20" t="s">
        <v>182</v>
      </c>
      <c r="U54" s="18" t="s">
        <v>182</v>
      </c>
      <c r="V54" s="20" t="s">
        <v>182</v>
      </c>
      <c r="W54" s="18" t="n">
        <v>314.74459093</v>
      </c>
      <c r="X54" s="20" t="n">
        <v>5.52376446</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540.9595606300001</v>
      </c>
      <c r="F56" s="20" t="n">
        <v>3.40934573</v>
      </c>
      <c r="G56" s="18" t="n">
        <v>518.33164642</v>
      </c>
      <c r="H56" s="20" t="n">
        <v>4.49850448</v>
      </c>
      <c r="I56" s="18" t="n">
        <v>526.5164507</v>
      </c>
      <c r="J56" s="20" t="n">
        <v>3.80863087</v>
      </c>
      <c r="K56" s="18" t="n">
        <v>527.64708244</v>
      </c>
      <c r="L56" s="20" t="n">
        <v>3.99662157</v>
      </c>
      <c r="M56" s="18" t="n">
        <v>509.32096657</v>
      </c>
      <c r="N56" s="20" t="n">
        <v>4.03516581</v>
      </c>
      <c r="O56" s="18" t="n">
        <v>431.98054993</v>
      </c>
      <c r="P56" s="20" t="n">
        <v>17.09401393</v>
      </c>
      <c r="Q56" s="18" t="s">
        <v>182</v>
      </c>
      <c r="R56" s="20" t="s">
        <v>182</v>
      </c>
      <c r="S56" s="18" t="s">
        <v>182</v>
      </c>
      <c r="T56" s="20" t="s">
        <v>182</v>
      </c>
      <c r="U56" s="18" t="s">
        <v>182</v>
      </c>
      <c r="V56" s="20" t="s">
        <v>182</v>
      </c>
      <c r="W56" s="18" t="n">
        <v>442.24388495</v>
      </c>
      <c r="X56" s="20" t="n">
        <v>23.02010177</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(263.0/B61*100)</f>
        <v/>
      </c>
      <c r="D61" s="19" t="n">
        <v>6262</v>
      </c>
      <c r="E61" s="18" t="n">
        <v>495.97841756</v>
      </c>
      <c r="F61" s="20" t="n">
        <v>2.72551381</v>
      </c>
      <c r="G61" s="18" t="n">
        <v>458.66915371</v>
      </c>
      <c r="H61" s="20" t="n">
        <v>4.35051334</v>
      </c>
      <c r="I61" s="18" t="n">
        <v>469.33670599</v>
      </c>
      <c r="J61" s="20" t="n">
        <v>5.3810598</v>
      </c>
      <c r="K61" s="18" t="n">
        <v>478.19633021</v>
      </c>
      <c r="L61" s="20" t="n">
        <v>4.27575663</v>
      </c>
      <c r="M61" s="18" t="n">
        <v>464.32196518</v>
      </c>
      <c r="N61" s="20" t="n">
        <v>4.65755911</v>
      </c>
      <c r="O61" s="18" t="n">
        <v>368.81442632</v>
      </c>
      <c r="P61" s="20" t="n">
        <v>17.16780352</v>
      </c>
      <c r="Q61" s="18" t="s">
        <v>182</v>
      </c>
      <c r="R61" s="20" t="s">
        <v>182</v>
      </c>
      <c r="S61" s="18" t="s">
        <v>182</v>
      </c>
      <c r="T61" s="20" t="s">
        <v>182</v>
      </c>
      <c r="U61" s="18" t="s">
        <v>182</v>
      </c>
      <c r="V61" s="20" t="s">
        <v>182</v>
      </c>
      <c r="W61" s="18" t="n">
        <v>377.43884756</v>
      </c>
      <c r="X61" s="20" t="n">
        <v>9.89732826</v>
      </c>
    </row>
    <row r="62" spans="1:24">
      <c r="A62" s="15" t="s">
        <v>237</v>
      </c>
      <c r="B62" s="17" t="n">
        <v>4476</v>
      </c>
      <c r="C62" s="18">
        <f>(5.0/B62*100)</f>
        <v/>
      </c>
      <c r="D62" s="19" t="n">
        <v>4471</v>
      </c>
      <c r="E62" s="18" t="n">
        <v>521.20894323</v>
      </c>
      <c r="F62" s="20" t="n">
        <v>2.45348423</v>
      </c>
      <c r="G62" s="18" t="n">
        <v>507.77687636</v>
      </c>
      <c r="H62" s="20" t="n">
        <v>3.57151731</v>
      </c>
      <c r="I62" s="18" t="n">
        <v>497.0644183</v>
      </c>
      <c r="J62" s="20" t="n">
        <v>3.03804194</v>
      </c>
      <c r="K62" s="18" t="n">
        <v>514.05398386</v>
      </c>
      <c r="L62" s="20" t="n">
        <v>3.38558319</v>
      </c>
      <c r="M62" s="18" t="n">
        <v>492.81588705</v>
      </c>
      <c r="N62" s="20" t="n">
        <v>3.81016937</v>
      </c>
      <c r="O62" s="18" t="n">
        <v>426.5402774</v>
      </c>
      <c r="P62" s="20" t="n">
        <v>15.63912385</v>
      </c>
      <c r="Q62" s="18" t="s">
        <v>182</v>
      </c>
      <c r="R62" s="20" t="s">
        <v>182</v>
      </c>
      <c r="S62" s="18" t="s">
        <v>182</v>
      </c>
      <c r="T62" s="20" t="s">
        <v>182</v>
      </c>
      <c r="U62" s="18" t="s">
        <v>182</v>
      </c>
      <c r="V62" s="20" t="s">
        <v>182</v>
      </c>
      <c r="W62" s="18" t="n">
        <v>457.38119185</v>
      </c>
      <c r="X62" s="20" t="n">
        <v>15.67099749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(35.0/B67*100)</f>
        <v/>
      </c>
      <c r="D67" s="19" t="n">
        <v>6936</v>
      </c>
      <c r="E67" s="18" t="n">
        <v>398.71043124</v>
      </c>
      <c r="F67" s="20" t="n">
        <v>3.0673029</v>
      </c>
      <c r="G67" s="18" t="n">
        <v>401.05113662</v>
      </c>
      <c r="H67" s="20" t="n">
        <v>4.32679537</v>
      </c>
      <c r="I67" s="18" t="n">
        <v>409.36915873</v>
      </c>
      <c r="J67" s="20" t="n">
        <v>5.09224549</v>
      </c>
      <c r="K67" s="18" t="n">
        <v>424.44909263</v>
      </c>
      <c r="L67" s="20" t="n">
        <v>5.95178343</v>
      </c>
      <c r="M67" s="18" t="n">
        <v>422.78222146</v>
      </c>
      <c r="N67" s="20" t="n">
        <v>9.895819899999999</v>
      </c>
      <c r="O67" s="18" t="n">
        <v>291.76354753</v>
      </c>
      <c r="P67" s="20" t="n">
        <v>5.37762837</v>
      </c>
      <c r="Q67" s="18" t="s">
        <v>182</v>
      </c>
      <c r="R67" s="20" t="s">
        <v>182</v>
      </c>
      <c r="S67" s="18" t="s">
        <v>182</v>
      </c>
      <c r="T67" s="20" t="s">
        <v>182</v>
      </c>
      <c r="U67" s="18" t="s">
        <v>182</v>
      </c>
      <c r="V67" s="20" t="s">
        <v>182</v>
      </c>
      <c r="W67" s="18" t="n">
        <v>341.18279952</v>
      </c>
      <c r="X67" s="20" t="n">
        <v>10.36514779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511.47377974</v>
      </c>
      <c r="F70" s="20" t="n">
        <v>3.80583743</v>
      </c>
      <c r="G70" s="18" t="n">
        <v>480.86508503</v>
      </c>
      <c r="H70" s="20" t="n">
        <v>4.76693503</v>
      </c>
      <c r="I70" s="18" t="n">
        <v>498.4857288</v>
      </c>
      <c r="J70" s="20" t="n">
        <v>5.15246252</v>
      </c>
      <c r="K70" s="18" t="n">
        <v>500.98574171</v>
      </c>
      <c r="L70" s="20" t="n">
        <v>4.74261176</v>
      </c>
      <c r="M70" s="18" t="n">
        <v>493.58042135</v>
      </c>
      <c r="N70" s="20" t="n">
        <v>4.77280724</v>
      </c>
      <c r="O70" s="18" t="n">
        <v>426.1731216</v>
      </c>
      <c r="P70" s="20" t="n">
        <v>17.43907662</v>
      </c>
      <c r="Q70" s="18" t="s">
        <v>182</v>
      </c>
      <c r="R70" s="20" t="s">
        <v>182</v>
      </c>
      <c r="S70" s="18" t="s">
        <v>182</v>
      </c>
      <c r="T70" s="20" t="s">
        <v>182</v>
      </c>
      <c r="U70" s="18" t="s">
        <v>182</v>
      </c>
      <c r="V70" s="20" t="s">
        <v>182</v>
      </c>
      <c r="W70" s="18" t="n">
        <v>435.42856703</v>
      </c>
      <c r="X70" s="20" t="n">
        <v>7.57185462</v>
      </c>
    </row>
    <row r="71" spans="1:24">
      <c r="A71" s="15" t="s">
        <v>246</v>
      </c>
      <c r="B71" s="17" t="n">
        <v>6115</v>
      </c>
      <c r="C71" s="18">
        <f>(116.0/B71*100)</f>
        <v/>
      </c>
      <c r="D71" s="19" t="n">
        <v>5999</v>
      </c>
      <c r="E71" s="18" t="n">
        <v>548.7433104199999</v>
      </c>
      <c r="F71" s="20" t="n">
        <v>2.38056575</v>
      </c>
      <c r="G71" s="18" t="n">
        <v>534.14309689</v>
      </c>
      <c r="H71" s="20" t="n">
        <v>4.65348285</v>
      </c>
      <c r="I71" s="18" t="n">
        <v>525.90217848</v>
      </c>
      <c r="J71" s="20" t="n">
        <v>3.76929877</v>
      </c>
      <c r="K71" s="18" t="n">
        <v>526.8976461</v>
      </c>
      <c r="L71" s="20" t="n">
        <v>4.84409148</v>
      </c>
      <c r="M71" s="18" t="n">
        <v>516.84891633</v>
      </c>
      <c r="N71" s="20" t="n">
        <v>5.66207165</v>
      </c>
      <c r="O71" s="18" t="n">
        <v>440.86831375</v>
      </c>
      <c r="P71" s="20" t="n">
        <v>17.19045308</v>
      </c>
      <c r="Q71" s="18" t="s">
        <v>182</v>
      </c>
      <c r="R71" s="20" t="s">
        <v>182</v>
      </c>
      <c r="S71" s="18" t="s">
        <v>182</v>
      </c>
      <c r="T71" s="20" t="s">
        <v>182</v>
      </c>
      <c r="U71" s="18" t="s">
        <v>182</v>
      </c>
      <c r="V71" s="20" t="s">
        <v>182</v>
      </c>
      <c r="W71" s="18" t="n">
        <v>487.41679723</v>
      </c>
      <c r="X71" s="20" t="n">
        <v>13.12061784</v>
      </c>
    </row>
    <row r="72" spans="1:24">
      <c r="A72" s="15" t="s">
        <v>247</v>
      </c>
      <c r="B72" s="17" t="n">
        <v>7708</v>
      </c>
      <c r="C72" s="18">
        <f>(8.0/B72*100)</f>
        <v/>
      </c>
      <c r="D72" s="19" t="n">
        <v>7700</v>
      </c>
      <c r="E72" s="18" t="n">
        <v>510.51401188</v>
      </c>
      <c r="F72" s="20" t="n">
        <v>3.7719412</v>
      </c>
      <c r="G72" s="18" t="n">
        <v>494.43292698</v>
      </c>
      <c r="H72" s="20" t="n">
        <v>3.98789293</v>
      </c>
      <c r="I72" s="18" t="n">
        <v>501.90807655</v>
      </c>
      <c r="J72" s="20" t="n">
        <v>3.46024802</v>
      </c>
      <c r="K72" s="18" t="n">
        <v>491.59908568</v>
      </c>
      <c r="L72" s="20" t="n">
        <v>4.3467657</v>
      </c>
      <c r="M72" s="18" t="n">
        <v>463.38961773</v>
      </c>
      <c r="N72" s="20" t="n">
        <v>4.25269438</v>
      </c>
      <c r="O72" s="18" t="n">
        <v>326.14458683</v>
      </c>
      <c r="P72" s="20" t="n">
        <v>15.96470294</v>
      </c>
      <c r="Q72" s="18" t="s">
        <v>182</v>
      </c>
      <c r="R72" s="20" t="s">
        <v>182</v>
      </c>
      <c r="S72" s="18" t="s">
        <v>182</v>
      </c>
      <c r="T72" s="20" t="s">
        <v>182</v>
      </c>
      <c r="U72" s="18" t="s">
        <v>182</v>
      </c>
      <c r="V72" s="20" t="s">
        <v>182</v>
      </c>
      <c r="W72" s="18" t="n">
        <v>456.49315252</v>
      </c>
      <c r="X72" s="20" t="n">
        <v>18.47318181</v>
      </c>
    </row>
    <row r="73" spans="1:24">
      <c r="A73" s="15" t="s">
        <v>248</v>
      </c>
      <c r="B73" s="17" t="n">
        <v>8249</v>
      </c>
      <c r="C73" s="18">
        <f>(236.0/B73*100)</f>
        <v/>
      </c>
      <c r="D73" s="19" t="n">
        <v>8013</v>
      </c>
      <c r="E73" s="18" t="n">
        <v>418.49747183</v>
      </c>
      <c r="F73" s="20" t="n">
        <v>3.85020079</v>
      </c>
      <c r="G73" s="18" t="n">
        <v>411.40699695</v>
      </c>
      <c r="H73" s="20" t="n">
        <v>5.25728903</v>
      </c>
      <c r="I73" s="18" t="n">
        <v>411.14254896</v>
      </c>
      <c r="J73" s="20" t="n">
        <v>4.14651649</v>
      </c>
      <c r="K73" s="18" t="n">
        <v>407.7565642</v>
      </c>
      <c r="L73" s="20" t="n">
        <v>4.11576349</v>
      </c>
      <c r="M73" s="18" t="n">
        <v>404.60172315</v>
      </c>
      <c r="N73" s="20" t="n">
        <v>5.16781324</v>
      </c>
      <c r="O73" s="18" t="n">
        <v>351.84252841</v>
      </c>
      <c r="P73" s="20" t="n">
        <v>8.1004358</v>
      </c>
      <c r="Q73" s="18" t="s">
        <v>182</v>
      </c>
      <c r="R73" s="20" t="s">
        <v>182</v>
      </c>
      <c r="S73" s="18" t="s">
        <v>182</v>
      </c>
      <c r="T73" s="20" t="s">
        <v>182</v>
      </c>
      <c r="U73" s="18" t="s">
        <v>182</v>
      </c>
      <c r="V73" s="20" t="s">
        <v>182</v>
      </c>
      <c r="W73" s="18" t="n">
        <v>358.32709121</v>
      </c>
      <c r="X73" s="20" t="n">
        <v>10.94099467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(277.0/B77*100)</f>
        <v/>
      </c>
      <c r="D77" s="19" t="n">
        <v>5785</v>
      </c>
      <c r="E77" s="18" t="n">
        <v>456.33863183</v>
      </c>
      <c r="F77" s="20" t="n">
        <v>2.93584908</v>
      </c>
      <c r="G77" s="18" t="n">
        <v>446.29159335</v>
      </c>
      <c r="H77" s="20" t="n">
        <v>5.15368622</v>
      </c>
      <c r="I77" s="18" t="n">
        <v>456.80810367</v>
      </c>
      <c r="J77" s="20" t="n">
        <v>5.63337035</v>
      </c>
      <c r="K77" s="18" t="n">
        <v>459.15435607</v>
      </c>
      <c r="L77" s="20" t="n">
        <v>5.4193739</v>
      </c>
      <c r="M77" s="18" t="n">
        <v>450.77405089</v>
      </c>
      <c r="N77" s="20" t="n">
        <v>5.76463197</v>
      </c>
      <c r="O77" s="18" t="n">
        <v>324.87880635</v>
      </c>
      <c r="P77" s="20" t="n">
        <v>14.89113436</v>
      </c>
      <c r="Q77" s="18" t="s">
        <v>182</v>
      </c>
      <c r="R77" s="20" t="s">
        <v>182</v>
      </c>
      <c r="S77" s="18" t="s">
        <v>182</v>
      </c>
      <c r="T77" s="20" t="s">
        <v>182</v>
      </c>
      <c r="U77" s="18" t="s">
        <v>182</v>
      </c>
      <c r="V77" s="20" t="s">
        <v>182</v>
      </c>
      <c r="W77" s="18" t="n">
        <v>363.00876171</v>
      </c>
      <c r="X77" s="20" t="n">
        <v>4.38900232</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318</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460.59617129</v>
      </c>
      <c r="F7" s="20" t="n">
        <v>3.45573672</v>
      </c>
      <c r="G7" s="18" t="n">
        <v>497.34548795</v>
      </c>
      <c r="H7" s="20" t="n">
        <v>3.04959379</v>
      </c>
      <c r="I7" s="18" t="n">
        <v>511.69326062</v>
      </c>
      <c r="J7" s="20" t="n">
        <v>2.81819635</v>
      </c>
      <c r="K7" s="18" t="n">
        <v>530.20097364</v>
      </c>
      <c r="L7" s="20" t="n">
        <v>2.84419207</v>
      </c>
      <c r="M7" s="18" t="n">
        <v>527.08047206</v>
      </c>
      <c r="N7" s="20" t="n">
        <v>3.88179477</v>
      </c>
      <c r="O7" s="18" t="n">
        <v>407.59514641</v>
      </c>
      <c r="P7" s="20" t="n">
        <v>17.19088166</v>
      </c>
      <c r="Q7" s="18" t="s">
        <v>182</v>
      </c>
      <c r="R7" s="20" t="s">
        <v>182</v>
      </c>
      <c r="S7" s="18" t="s">
        <v>182</v>
      </c>
      <c r="T7" s="20" t="s">
        <v>182</v>
      </c>
      <c r="U7" s="18" t="s">
        <v>182</v>
      </c>
      <c r="V7" s="20" t="s">
        <v>182</v>
      </c>
      <c r="W7" s="18" t="n">
        <v>448.98740629</v>
      </c>
      <c r="X7" s="20" t="n">
        <v>6.18786233</v>
      </c>
    </row>
    <row r="8" spans="1:24">
      <c r="A8" s="15" t="s">
        <v>183</v>
      </c>
      <c r="B8" s="17" t="n">
        <v>7007</v>
      </c>
      <c r="C8" s="18">
        <f>(143.0/B8*100)</f>
        <v/>
      </c>
      <c r="D8" s="19" t="n">
        <v>6864</v>
      </c>
      <c r="E8" s="18" t="n">
        <v>456.19729286</v>
      </c>
      <c r="F8" s="20" t="n">
        <v>4.0306105</v>
      </c>
      <c r="G8" s="18" t="n">
        <v>499.93513695</v>
      </c>
      <c r="H8" s="20" t="n">
        <v>3.55401872</v>
      </c>
      <c r="I8" s="18" t="n">
        <v>513.68003558</v>
      </c>
      <c r="J8" s="20" t="n">
        <v>3.2715984</v>
      </c>
      <c r="K8" s="18" t="n">
        <v>511.09171897</v>
      </c>
      <c r="L8" s="20" t="n">
        <v>4.79924686</v>
      </c>
      <c r="M8" s="18" t="n">
        <v>477.10767441</v>
      </c>
      <c r="N8" s="20" t="n">
        <v>5.93091285</v>
      </c>
      <c r="O8" s="18" t="n">
        <v>386.26625258</v>
      </c>
      <c r="P8" s="20" t="n">
        <v>31.80566846</v>
      </c>
      <c r="Q8" s="18" t="s">
        <v>182</v>
      </c>
      <c r="R8" s="20" t="s">
        <v>182</v>
      </c>
      <c r="S8" s="18" t="n">
        <v>361.38025951</v>
      </c>
      <c r="T8" s="20" t="n">
        <v>22.72565673</v>
      </c>
      <c r="U8" s="18" t="s">
        <v>182</v>
      </c>
      <c r="V8" s="20" t="s">
        <v>182</v>
      </c>
      <c r="W8" s="18" t="n">
        <v>383.98442279</v>
      </c>
      <c r="X8" s="20" t="n">
        <v>7.53147948</v>
      </c>
    </row>
    <row r="9" spans="1:24">
      <c r="A9" s="15" t="s">
        <v>184</v>
      </c>
      <c r="B9" s="17" t="n">
        <v>9651</v>
      </c>
      <c r="C9" s="18">
        <f>(547.0/B9*100)</f>
        <v/>
      </c>
      <c r="D9" s="19" t="n">
        <v>9104</v>
      </c>
      <c r="E9" s="18" t="n">
        <v>475.67619817</v>
      </c>
      <c r="F9" s="20" t="n">
        <v>3.54246241</v>
      </c>
      <c r="G9" s="18" t="n">
        <v>516.38769095</v>
      </c>
      <c r="H9" s="20" t="n">
        <v>2.94679608</v>
      </c>
      <c r="I9" s="18" t="n">
        <v>529.20146811</v>
      </c>
      <c r="J9" s="20" t="n">
        <v>3.1662621</v>
      </c>
      <c r="K9" s="18" t="n">
        <v>530.27664619</v>
      </c>
      <c r="L9" s="20" t="n">
        <v>3.41218913</v>
      </c>
      <c r="M9" s="18" t="n">
        <v>503.30454076</v>
      </c>
      <c r="N9" s="20" t="n">
        <v>4.34482109</v>
      </c>
      <c r="O9" s="18" t="n">
        <v>468.80407001</v>
      </c>
      <c r="P9" s="20" t="n">
        <v>44.15422539</v>
      </c>
      <c r="Q9" s="18" t="s">
        <v>182</v>
      </c>
      <c r="R9" s="20" t="s">
        <v>182</v>
      </c>
      <c r="S9" s="18" t="n">
        <v>347.7815185</v>
      </c>
      <c r="T9" s="20" t="n">
        <v>11.20716786</v>
      </c>
      <c r="U9" s="18" t="s">
        <v>182</v>
      </c>
      <c r="V9" s="20" t="s">
        <v>182</v>
      </c>
      <c r="W9" s="18" t="n">
        <v>418.66670721</v>
      </c>
      <c r="X9" s="20" t="n">
        <v>6.69983141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(114.0/B11*100)</f>
        <v/>
      </c>
      <c r="D11" s="19" t="n">
        <v>6939</v>
      </c>
      <c r="E11" s="18" t="n">
        <v>436.50008181</v>
      </c>
      <c r="F11" s="20" t="n">
        <v>2.77909962</v>
      </c>
      <c r="G11" s="18" t="n">
        <v>476.19043537</v>
      </c>
      <c r="H11" s="20" t="n">
        <v>3.47417885</v>
      </c>
      <c r="I11" s="18" t="n">
        <v>487.91503991</v>
      </c>
      <c r="J11" s="20" t="n">
        <v>4.045598</v>
      </c>
      <c r="K11" s="18" t="n">
        <v>473.40600453</v>
      </c>
      <c r="L11" s="20" t="n">
        <v>4.55588173</v>
      </c>
      <c r="M11" s="18" t="n">
        <v>466.42959071</v>
      </c>
      <c r="N11" s="20" t="n">
        <v>6.56144437</v>
      </c>
      <c r="O11" s="18" t="n">
        <v>312.95665784</v>
      </c>
      <c r="P11" s="20" t="n">
        <v>30.7330562</v>
      </c>
      <c r="Q11" s="18" t="s">
        <v>182</v>
      </c>
      <c r="R11" s="20" t="s">
        <v>182</v>
      </c>
      <c r="S11" s="18" t="s">
        <v>182</v>
      </c>
      <c r="T11" s="20" t="s">
        <v>182</v>
      </c>
      <c r="U11" s="18" t="s">
        <v>182</v>
      </c>
      <c r="V11" s="20" t="s">
        <v>182</v>
      </c>
      <c r="W11" s="18" t="n">
        <v>402.05614255</v>
      </c>
      <c r="X11" s="20" t="n">
        <v>7.78751552</v>
      </c>
    </row>
    <row r="12" spans="1:24">
      <c r="A12" s="15" t="s">
        <v>187</v>
      </c>
      <c r="B12" s="17" t="n">
        <v>6894</v>
      </c>
      <c r="C12" s="18">
        <f>(127.0/B12*100)</f>
        <v/>
      </c>
      <c r="D12" s="19" t="n">
        <v>6767</v>
      </c>
      <c r="E12" s="18" t="n">
        <v>453.0643127</v>
      </c>
      <c r="F12" s="20" t="n">
        <v>4.36878189</v>
      </c>
      <c r="G12" s="18" t="n">
        <v>491.33438988</v>
      </c>
      <c r="H12" s="20" t="n">
        <v>3.3912206</v>
      </c>
      <c r="I12" s="18" t="n">
        <v>508.73051683</v>
      </c>
      <c r="J12" s="20" t="n">
        <v>3.49787707</v>
      </c>
      <c r="K12" s="18" t="n">
        <v>514.16706328</v>
      </c>
      <c r="L12" s="20" t="n">
        <v>4.79037238</v>
      </c>
      <c r="M12" s="18" t="n">
        <v>500.66040643</v>
      </c>
      <c r="N12" s="20" t="n">
        <v>5.0837081</v>
      </c>
      <c r="O12" s="18" t="n">
        <v>401.25210766</v>
      </c>
      <c r="P12" s="20" t="n">
        <v>22.85696234</v>
      </c>
      <c r="Q12" s="18" t="s">
        <v>182</v>
      </c>
      <c r="R12" s="20" t="s">
        <v>182</v>
      </c>
      <c r="S12" s="18" t="n">
        <v>332.31014509</v>
      </c>
      <c r="T12" s="20" t="n">
        <v>18.34291261</v>
      </c>
      <c r="U12" s="18" t="s">
        <v>182</v>
      </c>
      <c r="V12" s="20" t="s">
        <v>182</v>
      </c>
      <c r="W12" s="18" t="n">
        <v>402.91834954</v>
      </c>
      <c r="X12" s="20" t="n">
        <v>8.28126458</v>
      </c>
    </row>
    <row r="13" spans="1:24">
      <c r="A13" s="15" t="s">
        <v>188</v>
      </c>
      <c r="B13" s="17" t="n">
        <v>7161</v>
      </c>
      <c r="C13" s="18">
        <f>(315.0/B13*100)</f>
        <v/>
      </c>
      <c r="D13" s="19" t="n">
        <v>6846</v>
      </c>
      <c r="E13" s="18" t="n">
        <v>485.91474201</v>
      </c>
      <c r="F13" s="20" t="n">
        <v>3.96573525</v>
      </c>
      <c r="G13" s="18" t="n">
        <v>507.18231185</v>
      </c>
      <c r="H13" s="20" t="n">
        <v>3.26573901</v>
      </c>
      <c r="I13" s="18" t="n">
        <v>516.26518729</v>
      </c>
      <c r="J13" s="20" t="n">
        <v>3.51216092</v>
      </c>
      <c r="K13" s="18" t="n">
        <v>525.77557864</v>
      </c>
      <c r="L13" s="20" t="n">
        <v>3.75299005</v>
      </c>
      <c r="M13" s="18" t="n">
        <v>512.60870584</v>
      </c>
      <c r="N13" s="20" t="n">
        <v>3.78589634</v>
      </c>
      <c r="O13" s="18" t="n">
        <v>391.87245923</v>
      </c>
      <c r="P13" s="20" t="n">
        <v>22.46267813</v>
      </c>
      <c r="Q13" s="18" t="s">
        <v>182</v>
      </c>
      <c r="R13" s="20" t="s">
        <v>182</v>
      </c>
      <c r="S13" s="18" t="n">
        <v>407.4699787</v>
      </c>
      <c r="T13" s="20" t="n">
        <v>6.79601306</v>
      </c>
      <c r="U13" s="18" t="s">
        <v>182</v>
      </c>
      <c r="V13" s="20" t="s">
        <v>182</v>
      </c>
      <c r="W13" s="18" t="n">
        <v>415.42009328</v>
      </c>
      <c r="X13" s="20" t="n">
        <v>6.6118468</v>
      </c>
    </row>
    <row r="14" spans="1:24">
      <c r="A14" s="15" t="s">
        <v>189</v>
      </c>
      <c r="B14" s="17" t="n">
        <v>5587</v>
      </c>
      <c r="C14" s="18">
        <f>(192.0/B14*100)</f>
        <v/>
      </c>
      <c r="D14" s="19" t="n">
        <v>5395</v>
      </c>
      <c r="E14" s="18" t="n">
        <v>478.32823842</v>
      </c>
      <c r="F14" s="20" t="n">
        <v>5.87256448</v>
      </c>
      <c r="G14" s="18" t="n">
        <v>498.40519312</v>
      </c>
      <c r="H14" s="20" t="n">
        <v>3.83586603</v>
      </c>
      <c r="I14" s="18" t="n">
        <v>526.94351721</v>
      </c>
      <c r="J14" s="20" t="n">
        <v>2.84692399</v>
      </c>
      <c r="K14" s="18" t="n">
        <v>536.07827995</v>
      </c>
      <c r="L14" s="20" t="n">
        <v>3.4613103</v>
      </c>
      <c r="M14" s="18" t="n">
        <v>534.25394896</v>
      </c>
      <c r="N14" s="20" t="n">
        <v>3.66856535</v>
      </c>
      <c r="O14" s="18" t="n">
        <v>397.46444377</v>
      </c>
      <c r="P14" s="20" t="n">
        <v>18.97557136</v>
      </c>
      <c r="Q14" s="18" t="s">
        <v>182</v>
      </c>
      <c r="R14" s="20" t="s">
        <v>182</v>
      </c>
      <c r="S14" s="18" t="s">
        <v>182</v>
      </c>
      <c r="T14" s="20" t="s">
        <v>182</v>
      </c>
      <c r="U14" s="18" t="s">
        <v>182</v>
      </c>
      <c r="V14" s="20" t="s">
        <v>182</v>
      </c>
      <c r="W14" s="18" t="n">
        <v>460.56692867</v>
      </c>
      <c r="X14" s="20" t="n">
        <v>10.5391408</v>
      </c>
    </row>
    <row r="15" spans="1:24">
      <c r="A15" s="15" t="s">
        <v>190</v>
      </c>
      <c r="B15" s="17" t="n">
        <v>5882</v>
      </c>
      <c r="C15" s="18">
        <f>(145.0/B15*100)</f>
        <v/>
      </c>
      <c r="D15" s="19" t="n">
        <v>5737</v>
      </c>
      <c r="E15" s="18" t="n">
        <v>504.05751237</v>
      </c>
      <c r="F15" s="20" t="n">
        <v>5.29134885</v>
      </c>
      <c r="G15" s="18" t="n">
        <v>532.2757243</v>
      </c>
      <c r="H15" s="20" t="n">
        <v>3.74465198</v>
      </c>
      <c r="I15" s="18" t="n">
        <v>539.06261677</v>
      </c>
      <c r="J15" s="20" t="n">
        <v>3.40373988</v>
      </c>
      <c r="K15" s="18" t="n">
        <v>542.51433726</v>
      </c>
      <c r="L15" s="20" t="n">
        <v>3.6075258</v>
      </c>
      <c r="M15" s="18" t="n">
        <v>529.64700923</v>
      </c>
      <c r="N15" s="20" t="n">
        <v>5.07749169</v>
      </c>
      <c r="O15" s="18" t="n">
        <v>346.97734016</v>
      </c>
      <c r="P15" s="20" t="n">
        <v>25.67199834</v>
      </c>
      <c r="Q15" s="18" t="s">
        <v>182</v>
      </c>
      <c r="R15" s="20" t="s">
        <v>182</v>
      </c>
      <c r="S15" s="18" t="n">
        <v>367.66871077</v>
      </c>
      <c r="T15" s="20" t="n">
        <v>14.82638214</v>
      </c>
      <c r="U15" s="18" t="s">
        <v>182</v>
      </c>
      <c r="V15" s="20" t="s">
        <v>182</v>
      </c>
      <c r="W15" s="18" t="n">
        <v>442.10615151</v>
      </c>
      <c r="X15" s="20" t="n">
        <v>9.54287105</v>
      </c>
    </row>
    <row r="16" spans="1:24">
      <c r="A16" s="15" t="s">
        <v>191</v>
      </c>
      <c r="B16" s="17" t="n">
        <v>6108</v>
      </c>
      <c r="C16" s="18">
        <f>(258.0/B16*100)</f>
        <v/>
      </c>
      <c r="D16" s="19" t="n">
        <v>5850</v>
      </c>
      <c r="E16" s="18" t="n">
        <v>479.84395067</v>
      </c>
      <c r="F16" s="20" t="n">
        <v>3.43318528</v>
      </c>
      <c r="G16" s="18" t="n">
        <v>522.47567628</v>
      </c>
      <c r="H16" s="20" t="n">
        <v>3.67755145</v>
      </c>
      <c r="I16" s="18" t="n">
        <v>533.27786785</v>
      </c>
      <c r="J16" s="20" t="n">
        <v>3.62238143</v>
      </c>
      <c r="K16" s="18" t="n">
        <v>530.97950709</v>
      </c>
      <c r="L16" s="20" t="n">
        <v>5.18185416</v>
      </c>
      <c r="M16" s="18" t="n">
        <v>506.15738924</v>
      </c>
      <c r="N16" s="20" t="n">
        <v>5.49333478</v>
      </c>
      <c r="O16" s="18" t="n">
        <v>327.78468044</v>
      </c>
      <c r="P16" s="20" t="n">
        <v>17.76127597</v>
      </c>
      <c r="Q16" s="18" t="s">
        <v>182</v>
      </c>
      <c r="R16" s="20" t="s">
        <v>182</v>
      </c>
      <c r="S16" s="18" t="s">
        <v>182</v>
      </c>
      <c r="T16" s="20" t="s">
        <v>182</v>
      </c>
      <c r="U16" s="18" t="s">
        <v>182</v>
      </c>
      <c r="V16" s="20" t="s">
        <v>182</v>
      </c>
      <c r="W16" s="18" t="n">
        <v>388.24653197</v>
      </c>
      <c r="X16" s="20" t="n">
        <v>8.71693348</v>
      </c>
    </row>
    <row r="17" spans="1:24">
      <c r="A17" s="15" t="s">
        <v>192</v>
      </c>
      <c r="B17" s="17" t="n">
        <v>6504</v>
      </c>
      <c r="C17" s="18">
        <f>(784.0/B17*100)</f>
        <v/>
      </c>
      <c r="D17" s="19" t="n">
        <v>5720</v>
      </c>
      <c r="E17" s="18" t="n">
        <v>502.50268932</v>
      </c>
      <c r="F17" s="20" t="n">
        <v>4.07243527</v>
      </c>
      <c r="G17" s="18" t="n">
        <v>527.94961861</v>
      </c>
      <c r="H17" s="20" t="n">
        <v>3.69983228</v>
      </c>
      <c r="I17" s="18" t="n">
        <v>542.12241375</v>
      </c>
      <c r="J17" s="20" t="n">
        <v>4.12604128</v>
      </c>
      <c r="K17" s="18" t="n">
        <v>533.30488284</v>
      </c>
      <c r="L17" s="20" t="n">
        <v>5.37081951</v>
      </c>
      <c r="M17" s="18" t="n">
        <v>494.52994777</v>
      </c>
      <c r="N17" s="20" t="n">
        <v>7.1593276</v>
      </c>
      <c r="O17" s="18" t="s">
        <v>182</v>
      </c>
      <c r="P17" s="20" t="s">
        <v>182</v>
      </c>
      <c r="Q17" s="18" t="s">
        <v>182</v>
      </c>
      <c r="R17" s="20" t="s">
        <v>182</v>
      </c>
      <c r="S17" s="18" t="n">
        <v>338.260297</v>
      </c>
      <c r="T17" s="20" t="n">
        <v>14.23011861</v>
      </c>
      <c r="U17" s="18" t="s">
        <v>182</v>
      </c>
      <c r="V17" s="20" t="s">
        <v>182</v>
      </c>
      <c r="W17" s="18" t="n">
        <v>426.34304379</v>
      </c>
      <c r="X17" s="20" t="n">
        <v>10.45833893</v>
      </c>
    </row>
    <row r="18" spans="1:24">
      <c r="A18" s="15" t="s">
        <v>193</v>
      </c>
      <c r="B18" s="17" t="n">
        <v>5532</v>
      </c>
      <c r="C18" s="18">
        <f>(39.0/B18*100)</f>
        <v/>
      </c>
      <c r="D18" s="19" t="n">
        <v>5493</v>
      </c>
      <c r="E18" s="18" t="n">
        <v>476.04240512</v>
      </c>
      <c r="F18" s="20" t="n">
        <v>4.20784853</v>
      </c>
      <c r="G18" s="18" t="n">
        <v>486.715777</v>
      </c>
      <c r="H18" s="20" t="n">
        <v>5.05664624</v>
      </c>
      <c r="I18" s="18" t="n">
        <v>475.33406367</v>
      </c>
      <c r="J18" s="20" t="n">
        <v>5.26827332</v>
      </c>
      <c r="K18" s="18" t="n">
        <v>473.43328219</v>
      </c>
      <c r="L18" s="20" t="n">
        <v>5.3585191</v>
      </c>
      <c r="M18" s="18" t="n">
        <v>465.06405076</v>
      </c>
      <c r="N18" s="20" t="n">
        <v>5.38605401</v>
      </c>
      <c r="O18" s="18" t="n">
        <v>344.14369298</v>
      </c>
      <c r="P18" s="20" t="n">
        <v>18.50959331</v>
      </c>
      <c r="Q18" s="18" t="s">
        <v>182</v>
      </c>
      <c r="R18" s="20" t="s">
        <v>182</v>
      </c>
      <c r="S18" s="18" t="s">
        <v>182</v>
      </c>
      <c r="T18" s="20" t="s">
        <v>182</v>
      </c>
      <c r="U18" s="18" t="s">
        <v>182</v>
      </c>
      <c r="V18" s="20" t="s">
        <v>182</v>
      </c>
      <c r="W18" s="18" t="n">
        <v>383.01170646</v>
      </c>
      <c r="X18" s="20" t="n">
        <v>9.672724929999999</v>
      </c>
    </row>
    <row r="19" spans="1:24">
      <c r="A19" s="15" t="s">
        <v>194</v>
      </c>
      <c r="B19" s="17" t="n">
        <v>5658</v>
      </c>
      <c r="C19" s="18">
        <f>(137.0/B19*100)</f>
        <v/>
      </c>
      <c r="D19" s="19" t="n">
        <v>5521</v>
      </c>
      <c r="E19" s="18" t="n">
        <v>458.38048195</v>
      </c>
      <c r="F19" s="20" t="n">
        <v>3.76778613</v>
      </c>
      <c r="G19" s="18" t="n">
        <v>493.79903644</v>
      </c>
      <c r="H19" s="20" t="n">
        <v>3.41557365</v>
      </c>
      <c r="I19" s="18" t="n">
        <v>487.17394813</v>
      </c>
      <c r="J19" s="20" t="n">
        <v>4.04914964</v>
      </c>
      <c r="K19" s="18" t="n">
        <v>466.62276479</v>
      </c>
      <c r="L19" s="20" t="n">
        <v>5.96238106</v>
      </c>
      <c r="M19" s="18" t="n">
        <v>438.83537416</v>
      </c>
      <c r="N19" s="20" t="n">
        <v>7.0737067</v>
      </c>
      <c r="O19" s="18" t="n">
        <v>417.5235188</v>
      </c>
      <c r="P19" s="20" t="n">
        <v>18.56400748</v>
      </c>
      <c r="Q19" s="18" t="s">
        <v>182</v>
      </c>
      <c r="R19" s="20" t="s">
        <v>182</v>
      </c>
      <c r="S19" s="18" t="s">
        <v>182</v>
      </c>
      <c r="T19" s="20" t="s">
        <v>182</v>
      </c>
      <c r="U19" s="18" t="s">
        <v>182</v>
      </c>
      <c r="V19" s="20" t="s">
        <v>182</v>
      </c>
      <c r="W19" s="18" t="n">
        <v>384.12393294</v>
      </c>
      <c r="X19" s="20" t="n">
        <v>7.40576363</v>
      </c>
    </row>
    <row r="20" spans="1:24">
      <c r="A20" s="15" t="s">
        <v>195</v>
      </c>
      <c r="B20" s="17" t="n">
        <v>3371</v>
      </c>
      <c r="C20" s="18">
        <f>(81.0/B20*100)</f>
        <v/>
      </c>
      <c r="D20" s="19" t="n">
        <v>3290</v>
      </c>
      <c r="E20" s="18" t="n">
        <v>465.14211469</v>
      </c>
      <c r="F20" s="20" t="n">
        <v>3.84591008</v>
      </c>
      <c r="G20" s="18" t="n">
        <v>496.2653123</v>
      </c>
      <c r="H20" s="20" t="n">
        <v>3.12089157</v>
      </c>
      <c r="I20" s="18" t="n">
        <v>490.53435917</v>
      </c>
      <c r="J20" s="20" t="n">
        <v>3.9513287</v>
      </c>
      <c r="K20" s="18" t="n">
        <v>495.83998248</v>
      </c>
      <c r="L20" s="20" t="n">
        <v>5.50415886</v>
      </c>
      <c r="M20" s="18" t="n">
        <v>472.45170688</v>
      </c>
      <c r="N20" s="20" t="n">
        <v>8.111616290000001</v>
      </c>
      <c r="O20" s="18" t="s">
        <v>182</v>
      </c>
      <c r="P20" s="20" t="s">
        <v>182</v>
      </c>
      <c r="Q20" s="18" t="s">
        <v>182</v>
      </c>
      <c r="R20" s="20" t="s">
        <v>182</v>
      </c>
      <c r="S20" s="18" t="s">
        <v>182</v>
      </c>
      <c r="T20" s="20" t="s">
        <v>182</v>
      </c>
      <c r="U20" s="18" t="s">
        <v>182</v>
      </c>
      <c r="V20" s="20" t="s">
        <v>182</v>
      </c>
      <c r="W20" s="18" t="n">
        <v>403.19474228</v>
      </c>
      <c r="X20" s="20" t="n">
        <v>10.75669886</v>
      </c>
    </row>
    <row r="21" spans="1:24">
      <c r="A21" s="15" t="s">
        <v>196</v>
      </c>
      <c r="B21" s="17" t="n">
        <v>5741</v>
      </c>
      <c r="C21" s="18">
        <f>(79.0/B21*100)</f>
        <v/>
      </c>
      <c r="D21" s="19" t="n">
        <v>5662</v>
      </c>
      <c r="E21" s="18" t="n">
        <v>505.54696763</v>
      </c>
      <c r="F21" s="20" t="n">
        <v>3.01238688</v>
      </c>
      <c r="G21" s="18" t="n">
        <v>531.03125238</v>
      </c>
      <c r="H21" s="20" t="n">
        <v>3.07531538</v>
      </c>
      <c r="I21" s="18" t="n">
        <v>535.04457609</v>
      </c>
      <c r="J21" s="20" t="n">
        <v>3.46128966</v>
      </c>
      <c r="K21" s="18" t="n">
        <v>532.5063923</v>
      </c>
      <c r="L21" s="20" t="n">
        <v>5.84146915</v>
      </c>
      <c r="M21" s="18" t="n">
        <v>513.71419512</v>
      </c>
      <c r="N21" s="20" t="n">
        <v>6.15154512</v>
      </c>
      <c r="O21" s="18" t="n">
        <v>412.14039851</v>
      </c>
      <c r="P21" s="20" t="n">
        <v>36.64432922</v>
      </c>
      <c r="Q21" s="18" t="s">
        <v>182</v>
      </c>
      <c r="R21" s="20" t="s">
        <v>182</v>
      </c>
      <c r="S21" s="18" t="s">
        <v>182</v>
      </c>
      <c r="T21" s="20" t="s">
        <v>182</v>
      </c>
      <c r="U21" s="18" t="s">
        <v>182</v>
      </c>
      <c r="V21" s="20" t="s">
        <v>182</v>
      </c>
      <c r="W21" s="18" t="n">
        <v>450.1915607</v>
      </c>
      <c r="X21" s="20" t="n">
        <v>10.55220805</v>
      </c>
    </row>
    <row r="22" spans="1:24">
      <c r="A22" s="15" t="s">
        <v>197</v>
      </c>
      <c r="B22" s="17" t="n">
        <v>6598</v>
      </c>
      <c r="C22" s="18">
        <f>(100.0/B22*100)</f>
        <v/>
      </c>
      <c r="D22" s="19" t="n">
        <v>6498</v>
      </c>
      <c r="E22" s="18" t="n">
        <v>462.85073632</v>
      </c>
      <c r="F22" s="20" t="n">
        <v>5.48874878</v>
      </c>
      <c r="G22" s="18" t="n">
        <v>490.73965732</v>
      </c>
      <c r="H22" s="20" t="n">
        <v>4.53150589</v>
      </c>
      <c r="I22" s="18" t="n">
        <v>515.56817695</v>
      </c>
      <c r="J22" s="20" t="n">
        <v>4.55955521</v>
      </c>
      <c r="K22" s="18" t="n">
        <v>516.82751429</v>
      </c>
      <c r="L22" s="20" t="n">
        <v>6.70036664</v>
      </c>
      <c r="M22" s="18" t="n">
        <v>490.83678714</v>
      </c>
      <c r="N22" s="20" t="n">
        <v>6.20518737</v>
      </c>
      <c r="O22" s="18" t="n">
        <v>371.78539807</v>
      </c>
      <c r="P22" s="20" t="n">
        <v>9.287245390000001</v>
      </c>
      <c r="Q22" s="18" t="s">
        <v>182</v>
      </c>
      <c r="R22" s="20" t="s">
        <v>182</v>
      </c>
      <c r="S22" s="18" t="n">
        <v>481.75555063</v>
      </c>
      <c r="T22" s="20" t="n">
        <v>8.711038220000001</v>
      </c>
      <c r="U22" s="18" t="s">
        <v>182</v>
      </c>
      <c r="V22" s="20" t="s">
        <v>182</v>
      </c>
      <c r="W22" s="18" t="n">
        <v>375.80882517</v>
      </c>
      <c r="X22" s="20" t="n">
        <v>9.49991384</v>
      </c>
    </row>
    <row r="23" spans="1:24">
      <c r="A23" s="15" t="s">
        <v>198</v>
      </c>
      <c r="B23" s="17" t="n">
        <v>11583</v>
      </c>
      <c r="C23" s="18">
        <f>(512.0/B23*100)</f>
        <v/>
      </c>
      <c r="D23" s="19" t="n">
        <v>11071</v>
      </c>
      <c r="E23" s="18" t="n">
        <v>469.31565864</v>
      </c>
      <c r="F23" s="20" t="n">
        <v>3.20563489</v>
      </c>
      <c r="G23" s="18" t="n">
        <v>500.42651537</v>
      </c>
      <c r="H23" s="20" t="n">
        <v>3.76182172</v>
      </c>
      <c r="I23" s="18" t="n">
        <v>507.02687079</v>
      </c>
      <c r="J23" s="20" t="n">
        <v>4.14805667</v>
      </c>
      <c r="K23" s="18" t="n">
        <v>503.59935392</v>
      </c>
      <c r="L23" s="20" t="n">
        <v>5.19935959</v>
      </c>
      <c r="M23" s="18" t="n">
        <v>493.6232088</v>
      </c>
      <c r="N23" s="20" t="n">
        <v>5.62113652</v>
      </c>
      <c r="O23" s="18" t="n">
        <v>415.78740956</v>
      </c>
      <c r="P23" s="20" t="n">
        <v>22.44752181</v>
      </c>
      <c r="Q23" s="18" t="s">
        <v>182</v>
      </c>
      <c r="R23" s="20" t="s">
        <v>182</v>
      </c>
      <c r="S23" s="18" t="s">
        <v>182</v>
      </c>
      <c r="T23" s="20" t="s">
        <v>182</v>
      </c>
      <c r="U23" s="18" t="s">
        <v>182</v>
      </c>
      <c r="V23" s="20" t="s">
        <v>182</v>
      </c>
      <c r="W23" s="18" t="n">
        <v>414.96270604</v>
      </c>
      <c r="X23" s="20" t="n">
        <v>7.30017964</v>
      </c>
    </row>
    <row r="24" spans="1:24">
      <c r="A24" s="15" t="s">
        <v>199</v>
      </c>
      <c r="B24" s="17" t="n">
        <v>6647</v>
      </c>
      <c r="C24" s="18">
        <f>(17.0/B24*100)</f>
        <v/>
      </c>
      <c r="D24" s="19" t="n">
        <v>6630</v>
      </c>
      <c r="E24" s="18" t="n">
        <v>508.7965371</v>
      </c>
      <c r="F24" s="20" t="n">
        <v>3.20153661</v>
      </c>
      <c r="G24" s="18" t="n">
        <v>532.31595311</v>
      </c>
      <c r="H24" s="20" t="n">
        <v>3.8089769</v>
      </c>
      <c r="I24" s="18" t="n">
        <v>533.64355849</v>
      </c>
      <c r="J24" s="20" t="n">
        <v>4.08048403</v>
      </c>
      <c r="K24" s="18" t="n">
        <v>533.30108898</v>
      </c>
      <c r="L24" s="20" t="n">
        <v>7.69050088</v>
      </c>
      <c r="M24" s="18" t="n">
        <v>499.73688035</v>
      </c>
      <c r="N24" s="20" t="n">
        <v>8.429714499999999</v>
      </c>
      <c r="O24" s="18" t="n">
        <v>421.72680658</v>
      </c>
      <c r="P24" s="20" t="n">
        <v>17.49008828</v>
      </c>
      <c r="Q24" s="18" t="s">
        <v>182</v>
      </c>
      <c r="R24" s="20" t="s">
        <v>182</v>
      </c>
      <c r="S24" s="18" t="s">
        <v>182</v>
      </c>
      <c r="T24" s="20" t="s">
        <v>182</v>
      </c>
      <c r="U24" s="18" t="s">
        <v>182</v>
      </c>
      <c r="V24" s="20" t="s">
        <v>182</v>
      </c>
      <c r="W24" s="18" t="n">
        <v>440.61570277</v>
      </c>
      <c r="X24" s="20" t="n">
        <v>15.48399516</v>
      </c>
    </row>
    <row r="25" spans="1:24">
      <c r="A25" s="15" t="s">
        <v>200</v>
      </c>
      <c r="B25" s="17" t="n">
        <v>5581</v>
      </c>
      <c r="C25" s="18">
        <f>(28.0/B25*100)</f>
        <v/>
      </c>
      <c r="D25" s="19" t="n">
        <v>5553</v>
      </c>
      <c r="E25" s="18" t="n">
        <v>513.59705678</v>
      </c>
      <c r="F25" s="20" t="n">
        <v>3.59503066</v>
      </c>
      <c r="G25" s="18" t="n">
        <v>535.1119149899999</v>
      </c>
      <c r="H25" s="20" t="n">
        <v>3.44314129</v>
      </c>
      <c r="I25" s="18" t="n">
        <v>519.5030193600001</v>
      </c>
      <c r="J25" s="20" t="n">
        <v>6.32004309</v>
      </c>
      <c r="K25" s="18" t="n">
        <v>483.86650874</v>
      </c>
      <c r="L25" s="20" t="n">
        <v>10.48237539</v>
      </c>
      <c r="M25" s="18" t="n">
        <v>471.66168129</v>
      </c>
      <c r="N25" s="20" t="n">
        <v>11.74894829</v>
      </c>
      <c r="O25" s="18" t="n">
        <v>368.87327966</v>
      </c>
      <c r="P25" s="20" t="n">
        <v>23.3815843</v>
      </c>
      <c r="Q25" s="18" t="s">
        <v>182</v>
      </c>
      <c r="R25" s="20" t="s">
        <v>182</v>
      </c>
      <c r="S25" s="18" t="s">
        <v>182</v>
      </c>
      <c r="T25" s="20" t="s">
        <v>182</v>
      </c>
      <c r="U25" s="18" t="s">
        <v>182</v>
      </c>
      <c r="V25" s="20" t="s">
        <v>182</v>
      </c>
      <c r="W25" s="18" t="n">
        <v>485.77499028</v>
      </c>
      <c r="X25" s="20" t="n">
        <v>14.03493868</v>
      </c>
    </row>
    <row r="26" spans="1:24">
      <c r="A26" s="15" t="s">
        <v>201</v>
      </c>
      <c r="B26" s="17" t="n">
        <v>4869</v>
      </c>
      <c r="C26" s="18">
        <f>(100.0/B26*100)</f>
        <v/>
      </c>
      <c r="D26" s="19" t="n">
        <v>4769</v>
      </c>
      <c r="E26" s="18" t="n">
        <v>466.37988676</v>
      </c>
      <c r="F26" s="20" t="n">
        <v>5.40582979</v>
      </c>
      <c r="G26" s="18" t="n">
        <v>493.25742061</v>
      </c>
      <c r="H26" s="20" t="n">
        <v>3.39369333</v>
      </c>
      <c r="I26" s="18" t="n">
        <v>499.7984119</v>
      </c>
      <c r="J26" s="20" t="n">
        <v>3.07176525</v>
      </c>
      <c r="K26" s="18" t="n">
        <v>492.35646378</v>
      </c>
      <c r="L26" s="20" t="n">
        <v>3.24253248</v>
      </c>
      <c r="M26" s="18" t="n">
        <v>478.78803182</v>
      </c>
      <c r="N26" s="20" t="n">
        <v>4.48820325</v>
      </c>
      <c r="O26" s="18" t="s">
        <v>182</v>
      </c>
      <c r="P26" s="20" t="s">
        <v>182</v>
      </c>
      <c r="Q26" s="18" t="s">
        <v>182</v>
      </c>
      <c r="R26" s="20" t="s">
        <v>182</v>
      </c>
      <c r="S26" s="18" t="s">
        <v>182</v>
      </c>
      <c r="T26" s="20" t="s">
        <v>182</v>
      </c>
      <c r="U26" s="18" t="s">
        <v>182</v>
      </c>
      <c r="V26" s="20" t="s">
        <v>182</v>
      </c>
      <c r="W26" s="18" t="n">
        <v>430.60058825</v>
      </c>
      <c r="X26" s="20" t="n">
        <v>7.14777233</v>
      </c>
    </row>
    <row r="27" spans="1:24">
      <c r="A27" s="15" t="s">
        <v>202</v>
      </c>
      <c r="B27" s="17" t="n">
        <v>5299</v>
      </c>
      <c r="C27" s="18">
        <f>(174.0/B27*100)</f>
        <v/>
      </c>
      <c r="D27" s="19" t="n">
        <v>5125</v>
      </c>
      <c r="E27" s="18" t="n">
        <v>469.41798206</v>
      </c>
      <c r="F27" s="20" t="n">
        <v>2.85882246</v>
      </c>
      <c r="G27" s="18" t="n">
        <v>495.96522689</v>
      </c>
      <c r="H27" s="20" t="n">
        <v>3.88944721</v>
      </c>
      <c r="I27" s="18" t="n">
        <v>501.40033539</v>
      </c>
      <c r="J27" s="20" t="n">
        <v>3.45239846</v>
      </c>
      <c r="K27" s="18" t="n">
        <v>506.21782057</v>
      </c>
      <c r="L27" s="20" t="n">
        <v>3.9893556</v>
      </c>
      <c r="M27" s="18" t="n">
        <v>492.52804708</v>
      </c>
      <c r="N27" s="20" t="n">
        <v>5.37929955</v>
      </c>
      <c r="O27" s="18" t="n">
        <v>387.30917951</v>
      </c>
      <c r="P27" s="20" t="n">
        <v>16.08929805</v>
      </c>
      <c r="Q27" s="18" t="s">
        <v>182</v>
      </c>
      <c r="R27" s="20" t="s">
        <v>182</v>
      </c>
      <c r="S27" s="18" t="s">
        <v>182</v>
      </c>
      <c r="T27" s="20" t="s">
        <v>182</v>
      </c>
      <c r="U27" s="18" t="s">
        <v>182</v>
      </c>
      <c r="V27" s="20" t="s">
        <v>182</v>
      </c>
      <c r="W27" s="18" t="n">
        <v>393.07794306</v>
      </c>
      <c r="X27" s="20" t="n">
        <v>4.50939857</v>
      </c>
    </row>
    <row r="28" spans="1:24">
      <c r="A28" s="15" t="s">
        <v>203</v>
      </c>
      <c r="B28" s="17" t="n">
        <v>7568</v>
      </c>
      <c r="C28" s="18">
        <f>(134.0/B28*100)</f>
        <v/>
      </c>
      <c r="D28" s="19" t="n">
        <v>7434</v>
      </c>
      <c r="E28" s="18" t="n">
        <v>413.93958483</v>
      </c>
      <c r="F28" s="20" t="n">
        <v>2.92570662</v>
      </c>
      <c r="G28" s="18" t="n">
        <v>434.20973568</v>
      </c>
      <c r="H28" s="20" t="n">
        <v>3.01154516</v>
      </c>
      <c r="I28" s="18" t="n">
        <v>446.62799021</v>
      </c>
      <c r="J28" s="20" t="n">
        <v>3.49821949</v>
      </c>
      <c r="K28" s="18" t="n">
        <v>430.92642734</v>
      </c>
      <c r="L28" s="20" t="n">
        <v>4.79317833</v>
      </c>
      <c r="M28" s="18" t="n">
        <v>427.44922732</v>
      </c>
      <c r="N28" s="20" t="n">
        <v>6.79012006</v>
      </c>
      <c r="O28" s="18" t="n">
        <v>334.93985653</v>
      </c>
      <c r="P28" s="20" t="n">
        <v>9.19196545</v>
      </c>
      <c r="Q28" s="18" t="s">
        <v>182</v>
      </c>
      <c r="R28" s="20" t="s">
        <v>182</v>
      </c>
      <c r="S28" s="18" t="s">
        <v>182</v>
      </c>
      <c r="T28" s="20" t="s">
        <v>182</v>
      </c>
      <c r="U28" s="18" t="s">
        <v>182</v>
      </c>
      <c r="V28" s="20" t="s">
        <v>182</v>
      </c>
      <c r="W28" s="18" t="n">
        <v>394.76622331</v>
      </c>
      <c r="X28" s="20" t="n">
        <v>7.63127465</v>
      </c>
    </row>
    <row r="29" spans="1:24">
      <c r="A29" s="15" t="s">
        <v>204</v>
      </c>
      <c r="B29" s="17" t="n">
        <v>5385</v>
      </c>
      <c r="C29" s="18">
        <f>(36.0/B29*100)</f>
        <v/>
      </c>
      <c r="D29" s="19" t="n">
        <v>5349</v>
      </c>
      <c r="E29" s="18" t="n">
        <v>482.40238604</v>
      </c>
      <c r="F29" s="20" t="n">
        <v>3.77984944</v>
      </c>
      <c r="G29" s="18" t="n">
        <v>508.94075295</v>
      </c>
      <c r="H29" s="20" t="n">
        <v>3.63508951</v>
      </c>
      <c r="I29" s="18" t="n">
        <v>533.40252203</v>
      </c>
      <c r="J29" s="20" t="n">
        <v>3.24639466</v>
      </c>
      <c r="K29" s="18" t="n">
        <v>534.6121636</v>
      </c>
      <c r="L29" s="20" t="n">
        <v>5.93715405</v>
      </c>
      <c r="M29" s="18" t="n">
        <v>506.74315545</v>
      </c>
      <c r="N29" s="20" t="n">
        <v>9.840208840000001</v>
      </c>
      <c r="O29" s="18" t="n">
        <v>324.13415987</v>
      </c>
      <c r="P29" s="20" t="n">
        <v>51.69632977</v>
      </c>
      <c r="Q29" s="18" t="s">
        <v>182</v>
      </c>
      <c r="R29" s="20" t="s">
        <v>182</v>
      </c>
      <c r="S29" s="18" t="n">
        <v>314.02123871</v>
      </c>
      <c r="T29" s="20" t="n">
        <v>13.26138992</v>
      </c>
      <c r="U29" s="18" t="s">
        <v>182</v>
      </c>
      <c r="V29" s="20" t="s">
        <v>182</v>
      </c>
      <c r="W29" s="18" t="n">
        <v>420.98646166</v>
      </c>
      <c r="X29" s="20" t="n">
        <v>16.44163095</v>
      </c>
    </row>
    <row r="30" spans="1:24">
      <c r="A30" s="15" t="s">
        <v>205</v>
      </c>
      <c r="B30" s="17" t="n">
        <v>4520</v>
      </c>
      <c r="C30" s="18">
        <f>(546.0/B30*100)</f>
        <v/>
      </c>
      <c r="D30" s="19" t="n">
        <v>3974</v>
      </c>
      <c r="E30" s="18" t="n">
        <v>477.62604267</v>
      </c>
      <c r="F30" s="20" t="n">
        <v>5.94521442</v>
      </c>
      <c r="G30" s="18" t="n">
        <v>511.08714066</v>
      </c>
      <c r="H30" s="20" t="n">
        <v>5.11522626</v>
      </c>
      <c r="I30" s="18" t="n">
        <v>529.85033118</v>
      </c>
      <c r="J30" s="20" t="n">
        <v>3.55420543</v>
      </c>
      <c r="K30" s="18" t="n">
        <v>542.95497808</v>
      </c>
      <c r="L30" s="20" t="n">
        <v>4.35679924</v>
      </c>
      <c r="M30" s="18" t="n">
        <v>526.22554675</v>
      </c>
      <c r="N30" s="20" t="n">
        <v>5.35932006</v>
      </c>
      <c r="O30" s="18" t="n">
        <v>405.01001004</v>
      </c>
      <c r="P30" s="20" t="n">
        <v>26.28454288</v>
      </c>
      <c r="Q30" s="18" t="s">
        <v>182</v>
      </c>
      <c r="R30" s="20" t="s">
        <v>182</v>
      </c>
      <c r="S30" s="18" t="s">
        <v>182</v>
      </c>
      <c r="T30" s="20" t="s">
        <v>182</v>
      </c>
      <c r="U30" s="18" t="s">
        <v>182</v>
      </c>
      <c r="V30" s="20" t="s">
        <v>182</v>
      </c>
      <c r="W30" s="18" t="n">
        <v>402.78338392</v>
      </c>
      <c r="X30" s="20" t="n">
        <v>8.34469301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488.05856326</v>
      </c>
      <c r="F32" s="20" t="n">
        <v>3.54374006</v>
      </c>
      <c r="G32" s="18" t="n">
        <v>513.27889946</v>
      </c>
      <c r="H32" s="20" t="n">
        <v>3.49012907</v>
      </c>
      <c r="I32" s="18" t="n">
        <v>515.09827423</v>
      </c>
      <c r="J32" s="20" t="n">
        <v>3.45205921</v>
      </c>
      <c r="K32" s="18" t="n">
        <v>511.03191802</v>
      </c>
      <c r="L32" s="20" t="n">
        <v>4.5025534</v>
      </c>
      <c r="M32" s="18" t="n">
        <v>504.09581154</v>
      </c>
      <c r="N32" s="20" t="n">
        <v>5.40710686</v>
      </c>
      <c r="O32" s="18" t="n">
        <v>415.96615723</v>
      </c>
      <c r="P32" s="20" t="n">
        <v>23.22638406</v>
      </c>
      <c r="Q32" s="18" t="s">
        <v>182</v>
      </c>
      <c r="R32" s="20" t="s">
        <v>182</v>
      </c>
      <c r="S32" s="18" t="s">
        <v>182</v>
      </c>
      <c r="T32" s="20" t="s">
        <v>182</v>
      </c>
      <c r="U32" s="18" t="s">
        <v>182</v>
      </c>
      <c r="V32" s="20" t="s">
        <v>182</v>
      </c>
      <c r="W32" s="18" t="n">
        <v>431.69811704</v>
      </c>
      <c r="X32" s="20" t="n">
        <v>11.79319918</v>
      </c>
    </row>
    <row r="33" spans="1:24">
      <c r="A33" s="15" t="s">
        <v>208</v>
      </c>
      <c r="B33" s="17" t="n">
        <v>7325</v>
      </c>
      <c r="C33" s="18">
        <f>(235.0/B33*100)</f>
        <v/>
      </c>
      <c r="D33" s="19" t="n">
        <v>7090</v>
      </c>
      <c r="E33" s="18" t="n">
        <v>464.58173008</v>
      </c>
      <c r="F33" s="20" t="n">
        <v>4.61032222</v>
      </c>
      <c r="G33" s="18" t="n">
        <v>496.78317079</v>
      </c>
      <c r="H33" s="20" t="n">
        <v>4.27850128</v>
      </c>
      <c r="I33" s="18" t="n">
        <v>509.10248778</v>
      </c>
      <c r="J33" s="20" t="n">
        <v>3.18430576</v>
      </c>
      <c r="K33" s="18" t="n">
        <v>514.36663685</v>
      </c>
      <c r="L33" s="20" t="n">
        <v>3.94653804</v>
      </c>
      <c r="M33" s="18" t="n">
        <v>494.74933549</v>
      </c>
      <c r="N33" s="20" t="n">
        <v>4.85729325</v>
      </c>
      <c r="O33" s="18" t="n">
        <v>376.02911283</v>
      </c>
      <c r="P33" s="20" t="n">
        <v>21.32653468</v>
      </c>
      <c r="Q33" s="18" t="s">
        <v>182</v>
      </c>
      <c r="R33" s="20" t="s">
        <v>182</v>
      </c>
      <c r="S33" s="18" t="s">
        <v>182</v>
      </c>
      <c r="T33" s="20" t="s">
        <v>182</v>
      </c>
      <c r="U33" s="18" t="s">
        <v>182</v>
      </c>
      <c r="V33" s="20" t="s">
        <v>182</v>
      </c>
      <c r="W33" s="18" t="n">
        <v>432.89378021</v>
      </c>
      <c r="X33" s="20" t="n">
        <v>8.88185395</v>
      </c>
    </row>
    <row r="34" spans="1:24">
      <c r="A34" s="15" t="s">
        <v>209</v>
      </c>
      <c r="B34" s="17" t="n">
        <v>6350</v>
      </c>
      <c r="C34" s="18">
        <f>(86.0/B34*100)</f>
        <v/>
      </c>
      <c r="D34" s="19" t="n">
        <v>6264</v>
      </c>
      <c r="E34" s="18" t="n">
        <v>423.41090764</v>
      </c>
      <c r="F34" s="20" t="n">
        <v>4.29460401</v>
      </c>
      <c r="G34" s="18" t="n">
        <v>464.15518699</v>
      </c>
      <c r="H34" s="20" t="n">
        <v>3.56022823</v>
      </c>
      <c r="I34" s="18" t="n">
        <v>481.19380827</v>
      </c>
      <c r="J34" s="20" t="n">
        <v>3.7302605</v>
      </c>
      <c r="K34" s="18" t="n">
        <v>485.42550801</v>
      </c>
      <c r="L34" s="20" t="n">
        <v>4.36873156</v>
      </c>
      <c r="M34" s="18" t="n">
        <v>458.25278216</v>
      </c>
      <c r="N34" s="20" t="n">
        <v>4.43326106</v>
      </c>
      <c r="O34" s="18" t="n">
        <v>336.00964723</v>
      </c>
      <c r="P34" s="20" t="n">
        <v>14.75537024</v>
      </c>
      <c r="Q34" s="18" t="s">
        <v>182</v>
      </c>
      <c r="R34" s="20" t="s">
        <v>182</v>
      </c>
      <c r="S34" s="18" t="n">
        <v>263.37193708</v>
      </c>
      <c r="T34" s="20" t="n">
        <v>13.61114927</v>
      </c>
      <c r="U34" s="18" t="s">
        <v>182</v>
      </c>
      <c r="V34" s="20" t="s">
        <v>182</v>
      </c>
      <c r="W34" s="18" t="n">
        <v>364.10553511</v>
      </c>
      <c r="X34" s="20" t="n">
        <v>7.9338131</v>
      </c>
    </row>
    <row r="35" spans="1:24">
      <c r="A35" s="15" t="s">
        <v>210</v>
      </c>
      <c r="B35" s="17" t="n">
        <v>6406</v>
      </c>
      <c r="C35" s="18">
        <f>(69.0/B35*100)</f>
        <v/>
      </c>
      <c r="D35" s="19" t="n">
        <v>6337</v>
      </c>
      <c r="E35" s="18" t="n">
        <v>460.65616121</v>
      </c>
      <c r="F35" s="20" t="n">
        <v>5.03404025</v>
      </c>
      <c r="G35" s="18" t="n">
        <v>497.39656269</v>
      </c>
      <c r="H35" s="20" t="n">
        <v>3.33423799</v>
      </c>
      <c r="I35" s="18" t="n">
        <v>517.01234645</v>
      </c>
      <c r="J35" s="20" t="n">
        <v>2.89657357</v>
      </c>
      <c r="K35" s="18" t="n">
        <v>522.33717355</v>
      </c>
      <c r="L35" s="20" t="n">
        <v>3.32298305</v>
      </c>
      <c r="M35" s="18" t="n">
        <v>529.3528727299999</v>
      </c>
      <c r="N35" s="20" t="n">
        <v>4.26365361</v>
      </c>
      <c r="O35" s="18" t="n">
        <v>430.2645433</v>
      </c>
      <c r="P35" s="20" t="n">
        <v>21.07802728</v>
      </c>
      <c r="Q35" s="18" t="s">
        <v>182</v>
      </c>
      <c r="R35" s="20" t="s">
        <v>182</v>
      </c>
      <c r="S35" s="18" t="n">
        <v>337.32521215</v>
      </c>
      <c r="T35" s="20" t="n">
        <v>11.65794297</v>
      </c>
      <c r="U35" s="18" t="s">
        <v>182</v>
      </c>
      <c r="V35" s="20" t="s">
        <v>182</v>
      </c>
      <c r="W35" s="18" t="n">
        <v>427.47929138</v>
      </c>
      <c r="X35" s="20" t="n">
        <v>8.38992432</v>
      </c>
    </row>
    <row r="36" spans="1:24">
      <c r="A36" s="15" t="s">
        <v>211</v>
      </c>
      <c r="B36" s="17" t="n">
        <v>6736</v>
      </c>
      <c r="C36" s="18">
        <f>(49.0/B36*100)</f>
        <v/>
      </c>
      <c r="D36" s="19" t="n">
        <v>6687</v>
      </c>
      <c r="E36" s="18" t="n">
        <v>470.80923438</v>
      </c>
      <c r="F36" s="20" t="n">
        <v>3.25161492</v>
      </c>
      <c r="G36" s="18" t="n">
        <v>501.88801905</v>
      </c>
      <c r="H36" s="20" t="n">
        <v>3.34649945</v>
      </c>
      <c r="I36" s="18" t="n">
        <v>517.62300911</v>
      </c>
      <c r="J36" s="20" t="n">
        <v>2.64076505</v>
      </c>
      <c r="K36" s="18" t="n">
        <v>513.96212432</v>
      </c>
      <c r="L36" s="20" t="n">
        <v>3.71171894</v>
      </c>
      <c r="M36" s="18" t="n">
        <v>497.94256276</v>
      </c>
      <c r="N36" s="20" t="n">
        <v>5.6376826</v>
      </c>
      <c r="O36" s="18" t="n">
        <v>369.72364582</v>
      </c>
      <c r="P36" s="20" t="n">
        <v>22.3136275</v>
      </c>
      <c r="Q36" s="18" t="s">
        <v>182</v>
      </c>
      <c r="R36" s="20" t="s">
        <v>182</v>
      </c>
      <c r="S36" s="18" t="s">
        <v>182</v>
      </c>
      <c r="T36" s="20" t="s">
        <v>182</v>
      </c>
      <c r="U36" s="18" t="s">
        <v>182</v>
      </c>
      <c r="V36" s="20" t="s">
        <v>182</v>
      </c>
      <c r="W36" s="18" t="n">
        <v>420.50972942</v>
      </c>
      <c r="X36" s="20" t="n">
        <v>7.9979636</v>
      </c>
    </row>
    <row r="37" spans="1:24">
      <c r="A37" s="15" t="s">
        <v>212</v>
      </c>
      <c r="B37" s="17" t="n">
        <v>5458</v>
      </c>
      <c r="C37" s="18">
        <f>(249.0/B37*100)</f>
        <v/>
      </c>
      <c r="D37" s="19" t="n">
        <v>5209</v>
      </c>
      <c r="E37" s="18" t="n">
        <v>480.13681874</v>
      </c>
      <c r="F37" s="20" t="n">
        <v>4.88655605</v>
      </c>
      <c r="G37" s="18" t="n">
        <v>508.03646981</v>
      </c>
      <c r="H37" s="20" t="n">
        <v>4.44480143</v>
      </c>
      <c r="I37" s="18" t="n">
        <v>522.2046563</v>
      </c>
      <c r="J37" s="20" t="n">
        <v>4.05441327</v>
      </c>
      <c r="K37" s="18" t="n">
        <v>523.70959061</v>
      </c>
      <c r="L37" s="20" t="n">
        <v>4.49326139</v>
      </c>
      <c r="M37" s="18" t="n">
        <v>503.38433929</v>
      </c>
      <c r="N37" s="20" t="n">
        <v>5.8111408</v>
      </c>
      <c r="O37" s="18" t="n">
        <v>343.16972128</v>
      </c>
      <c r="P37" s="20" t="n">
        <v>23.12127196</v>
      </c>
      <c r="Q37" s="18" t="s">
        <v>182</v>
      </c>
      <c r="R37" s="20" t="s">
        <v>182</v>
      </c>
      <c r="S37" s="18" t="s">
        <v>182</v>
      </c>
      <c r="T37" s="20" t="s">
        <v>182</v>
      </c>
      <c r="U37" s="18" t="s">
        <v>182</v>
      </c>
      <c r="V37" s="20" t="s">
        <v>182</v>
      </c>
      <c r="W37" s="18" t="n">
        <v>403.5944685</v>
      </c>
      <c r="X37" s="20" t="n">
        <v>8.09091216</v>
      </c>
    </row>
    <row r="38" spans="1:24">
      <c r="A38" s="15" t="s">
        <v>213</v>
      </c>
      <c r="B38" s="17" t="n">
        <v>5860</v>
      </c>
      <c r="C38" s="18">
        <f>(64.0/B38*100)</f>
        <v/>
      </c>
      <c r="D38" s="19" t="n">
        <v>5796</v>
      </c>
      <c r="E38" s="18" t="n">
        <v>463.80298557</v>
      </c>
      <c r="F38" s="20" t="n">
        <v>5.00526957</v>
      </c>
      <c r="G38" s="18" t="n">
        <v>490.81550406</v>
      </c>
      <c r="H38" s="20" t="n">
        <v>4.34493722</v>
      </c>
      <c r="I38" s="18" t="n">
        <v>508.8480563</v>
      </c>
      <c r="J38" s="20" t="n">
        <v>3.67057245</v>
      </c>
      <c r="K38" s="18" t="n">
        <v>516.41128353</v>
      </c>
      <c r="L38" s="20" t="n">
        <v>4.62805923</v>
      </c>
      <c r="M38" s="18" t="n">
        <v>496.51823186</v>
      </c>
      <c r="N38" s="20" t="n">
        <v>5.28170382</v>
      </c>
      <c r="O38" s="18" t="n">
        <v>369.61260262</v>
      </c>
      <c r="P38" s="20" t="n">
        <v>18.26023486</v>
      </c>
      <c r="Q38" s="18" t="s">
        <v>182</v>
      </c>
      <c r="R38" s="20" t="s">
        <v>182</v>
      </c>
      <c r="S38" s="18" t="s">
        <v>182</v>
      </c>
      <c r="T38" s="20" t="s">
        <v>182</v>
      </c>
      <c r="U38" s="18" t="s">
        <v>182</v>
      </c>
      <c r="V38" s="20" t="s">
        <v>182</v>
      </c>
      <c r="W38" s="18" t="n">
        <v>403.48872765</v>
      </c>
      <c r="X38" s="20" t="n">
        <v>7.07187545</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(5671.0/B40*100)</f>
        <v/>
      </c>
      <c r="D40" s="19" t="n">
        <v>8486</v>
      </c>
      <c r="E40" s="18" t="n">
        <v>469.79853837</v>
      </c>
      <c r="F40" s="20" t="n">
        <v>4.49334288</v>
      </c>
      <c r="G40" s="18" t="n">
        <v>505.91896368</v>
      </c>
      <c r="H40" s="20" t="n">
        <v>4.35516733</v>
      </c>
      <c r="I40" s="18" t="n">
        <v>517.23434474</v>
      </c>
      <c r="J40" s="20" t="n">
        <v>3.92512448</v>
      </c>
      <c r="K40" s="18" t="n">
        <v>520.5974965</v>
      </c>
      <c r="L40" s="20" t="n">
        <v>5.42282126</v>
      </c>
      <c r="M40" s="18" t="n">
        <v>493.04249241</v>
      </c>
      <c r="N40" s="20" t="n">
        <v>5.73550864</v>
      </c>
      <c r="O40" s="18" t="n">
        <v>432.02468627</v>
      </c>
      <c r="P40" s="20" t="n">
        <v>21.89614716</v>
      </c>
      <c r="Q40" s="18" t="s">
        <v>182</v>
      </c>
      <c r="R40" s="20" t="s">
        <v>182</v>
      </c>
      <c r="S40" s="18" t="n">
        <v>493.18465857</v>
      </c>
      <c r="T40" s="20" t="n">
        <v>2.25147869</v>
      </c>
      <c r="U40" s="18" t="s">
        <v>182</v>
      </c>
      <c r="V40" s="20" t="s">
        <v>182</v>
      </c>
      <c r="W40" s="18" t="n">
        <v>408.36406445</v>
      </c>
      <c r="X40" s="20" t="n">
        <v>8.6224661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(2792.0/B46*100)</f>
        <v/>
      </c>
      <c r="D46" s="19" t="n">
        <v>20349</v>
      </c>
      <c r="E46" s="18" t="n">
        <v>397.29704684</v>
      </c>
      <c r="F46" s="20" t="n">
        <v>3.88330134</v>
      </c>
      <c r="G46" s="18" t="n">
        <v>430.5995766</v>
      </c>
      <c r="H46" s="20" t="n">
        <v>4.662556</v>
      </c>
      <c r="I46" s="18" t="n">
        <v>449.31459434</v>
      </c>
      <c r="J46" s="20" t="n">
        <v>5.61641895</v>
      </c>
      <c r="K46" s="18" t="n">
        <v>438.58117126</v>
      </c>
      <c r="L46" s="20" t="n">
        <v>5.35798024</v>
      </c>
      <c r="M46" s="18" t="n">
        <v>422.0977471</v>
      </c>
      <c r="N46" s="20" t="n">
        <v>4.97470134</v>
      </c>
      <c r="O46" s="18" t="n">
        <v>307.86644132</v>
      </c>
      <c r="P46" s="20" t="n">
        <v>11.90587687</v>
      </c>
      <c r="Q46" s="18" t="s">
        <v>182</v>
      </c>
      <c r="R46" s="20" t="s">
        <v>182</v>
      </c>
      <c r="S46" s="18" t="s">
        <v>182</v>
      </c>
      <c r="T46" s="20" t="s">
        <v>182</v>
      </c>
      <c r="U46" s="18" t="s">
        <v>182</v>
      </c>
      <c r="V46" s="20" t="s">
        <v>182</v>
      </c>
      <c r="W46" s="18" t="n">
        <v>380.90637579</v>
      </c>
      <c r="X46" s="20" t="n">
        <v>3.64608557</v>
      </c>
    </row>
    <row r="47" spans="1:24">
      <c r="A47" s="15" t="s">
        <v>222</v>
      </c>
      <c r="B47" s="17" t="n">
        <v>5928</v>
      </c>
      <c r="C47" s="18">
        <f>(148.0/B47*100)</f>
        <v/>
      </c>
      <c r="D47" s="19" t="n">
        <v>5780</v>
      </c>
      <c r="E47" s="18" t="n">
        <v>443.3250241</v>
      </c>
      <c r="F47" s="20" t="n">
        <v>5.3247774</v>
      </c>
      <c r="G47" s="18" t="n">
        <v>463.06192392</v>
      </c>
      <c r="H47" s="20" t="n">
        <v>6.1620602</v>
      </c>
      <c r="I47" s="18" t="n">
        <v>463.26082489</v>
      </c>
      <c r="J47" s="20" t="n">
        <v>5.26569085</v>
      </c>
      <c r="K47" s="18" t="n">
        <v>442.16679727</v>
      </c>
      <c r="L47" s="20" t="n">
        <v>6.44468246</v>
      </c>
      <c r="M47" s="18" t="n">
        <v>435.04752593</v>
      </c>
      <c r="N47" s="20" t="n">
        <v>7.15217738</v>
      </c>
      <c r="O47" s="18" t="n">
        <v>325.00177883</v>
      </c>
      <c r="P47" s="20" t="n">
        <v>13.28366105</v>
      </c>
      <c r="Q47" s="18" t="s">
        <v>182</v>
      </c>
      <c r="R47" s="20" t="s">
        <v>182</v>
      </c>
      <c r="S47" s="18" t="s">
        <v>182</v>
      </c>
      <c r="T47" s="20" t="s">
        <v>182</v>
      </c>
      <c r="U47" s="18" t="s">
        <v>182</v>
      </c>
      <c r="V47" s="20" t="s">
        <v>182</v>
      </c>
      <c r="W47" s="18" t="n">
        <v>348.93941548</v>
      </c>
      <c r="X47" s="20" t="n">
        <v>5.85850672</v>
      </c>
    </row>
    <row r="48" spans="1:24">
      <c r="A48" s="15" t="s">
        <v>223</v>
      </c>
      <c r="B48" s="17" t="n">
        <v>9841</v>
      </c>
      <c r="C48" s="18">
        <f>(19.0/B48*100)</f>
        <v/>
      </c>
      <c r="D48" s="19" t="n">
        <v>9822</v>
      </c>
      <c r="E48" s="18" t="n">
        <v>495.45434577</v>
      </c>
      <c r="F48" s="20" t="n">
        <v>5.1567834</v>
      </c>
      <c r="G48" s="18" t="n">
        <v>522.73356217</v>
      </c>
      <c r="H48" s="20" t="n">
        <v>5.89120007</v>
      </c>
      <c r="I48" s="18" t="n">
        <v>506.93140585</v>
      </c>
      <c r="J48" s="20" t="n">
        <v>8.97610371</v>
      </c>
      <c r="K48" s="18" t="n">
        <v>468.75296075</v>
      </c>
      <c r="L48" s="20" t="n">
        <v>10.45252535</v>
      </c>
      <c r="M48" s="18" t="n">
        <v>447.15753903</v>
      </c>
      <c r="N48" s="20" t="n">
        <v>9.23323843</v>
      </c>
      <c r="O48" s="18" t="n">
        <v>324.36252601</v>
      </c>
      <c r="P48" s="20" t="n">
        <v>11.17732921</v>
      </c>
      <c r="Q48" s="18" t="s">
        <v>182</v>
      </c>
      <c r="R48" s="20" t="s">
        <v>182</v>
      </c>
      <c r="S48" s="18" t="s">
        <v>182</v>
      </c>
      <c r="T48" s="20" t="s">
        <v>182</v>
      </c>
      <c r="U48" s="18" t="s">
        <v>182</v>
      </c>
      <c r="V48" s="20" t="s">
        <v>182</v>
      </c>
      <c r="W48" s="18" t="n">
        <v>438.17253053</v>
      </c>
      <c r="X48" s="20" t="n">
        <v>11.51744131</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(1048.0/B50*100)</f>
        <v/>
      </c>
      <c r="D50" s="19" t="n">
        <v>10747</v>
      </c>
      <c r="E50" s="18" t="n">
        <v>410.90418965</v>
      </c>
      <c r="F50" s="20" t="n">
        <v>4.05527068</v>
      </c>
      <c r="G50" s="18" t="n">
        <v>436.17278271</v>
      </c>
      <c r="H50" s="20" t="n">
        <v>3.37162704</v>
      </c>
      <c r="I50" s="18" t="n">
        <v>453.02116358</v>
      </c>
      <c r="J50" s="20" t="n">
        <v>3.60898557</v>
      </c>
      <c r="K50" s="18" t="n">
        <v>443.30686977</v>
      </c>
      <c r="L50" s="20" t="n">
        <v>4.34617134</v>
      </c>
      <c r="M50" s="18" t="n">
        <v>430.00584757</v>
      </c>
      <c r="N50" s="20" t="n">
        <v>4.71858815</v>
      </c>
      <c r="O50" s="18" t="n">
        <v>322.25586987</v>
      </c>
      <c r="P50" s="20" t="n">
        <v>8.56992509</v>
      </c>
      <c r="Q50" s="18" t="s">
        <v>182</v>
      </c>
      <c r="R50" s="20" t="s">
        <v>182</v>
      </c>
      <c r="S50" s="18" t="s">
        <v>182</v>
      </c>
      <c r="T50" s="20" t="s">
        <v>182</v>
      </c>
      <c r="U50" s="18" t="s">
        <v>182</v>
      </c>
      <c r="V50" s="20" t="s">
        <v>182</v>
      </c>
      <c r="W50" s="18" t="n">
        <v>385.61417505</v>
      </c>
      <c r="X50" s="20" t="n">
        <v>8.479967670000001</v>
      </c>
    </row>
    <row r="51" spans="1:24">
      <c r="A51" s="15" t="s">
        <v>226</v>
      </c>
      <c r="B51" s="17" t="n">
        <v>6866</v>
      </c>
      <c r="C51" s="18">
        <f>(117.0/B51*100)</f>
        <v/>
      </c>
      <c r="D51" s="19" t="n">
        <v>6749</v>
      </c>
      <c r="E51" s="18" t="n">
        <v>413.84532617</v>
      </c>
      <c r="F51" s="20" t="n">
        <v>2.88844151</v>
      </c>
      <c r="G51" s="18" t="n">
        <v>443.97030329</v>
      </c>
      <c r="H51" s="20" t="n">
        <v>3.55073542</v>
      </c>
      <c r="I51" s="18" t="n">
        <v>457.83475792</v>
      </c>
      <c r="J51" s="20" t="n">
        <v>4.90633927</v>
      </c>
      <c r="K51" s="18" t="n">
        <v>442.1950736</v>
      </c>
      <c r="L51" s="20" t="n">
        <v>5.53380847</v>
      </c>
      <c r="M51" s="18" t="n">
        <v>424.03552449</v>
      </c>
      <c r="N51" s="20" t="n">
        <v>5.5181388</v>
      </c>
      <c r="O51" s="18" t="n">
        <v>306.15936954</v>
      </c>
      <c r="P51" s="20" t="n">
        <v>16.24559738</v>
      </c>
      <c r="Q51" s="18" t="s">
        <v>182</v>
      </c>
      <c r="R51" s="20" t="s">
        <v>182</v>
      </c>
      <c r="S51" s="18" t="n">
        <v>427.96430568</v>
      </c>
      <c r="T51" s="20" t="n">
        <v>5.20460603</v>
      </c>
      <c r="U51" s="18" t="s">
        <v>182</v>
      </c>
      <c r="V51" s="20" t="s">
        <v>182</v>
      </c>
      <c r="W51" s="18" t="n">
        <v>391.96947101</v>
      </c>
      <c r="X51" s="20" t="n">
        <v>5.23998946</v>
      </c>
    </row>
    <row r="52" spans="1:24">
      <c r="A52" s="15" t="s">
        <v>227</v>
      </c>
      <c r="B52" s="17" t="n">
        <v>5809</v>
      </c>
      <c r="C52" s="18">
        <f>(119.0/B52*100)</f>
        <v/>
      </c>
      <c r="D52" s="19" t="n">
        <v>5690</v>
      </c>
      <c r="E52" s="18" t="n">
        <v>469.4787905</v>
      </c>
      <c r="F52" s="20" t="n">
        <v>3.49114801</v>
      </c>
      <c r="G52" s="18" t="n">
        <v>505.26496207</v>
      </c>
      <c r="H52" s="20" t="n">
        <v>3.43831714</v>
      </c>
      <c r="I52" s="18" t="n">
        <v>507.94395699</v>
      </c>
      <c r="J52" s="20" t="n">
        <v>3.86511918</v>
      </c>
      <c r="K52" s="18" t="n">
        <v>502.8594024</v>
      </c>
      <c r="L52" s="20" t="n">
        <v>4.70921165</v>
      </c>
      <c r="M52" s="18" t="n">
        <v>477.16637317</v>
      </c>
      <c r="N52" s="20" t="n">
        <v>6.06968944</v>
      </c>
      <c r="O52" s="18" t="n">
        <v>369.52470076</v>
      </c>
      <c r="P52" s="20" t="n">
        <v>22.63947018</v>
      </c>
      <c r="Q52" s="18" t="s">
        <v>182</v>
      </c>
      <c r="R52" s="20" t="s">
        <v>182</v>
      </c>
      <c r="S52" s="18" t="s">
        <v>182</v>
      </c>
      <c r="T52" s="20" t="s">
        <v>182</v>
      </c>
      <c r="U52" s="18" t="s">
        <v>182</v>
      </c>
      <c r="V52" s="20" t="s">
        <v>182</v>
      </c>
      <c r="W52" s="18" t="n">
        <v>400.69927412</v>
      </c>
      <c r="X52" s="20" t="n">
        <v>6.83091692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(469.0/B54*100)</f>
        <v/>
      </c>
      <c r="D54" s="19" t="n">
        <v>4271</v>
      </c>
      <c r="E54" s="18" t="n">
        <v>368.92886</v>
      </c>
      <c r="F54" s="20" t="n">
        <v>3.5080299</v>
      </c>
      <c r="G54" s="18" t="n">
        <v>377.05848671</v>
      </c>
      <c r="H54" s="20" t="n">
        <v>6.01094616</v>
      </c>
      <c r="I54" s="18" t="n">
        <v>383.89518553</v>
      </c>
      <c r="J54" s="20" t="n">
        <v>7.26327456</v>
      </c>
      <c r="K54" s="18" t="n">
        <v>370.94149487</v>
      </c>
      <c r="L54" s="20" t="n">
        <v>5.93418945</v>
      </c>
      <c r="M54" s="18" t="n">
        <v>363.98611807</v>
      </c>
      <c r="N54" s="20" t="n">
        <v>6.31305076</v>
      </c>
      <c r="O54" s="18" t="n">
        <v>297.57841935</v>
      </c>
      <c r="P54" s="20" t="n">
        <v>8.27344974</v>
      </c>
      <c r="Q54" s="18" t="s">
        <v>182</v>
      </c>
      <c r="R54" s="20" t="s">
        <v>182</v>
      </c>
      <c r="S54" s="18" t="s">
        <v>182</v>
      </c>
      <c r="T54" s="20" t="s">
        <v>182</v>
      </c>
      <c r="U54" s="18" t="s">
        <v>182</v>
      </c>
      <c r="V54" s="20" t="s">
        <v>182</v>
      </c>
      <c r="W54" s="18" t="n">
        <v>318.45983066</v>
      </c>
      <c r="X54" s="20" t="n">
        <v>5.08052981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507.00277351</v>
      </c>
      <c r="F56" s="20" t="n">
        <v>3.49470921</v>
      </c>
      <c r="G56" s="18" t="n">
        <v>535.32168547</v>
      </c>
      <c r="H56" s="20" t="n">
        <v>3.35394971</v>
      </c>
      <c r="I56" s="18" t="n">
        <v>541.97831463</v>
      </c>
      <c r="J56" s="20" t="n">
        <v>3.60772885</v>
      </c>
      <c r="K56" s="18" t="n">
        <v>543.48661425</v>
      </c>
      <c r="L56" s="20" t="n">
        <v>5.07925117</v>
      </c>
      <c r="M56" s="18" t="n">
        <v>511.39400077</v>
      </c>
      <c r="N56" s="20" t="n">
        <v>7.03615717</v>
      </c>
      <c r="O56" s="18" t="n">
        <v>431.98054993</v>
      </c>
      <c r="P56" s="20" t="n">
        <v>17.09401393</v>
      </c>
      <c r="Q56" s="18" t="s">
        <v>182</v>
      </c>
      <c r="R56" s="20" t="s">
        <v>182</v>
      </c>
      <c r="S56" s="18" t="s">
        <v>182</v>
      </c>
      <c r="T56" s="20" t="s">
        <v>182</v>
      </c>
      <c r="U56" s="18" t="s">
        <v>182</v>
      </c>
      <c r="V56" s="20" t="s">
        <v>182</v>
      </c>
      <c r="W56" s="18" t="n">
        <v>450.24810118</v>
      </c>
      <c r="X56" s="20" t="n">
        <v>24.34833408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(263.0/B61*100)</f>
        <v/>
      </c>
      <c r="D61" s="19" t="n">
        <v>6262</v>
      </c>
      <c r="E61" s="18" t="n">
        <v>442.52131498</v>
      </c>
      <c r="F61" s="20" t="n">
        <v>4.5097063</v>
      </c>
      <c r="G61" s="18" t="n">
        <v>471.48984155</v>
      </c>
      <c r="H61" s="20" t="n">
        <v>3.53716156</v>
      </c>
      <c r="I61" s="18" t="n">
        <v>490.35489202</v>
      </c>
      <c r="J61" s="20" t="n">
        <v>3.80922302</v>
      </c>
      <c r="K61" s="18" t="n">
        <v>491.36128647</v>
      </c>
      <c r="L61" s="20" t="n">
        <v>4.41559576</v>
      </c>
      <c r="M61" s="18" t="n">
        <v>478.58717427</v>
      </c>
      <c r="N61" s="20" t="n">
        <v>5.127954</v>
      </c>
      <c r="O61" s="18" t="n">
        <v>368.81442632</v>
      </c>
      <c r="P61" s="20" t="n">
        <v>17.16780352</v>
      </c>
      <c r="Q61" s="18" t="s">
        <v>182</v>
      </c>
      <c r="R61" s="20" t="s">
        <v>182</v>
      </c>
      <c r="S61" s="18" t="s">
        <v>182</v>
      </c>
      <c r="T61" s="20" t="s">
        <v>182</v>
      </c>
      <c r="U61" s="18" t="s">
        <v>182</v>
      </c>
      <c r="V61" s="20" t="s">
        <v>182</v>
      </c>
      <c r="W61" s="18" t="n">
        <v>384.16109538</v>
      </c>
      <c r="X61" s="20" t="n">
        <v>10.21208383</v>
      </c>
    </row>
    <row r="62" spans="1:24">
      <c r="A62" s="15" t="s">
        <v>237</v>
      </c>
      <c r="B62" s="17" t="n">
        <v>4476</v>
      </c>
      <c r="C62" s="18">
        <f>(5.0/B62*100)</f>
        <v/>
      </c>
      <c r="D62" s="19" t="n">
        <v>4471</v>
      </c>
      <c r="E62" s="18" t="n">
        <v>499.04110691</v>
      </c>
      <c r="F62" s="20" t="n">
        <v>2.39559512</v>
      </c>
      <c r="G62" s="18" t="n">
        <v>521.31900306</v>
      </c>
      <c r="H62" s="20" t="n">
        <v>2.4497613</v>
      </c>
      <c r="I62" s="18" t="n">
        <v>512.61048439</v>
      </c>
      <c r="J62" s="20" t="n">
        <v>3.14623443</v>
      </c>
      <c r="K62" s="18" t="n">
        <v>510.33135139</v>
      </c>
      <c r="L62" s="20" t="n">
        <v>5.45033384</v>
      </c>
      <c r="M62" s="18" t="n">
        <v>482.14510296</v>
      </c>
      <c r="N62" s="20" t="n">
        <v>6.96707558</v>
      </c>
      <c r="O62" s="18" t="n">
        <v>426.5402774</v>
      </c>
      <c r="P62" s="20" t="n">
        <v>15.63912385</v>
      </c>
      <c r="Q62" s="18" t="s">
        <v>182</v>
      </c>
      <c r="R62" s="20" t="s">
        <v>182</v>
      </c>
      <c r="S62" s="18" t="s">
        <v>182</v>
      </c>
      <c r="T62" s="20" t="s">
        <v>182</v>
      </c>
      <c r="U62" s="18" t="s">
        <v>182</v>
      </c>
      <c r="V62" s="20" t="s">
        <v>182</v>
      </c>
      <c r="W62" s="18" t="n">
        <v>475.07613686</v>
      </c>
      <c r="X62" s="20" t="n">
        <v>13.69230643</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(35.0/B67*100)</f>
        <v/>
      </c>
      <c r="D67" s="19" t="n">
        <v>6936</v>
      </c>
      <c r="E67" s="18" t="n">
        <v>391.54084144</v>
      </c>
      <c r="F67" s="20" t="n">
        <v>3.16248307</v>
      </c>
      <c r="G67" s="18" t="n">
        <v>412.80522409</v>
      </c>
      <c r="H67" s="20" t="n">
        <v>4.21176341</v>
      </c>
      <c r="I67" s="18" t="n">
        <v>416.94609355</v>
      </c>
      <c r="J67" s="20" t="n">
        <v>3.92597802</v>
      </c>
      <c r="K67" s="18" t="n">
        <v>406.45933644</v>
      </c>
      <c r="L67" s="20" t="n">
        <v>4.23141689</v>
      </c>
      <c r="M67" s="18" t="n">
        <v>405.33888349</v>
      </c>
      <c r="N67" s="20" t="n">
        <v>6.08787611</v>
      </c>
      <c r="O67" s="18" t="n">
        <v>291.76354753</v>
      </c>
      <c r="P67" s="20" t="n">
        <v>5.37762837</v>
      </c>
      <c r="Q67" s="18" t="s">
        <v>182</v>
      </c>
      <c r="R67" s="20" t="s">
        <v>182</v>
      </c>
      <c r="S67" s="18" t="s">
        <v>182</v>
      </c>
      <c r="T67" s="20" t="s">
        <v>182</v>
      </c>
      <c r="U67" s="18" t="s">
        <v>182</v>
      </c>
      <c r="V67" s="20" t="s">
        <v>182</v>
      </c>
      <c r="W67" s="18" t="n">
        <v>335.32938216</v>
      </c>
      <c r="X67" s="20" t="n">
        <v>9.51245338</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482.68678878</v>
      </c>
      <c r="F70" s="20" t="n">
        <v>3.95089023</v>
      </c>
      <c r="G70" s="18" t="n">
        <v>502.93913823</v>
      </c>
      <c r="H70" s="20" t="n">
        <v>4.78947955</v>
      </c>
      <c r="I70" s="18" t="n">
        <v>506.23740981</v>
      </c>
      <c r="J70" s="20" t="n">
        <v>3.70491181</v>
      </c>
      <c r="K70" s="18" t="n">
        <v>510.74402865</v>
      </c>
      <c r="L70" s="20" t="n">
        <v>4.44839684</v>
      </c>
      <c r="M70" s="18" t="n">
        <v>501.97030382</v>
      </c>
      <c r="N70" s="20" t="n">
        <v>5.24282944</v>
      </c>
      <c r="O70" s="18" t="n">
        <v>426.1731216</v>
      </c>
      <c r="P70" s="20" t="n">
        <v>17.43907662</v>
      </c>
      <c r="Q70" s="18" t="s">
        <v>182</v>
      </c>
      <c r="R70" s="20" t="s">
        <v>182</v>
      </c>
      <c r="S70" s="18" t="s">
        <v>182</v>
      </c>
      <c r="T70" s="20" t="s">
        <v>182</v>
      </c>
      <c r="U70" s="18" t="s">
        <v>182</v>
      </c>
      <c r="V70" s="20" t="s">
        <v>182</v>
      </c>
      <c r="W70" s="18" t="n">
        <v>439.06606249</v>
      </c>
      <c r="X70" s="20" t="n">
        <v>7.61959158</v>
      </c>
    </row>
    <row r="71" spans="1:24">
      <c r="A71" s="15" t="s">
        <v>246</v>
      </c>
      <c r="B71" s="17" t="n">
        <v>6115</v>
      </c>
      <c r="C71" s="18">
        <f>(116.0/B71*100)</f>
        <v/>
      </c>
      <c r="D71" s="19" t="n">
        <v>5999</v>
      </c>
      <c r="E71" s="18" t="n">
        <v>495.74411378</v>
      </c>
      <c r="F71" s="20" t="n">
        <v>2.97243963</v>
      </c>
      <c r="G71" s="18" t="n">
        <v>528.29915328</v>
      </c>
      <c r="H71" s="20" t="n">
        <v>2.96410832</v>
      </c>
      <c r="I71" s="18" t="n">
        <v>544.8457469799999</v>
      </c>
      <c r="J71" s="20" t="n">
        <v>3.1675688</v>
      </c>
      <c r="K71" s="18" t="n">
        <v>571.8189568499999</v>
      </c>
      <c r="L71" s="20" t="n">
        <v>4.63972984</v>
      </c>
      <c r="M71" s="18" t="n">
        <v>583.22094181</v>
      </c>
      <c r="N71" s="20" t="n">
        <v>7.19874098</v>
      </c>
      <c r="O71" s="18" t="n">
        <v>440.86831375</v>
      </c>
      <c r="P71" s="20" t="n">
        <v>17.19045308</v>
      </c>
      <c r="Q71" s="18" t="s">
        <v>182</v>
      </c>
      <c r="R71" s="20" t="s">
        <v>182</v>
      </c>
      <c r="S71" s="18" t="s">
        <v>182</v>
      </c>
      <c r="T71" s="20" t="s">
        <v>182</v>
      </c>
      <c r="U71" s="18" t="s">
        <v>182</v>
      </c>
      <c r="V71" s="20" t="s">
        <v>182</v>
      </c>
      <c r="W71" s="18" t="n">
        <v>493.16806129</v>
      </c>
      <c r="X71" s="20" t="n">
        <v>11.10259972</v>
      </c>
    </row>
    <row r="72" spans="1:24">
      <c r="A72" s="15" t="s">
        <v>247</v>
      </c>
      <c r="B72" s="17" t="n">
        <v>7708</v>
      </c>
      <c r="C72" s="18">
        <f>(8.0/B72*100)</f>
        <v/>
      </c>
      <c r="D72" s="19" t="n">
        <v>7700</v>
      </c>
      <c r="E72" s="18" t="n">
        <v>483.29497716</v>
      </c>
      <c r="F72" s="20" t="n">
        <v>2.58625146</v>
      </c>
      <c r="G72" s="18" t="n">
        <v>512.67494746</v>
      </c>
      <c r="H72" s="20" t="n">
        <v>2.99854446</v>
      </c>
      <c r="I72" s="18" t="n">
        <v>510.83280766</v>
      </c>
      <c r="J72" s="20" t="n">
        <v>4.372145</v>
      </c>
      <c r="K72" s="18" t="n">
        <v>495.64546297</v>
      </c>
      <c r="L72" s="20" t="n">
        <v>6.90799592</v>
      </c>
      <c r="M72" s="18" t="n">
        <v>460.76640506</v>
      </c>
      <c r="N72" s="20" t="n">
        <v>7.71416871</v>
      </c>
      <c r="O72" s="18" t="n">
        <v>326.14458683</v>
      </c>
      <c r="P72" s="20" t="n">
        <v>15.96470294</v>
      </c>
      <c r="Q72" s="18" t="s">
        <v>182</v>
      </c>
      <c r="R72" s="20" t="s">
        <v>182</v>
      </c>
      <c r="S72" s="18" t="s">
        <v>182</v>
      </c>
      <c r="T72" s="20" t="s">
        <v>182</v>
      </c>
      <c r="U72" s="18" t="s">
        <v>182</v>
      </c>
      <c r="V72" s="20" t="s">
        <v>182</v>
      </c>
      <c r="W72" s="18" t="n">
        <v>457.70131978</v>
      </c>
      <c r="X72" s="20" t="n">
        <v>16.58639977</v>
      </c>
    </row>
    <row r="73" spans="1:24">
      <c r="A73" s="15" t="s">
        <v>248</v>
      </c>
      <c r="B73" s="17" t="n">
        <v>8249</v>
      </c>
      <c r="C73" s="18">
        <f>(236.0/B73*100)</f>
        <v/>
      </c>
      <c r="D73" s="19" t="n">
        <v>8013</v>
      </c>
      <c r="E73" s="18" t="n">
        <v>401.15108903</v>
      </c>
      <c r="F73" s="20" t="n">
        <v>3.57474045</v>
      </c>
      <c r="G73" s="18" t="n">
        <v>426.01015601</v>
      </c>
      <c r="H73" s="20" t="n">
        <v>4.3641589</v>
      </c>
      <c r="I73" s="18" t="n">
        <v>422.27221574</v>
      </c>
      <c r="J73" s="20" t="n">
        <v>4.75975058</v>
      </c>
      <c r="K73" s="18" t="n">
        <v>403.93692284</v>
      </c>
      <c r="L73" s="20" t="n">
        <v>4.08424097</v>
      </c>
      <c r="M73" s="18" t="n">
        <v>398.05610307</v>
      </c>
      <c r="N73" s="20" t="n">
        <v>4.70103846</v>
      </c>
      <c r="O73" s="18" t="n">
        <v>351.84252841</v>
      </c>
      <c r="P73" s="20" t="n">
        <v>8.1004358</v>
      </c>
      <c r="Q73" s="18" t="s">
        <v>182</v>
      </c>
      <c r="R73" s="20" t="s">
        <v>182</v>
      </c>
      <c r="S73" s="18" t="s">
        <v>182</v>
      </c>
      <c r="T73" s="20" t="s">
        <v>182</v>
      </c>
      <c r="U73" s="18" t="s">
        <v>182</v>
      </c>
      <c r="V73" s="20" t="s">
        <v>182</v>
      </c>
      <c r="W73" s="18" t="n">
        <v>365.49346077</v>
      </c>
      <c r="X73" s="20" t="n">
        <v>9.33120963</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(277.0/B77*100)</f>
        <v/>
      </c>
      <c r="D77" s="19" t="n">
        <v>5785</v>
      </c>
      <c r="E77" s="18" t="n">
        <v>446.54871458</v>
      </c>
      <c r="F77" s="20" t="n">
        <v>2.87952414</v>
      </c>
      <c r="G77" s="18" t="n">
        <v>469.09556876</v>
      </c>
      <c r="H77" s="20" t="n">
        <v>4.16123504</v>
      </c>
      <c r="I77" s="18" t="n">
        <v>480.25517138</v>
      </c>
      <c r="J77" s="20" t="n">
        <v>5.03029897</v>
      </c>
      <c r="K77" s="18" t="n">
        <v>454.25684667</v>
      </c>
      <c r="L77" s="20" t="n">
        <v>5.19217841</v>
      </c>
      <c r="M77" s="18" t="n">
        <v>420.04611173</v>
      </c>
      <c r="N77" s="20" t="n">
        <v>5.69462469</v>
      </c>
      <c r="O77" s="18" t="n">
        <v>324.87880635</v>
      </c>
      <c r="P77" s="20" t="n">
        <v>14.89113436</v>
      </c>
      <c r="Q77" s="18" t="s">
        <v>182</v>
      </c>
      <c r="R77" s="20" t="s">
        <v>182</v>
      </c>
      <c r="S77" s="18" t="s">
        <v>182</v>
      </c>
      <c r="T77" s="20" t="s">
        <v>182</v>
      </c>
      <c r="U77" s="18" t="s">
        <v>182</v>
      </c>
      <c r="V77" s="20" t="s">
        <v>182</v>
      </c>
      <c r="W77" s="18" t="n">
        <v>363.52349691</v>
      </c>
      <c r="X77" s="20" t="n">
        <v>4.24520164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319</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518.05844581</v>
      </c>
      <c r="F7" s="20" t="n">
        <v>2.75932102</v>
      </c>
      <c r="G7" s="18" t="n">
        <v>492.96788846</v>
      </c>
      <c r="H7" s="20" t="n">
        <v>5.01349877</v>
      </c>
      <c r="I7" s="18" t="n">
        <v>504.90982259</v>
      </c>
      <c r="J7" s="20" t="n">
        <v>4.69383725</v>
      </c>
      <c r="K7" s="18" t="n">
        <v>510.45919703</v>
      </c>
      <c r="L7" s="20" t="n">
        <v>3.01249034</v>
      </c>
      <c r="M7" s="18" t="n">
        <v>508.36637279</v>
      </c>
      <c r="N7" s="20" t="n">
        <v>2.63879649</v>
      </c>
      <c r="O7" s="18" t="n">
        <v>407.59514641</v>
      </c>
      <c r="P7" s="20" t="n">
        <v>17.19088166</v>
      </c>
      <c r="Q7" s="18" t="s">
        <v>182</v>
      </c>
      <c r="R7" s="20" t="s">
        <v>182</v>
      </c>
      <c r="S7" s="18" t="s">
        <v>182</v>
      </c>
      <c r="T7" s="20" t="s">
        <v>182</v>
      </c>
      <c r="U7" s="18" t="s">
        <v>182</v>
      </c>
      <c r="V7" s="20" t="s">
        <v>182</v>
      </c>
      <c r="W7" s="18" t="n">
        <v>448.89823271</v>
      </c>
      <c r="X7" s="20" t="n">
        <v>6.11644175</v>
      </c>
    </row>
    <row r="8" spans="1:24">
      <c r="A8" s="15" t="s">
        <v>183</v>
      </c>
      <c r="B8" s="17" t="n">
        <v>7007</v>
      </c>
      <c r="C8" s="18">
        <f>(143.0/B8*100)</f>
        <v/>
      </c>
      <c r="D8" s="19" t="n">
        <v>6864</v>
      </c>
      <c r="E8" s="18" t="n">
        <v>470.18184211</v>
      </c>
      <c r="F8" s="20" t="n">
        <v>5.71874039</v>
      </c>
      <c r="G8" s="18" t="n">
        <v>425.58598391</v>
      </c>
      <c r="H8" s="20" t="n">
        <v>11.77285666</v>
      </c>
      <c r="I8" s="18" t="n">
        <v>458.19249078</v>
      </c>
      <c r="J8" s="20" t="n">
        <v>7.98867989</v>
      </c>
      <c r="K8" s="18" t="n">
        <v>491.26492757</v>
      </c>
      <c r="L8" s="20" t="n">
        <v>5.841564</v>
      </c>
      <c r="M8" s="18" t="n">
        <v>500.43596072</v>
      </c>
      <c r="N8" s="20" t="n">
        <v>2.57263301</v>
      </c>
      <c r="O8" s="18" t="n">
        <v>386.26625258</v>
      </c>
      <c r="P8" s="20" t="n">
        <v>31.80566846</v>
      </c>
      <c r="Q8" s="18" t="s">
        <v>182</v>
      </c>
      <c r="R8" s="20" t="s">
        <v>182</v>
      </c>
      <c r="S8" s="18" t="n">
        <v>361.38025951</v>
      </c>
      <c r="T8" s="20" t="n">
        <v>22.72565673</v>
      </c>
      <c r="U8" s="18" t="s">
        <v>182</v>
      </c>
      <c r="V8" s="20" t="s">
        <v>182</v>
      </c>
      <c r="W8" s="18" t="n">
        <v>376.30747983</v>
      </c>
      <c r="X8" s="20" t="n">
        <v>7.34826385</v>
      </c>
    </row>
    <row r="9" spans="1:24">
      <c r="A9" s="15" t="s">
        <v>184</v>
      </c>
      <c r="B9" s="17" t="n">
        <v>9651</v>
      </c>
      <c r="C9" s="18">
        <f>(547.0/B9*100)</f>
        <v/>
      </c>
      <c r="D9" s="19" t="n">
        <v>9104</v>
      </c>
      <c r="E9" s="18" t="n">
        <v>511.3310333</v>
      </c>
      <c r="F9" s="20" t="n">
        <v>3.44963639</v>
      </c>
      <c r="G9" s="18" t="n">
        <v>489.19864961</v>
      </c>
      <c r="H9" s="20" t="n">
        <v>6.07334248</v>
      </c>
      <c r="I9" s="18" t="n">
        <v>508.49927548</v>
      </c>
      <c r="J9" s="20" t="n">
        <v>3.98000985</v>
      </c>
      <c r="K9" s="18" t="n">
        <v>517.39796474</v>
      </c>
      <c r="L9" s="20" t="n">
        <v>3.04960017</v>
      </c>
      <c r="M9" s="18" t="n">
        <v>511.24835559</v>
      </c>
      <c r="N9" s="20" t="n">
        <v>2.81112836</v>
      </c>
      <c r="O9" s="18" t="n">
        <v>468.80407001</v>
      </c>
      <c r="P9" s="20" t="n">
        <v>44.15422539</v>
      </c>
      <c r="Q9" s="18" t="s">
        <v>182</v>
      </c>
      <c r="R9" s="20" t="s">
        <v>182</v>
      </c>
      <c r="S9" s="18" t="n">
        <v>347.7815185</v>
      </c>
      <c r="T9" s="20" t="n">
        <v>11.20716786</v>
      </c>
      <c r="U9" s="18" t="s">
        <v>182</v>
      </c>
      <c r="V9" s="20" t="s">
        <v>182</v>
      </c>
      <c r="W9" s="18" t="n">
        <v>411.85456677</v>
      </c>
      <c r="X9" s="20" t="n">
        <v>7.16684696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(114.0/B11*100)</f>
        <v/>
      </c>
      <c r="D11" s="19" t="n">
        <v>6939</v>
      </c>
      <c r="E11" s="18" t="n">
        <v>461.3174108</v>
      </c>
      <c r="F11" s="20" t="n">
        <v>4.14996548</v>
      </c>
      <c r="G11" s="18" t="n">
        <v>435.32323931</v>
      </c>
      <c r="H11" s="20" t="n">
        <v>5.82627298</v>
      </c>
      <c r="I11" s="18" t="n">
        <v>459.19841493</v>
      </c>
      <c r="J11" s="20" t="n">
        <v>5.26472618</v>
      </c>
      <c r="K11" s="18" t="n">
        <v>465.51377999</v>
      </c>
      <c r="L11" s="20" t="n">
        <v>3.65428699</v>
      </c>
      <c r="M11" s="18" t="n">
        <v>471.39060281</v>
      </c>
      <c r="N11" s="20" t="n">
        <v>3.10743243</v>
      </c>
      <c r="O11" s="18" t="n">
        <v>312.95665784</v>
      </c>
      <c r="P11" s="20" t="n">
        <v>30.7330562</v>
      </c>
      <c r="Q11" s="18" t="s">
        <v>182</v>
      </c>
      <c r="R11" s="20" t="s">
        <v>182</v>
      </c>
      <c r="S11" s="18" t="s">
        <v>182</v>
      </c>
      <c r="T11" s="20" t="s">
        <v>182</v>
      </c>
      <c r="U11" s="18" t="s">
        <v>182</v>
      </c>
      <c r="V11" s="20" t="s">
        <v>182</v>
      </c>
      <c r="W11" s="18" t="n">
        <v>391.98873853</v>
      </c>
      <c r="X11" s="20" t="n">
        <v>9.16296721</v>
      </c>
    </row>
    <row r="12" spans="1:24">
      <c r="A12" s="15" t="s">
        <v>187</v>
      </c>
      <c r="B12" s="17" t="n">
        <v>6894</v>
      </c>
      <c r="C12" s="18">
        <f>(127.0/B12*100)</f>
        <v/>
      </c>
      <c r="D12" s="19" t="n">
        <v>6767</v>
      </c>
      <c r="E12" s="18" t="n">
        <v>496.20958955</v>
      </c>
      <c r="F12" s="20" t="n">
        <v>4.1695081</v>
      </c>
      <c r="G12" s="18" t="n">
        <v>481.69238522</v>
      </c>
      <c r="H12" s="20" t="n">
        <v>5.22038993</v>
      </c>
      <c r="I12" s="18" t="n">
        <v>491.9820736</v>
      </c>
      <c r="J12" s="20" t="n">
        <v>5.7497512</v>
      </c>
      <c r="K12" s="18" t="n">
        <v>500.47662979</v>
      </c>
      <c r="L12" s="20" t="n">
        <v>3.99801978</v>
      </c>
      <c r="M12" s="18" t="n">
        <v>500.39757391</v>
      </c>
      <c r="N12" s="20" t="n">
        <v>2.61655343</v>
      </c>
      <c r="O12" s="18" t="n">
        <v>401.25210766</v>
      </c>
      <c r="P12" s="20" t="n">
        <v>22.85696234</v>
      </c>
      <c r="Q12" s="18" t="s">
        <v>182</v>
      </c>
      <c r="R12" s="20" t="s">
        <v>182</v>
      </c>
      <c r="S12" s="18" t="n">
        <v>332.31014509</v>
      </c>
      <c r="T12" s="20" t="n">
        <v>18.34291261</v>
      </c>
      <c r="U12" s="18" t="s">
        <v>182</v>
      </c>
      <c r="V12" s="20" t="s">
        <v>182</v>
      </c>
      <c r="W12" s="18" t="n">
        <v>396.80877814</v>
      </c>
      <c r="X12" s="20" t="n">
        <v>8.55825297</v>
      </c>
    </row>
    <row r="13" spans="1:24">
      <c r="A13" s="15" t="s">
        <v>188</v>
      </c>
      <c r="B13" s="17" t="n">
        <v>7161</v>
      </c>
      <c r="C13" s="18">
        <f>(315.0/B13*100)</f>
        <v/>
      </c>
      <c r="D13" s="19" t="n">
        <v>6846</v>
      </c>
      <c r="E13" s="18" t="n">
        <v>517.6218652699999</v>
      </c>
      <c r="F13" s="20" t="n">
        <v>3.22827494</v>
      </c>
      <c r="G13" s="18" t="n">
        <v>499.1152716</v>
      </c>
      <c r="H13" s="20" t="n">
        <v>6.47618284</v>
      </c>
      <c r="I13" s="18" t="n">
        <v>510.55480436</v>
      </c>
      <c r="J13" s="20" t="n">
        <v>4.88720298</v>
      </c>
      <c r="K13" s="18" t="n">
        <v>513.62568788</v>
      </c>
      <c r="L13" s="20" t="n">
        <v>2.97214558</v>
      </c>
      <c r="M13" s="18" t="n">
        <v>507.55222831</v>
      </c>
      <c r="N13" s="20" t="n">
        <v>2.95702737</v>
      </c>
      <c r="O13" s="18" t="n">
        <v>391.87245923</v>
      </c>
      <c r="P13" s="20" t="n">
        <v>22.46267813</v>
      </c>
      <c r="Q13" s="18" t="s">
        <v>182</v>
      </c>
      <c r="R13" s="20" t="s">
        <v>182</v>
      </c>
      <c r="S13" s="18" t="n">
        <v>407.4699787</v>
      </c>
      <c r="T13" s="20" t="n">
        <v>6.79601306</v>
      </c>
      <c r="U13" s="18" t="s">
        <v>182</v>
      </c>
      <c r="V13" s="20" t="s">
        <v>182</v>
      </c>
      <c r="W13" s="18" t="n">
        <v>418.92384121</v>
      </c>
      <c r="X13" s="20" t="n">
        <v>7.27251026</v>
      </c>
    </row>
    <row r="14" spans="1:24">
      <c r="A14" s="15" t="s">
        <v>189</v>
      </c>
      <c r="B14" s="17" t="n">
        <v>5587</v>
      </c>
      <c r="C14" s="18">
        <f>(192.0/B14*100)</f>
        <v/>
      </c>
      <c r="D14" s="19" t="n">
        <v>5395</v>
      </c>
      <c r="E14" s="18" t="n">
        <v>532.89216334</v>
      </c>
      <c r="F14" s="20" t="n">
        <v>2.61954358</v>
      </c>
      <c r="G14" s="18" t="n">
        <v>495.60380591</v>
      </c>
      <c r="H14" s="20" t="n">
        <v>6.81323111</v>
      </c>
      <c r="I14" s="18" t="n">
        <v>501.31498236</v>
      </c>
      <c r="J14" s="20" t="n">
        <v>4.58383334</v>
      </c>
      <c r="K14" s="18" t="n">
        <v>518.97135941</v>
      </c>
      <c r="L14" s="20" t="n">
        <v>3.99259373</v>
      </c>
      <c r="M14" s="18" t="n">
        <v>527.68310372</v>
      </c>
      <c r="N14" s="20" t="n">
        <v>3.24182852</v>
      </c>
      <c r="O14" s="18" t="n">
        <v>397.46444377</v>
      </c>
      <c r="P14" s="20" t="n">
        <v>18.97557136</v>
      </c>
      <c r="Q14" s="18" t="s">
        <v>182</v>
      </c>
      <c r="R14" s="20" t="s">
        <v>182</v>
      </c>
      <c r="S14" s="18" t="s">
        <v>182</v>
      </c>
      <c r="T14" s="20" t="s">
        <v>182</v>
      </c>
      <c r="U14" s="18" t="s">
        <v>182</v>
      </c>
      <c r="V14" s="20" t="s">
        <v>182</v>
      </c>
      <c r="W14" s="18" t="n">
        <v>461.0203814</v>
      </c>
      <c r="X14" s="20" t="n">
        <v>9.41964578</v>
      </c>
    </row>
    <row r="15" spans="1:24">
      <c r="A15" s="15" t="s">
        <v>190</v>
      </c>
      <c r="B15" s="17" t="n">
        <v>5882</v>
      </c>
      <c r="C15" s="18">
        <f>(145.0/B15*100)</f>
        <v/>
      </c>
      <c r="D15" s="19" t="n">
        <v>5737</v>
      </c>
      <c r="E15" s="18" t="n">
        <v>525.9449210499999</v>
      </c>
      <c r="F15" s="20" t="n">
        <v>4.7620187</v>
      </c>
      <c r="G15" s="18" t="n">
        <v>491.51584876</v>
      </c>
      <c r="H15" s="20" t="n">
        <v>7.87735214</v>
      </c>
      <c r="I15" s="18" t="n">
        <v>514.65554402</v>
      </c>
      <c r="J15" s="20" t="n">
        <v>5.42887209</v>
      </c>
      <c r="K15" s="18" t="n">
        <v>532.4324022</v>
      </c>
      <c r="L15" s="20" t="n">
        <v>3.42246132</v>
      </c>
      <c r="M15" s="18" t="n">
        <v>542.5166723</v>
      </c>
      <c r="N15" s="20" t="n">
        <v>2.63254055</v>
      </c>
      <c r="O15" s="18" t="n">
        <v>346.97734016</v>
      </c>
      <c r="P15" s="20" t="n">
        <v>25.67199834</v>
      </c>
      <c r="Q15" s="18" t="s">
        <v>182</v>
      </c>
      <c r="R15" s="20" t="s">
        <v>182</v>
      </c>
      <c r="S15" s="18" t="n">
        <v>367.66871077</v>
      </c>
      <c r="T15" s="20" t="n">
        <v>14.82638214</v>
      </c>
      <c r="U15" s="18" t="s">
        <v>182</v>
      </c>
      <c r="V15" s="20" t="s">
        <v>182</v>
      </c>
      <c r="W15" s="18" t="n">
        <v>443.97456755</v>
      </c>
      <c r="X15" s="20" t="n">
        <v>9.65950681</v>
      </c>
    </row>
    <row r="16" spans="1:24">
      <c r="A16" s="15" t="s">
        <v>191</v>
      </c>
      <c r="B16" s="17" t="n">
        <v>6108</v>
      </c>
      <c r="C16" s="18">
        <f>(258.0/B16*100)</f>
        <v/>
      </c>
      <c r="D16" s="19" t="n">
        <v>5850</v>
      </c>
      <c r="E16" s="18" t="n">
        <v>518.97439876</v>
      </c>
      <c r="F16" s="20" t="n">
        <v>5.5833874</v>
      </c>
      <c r="G16" s="18" t="n">
        <v>504.18374066</v>
      </c>
      <c r="H16" s="20" t="n">
        <v>7.38641288</v>
      </c>
      <c r="I16" s="18" t="n">
        <v>511.21842544</v>
      </c>
      <c r="J16" s="20" t="n">
        <v>5.10263555</v>
      </c>
      <c r="K16" s="18" t="n">
        <v>518.68915441</v>
      </c>
      <c r="L16" s="20" t="n">
        <v>4.25264301</v>
      </c>
      <c r="M16" s="18" t="n">
        <v>509.87723574</v>
      </c>
      <c r="N16" s="20" t="n">
        <v>2.93797403</v>
      </c>
      <c r="O16" s="18" t="n">
        <v>327.78468044</v>
      </c>
      <c r="P16" s="20" t="n">
        <v>17.76127597</v>
      </c>
      <c r="Q16" s="18" t="s">
        <v>182</v>
      </c>
      <c r="R16" s="20" t="s">
        <v>182</v>
      </c>
      <c r="S16" s="18" t="s">
        <v>182</v>
      </c>
      <c r="T16" s="20" t="s">
        <v>182</v>
      </c>
      <c r="U16" s="18" t="s">
        <v>182</v>
      </c>
      <c r="V16" s="20" t="s">
        <v>182</v>
      </c>
      <c r="W16" s="18" t="n">
        <v>379.15246846</v>
      </c>
      <c r="X16" s="20" t="n">
        <v>9.346161479999999</v>
      </c>
    </row>
    <row r="17" spans="1:24">
      <c r="A17" s="15" t="s">
        <v>192</v>
      </c>
      <c r="B17" s="17" t="n">
        <v>6504</v>
      </c>
      <c r="C17" s="18">
        <f>(784.0/B17*100)</f>
        <v/>
      </c>
      <c r="D17" s="19" t="n">
        <v>5720</v>
      </c>
      <c r="E17" s="18" t="n">
        <v>537.46713077</v>
      </c>
      <c r="F17" s="20" t="n">
        <v>3.72349472</v>
      </c>
      <c r="G17" s="18" t="n">
        <v>520.1431920799999</v>
      </c>
      <c r="H17" s="20" t="n">
        <v>5.78595433</v>
      </c>
      <c r="I17" s="18" t="n">
        <v>523.59525518</v>
      </c>
      <c r="J17" s="20" t="n">
        <v>5.15629333</v>
      </c>
      <c r="K17" s="18" t="n">
        <v>516.20343545</v>
      </c>
      <c r="L17" s="20" t="n">
        <v>4.72033088</v>
      </c>
      <c r="M17" s="18" t="n">
        <v>511.84026736</v>
      </c>
      <c r="N17" s="20" t="n">
        <v>4.18031735</v>
      </c>
      <c r="O17" s="18" t="s">
        <v>182</v>
      </c>
      <c r="P17" s="20" t="s">
        <v>182</v>
      </c>
      <c r="Q17" s="18" t="s">
        <v>182</v>
      </c>
      <c r="R17" s="20" t="s">
        <v>182</v>
      </c>
      <c r="S17" s="18" t="n">
        <v>338.260297</v>
      </c>
      <c r="T17" s="20" t="n">
        <v>14.23011861</v>
      </c>
      <c r="U17" s="18" t="s">
        <v>182</v>
      </c>
      <c r="V17" s="20" t="s">
        <v>182</v>
      </c>
      <c r="W17" s="18" t="n">
        <v>439.30308309</v>
      </c>
      <c r="X17" s="20" t="n">
        <v>10.03506881</v>
      </c>
    </row>
    <row r="18" spans="1:24">
      <c r="A18" s="15" t="s">
        <v>193</v>
      </c>
      <c r="B18" s="17" t="n">
        <v>5532</v>
      </c>
      <c r="C18" s="18">
        <f>(39.0/B18*100)</f>
        <v/>
      </c>
      <c r="D18" s="19" t="n">
        <v>5493</v>
      </c>
      <c r="E18" s="18" t="n">
        <v>482.2219257</v>
      </c>
      <c r="F18" s="20" t="n">
        <v>4.97626415</v>
      </c>
      <c r="G18" s="18" t="n">
        <v>437.34252374</v>
      </c>
      <c r="H18" s="20" t="n">
        <v>7.86023212</v>
      </c>
      <c r="I18" s="18" t="n">
        <v>455.12921818</v>
      </c>
      <c r="J18" s="20" t="n">
        <v>6.22793305</v>
      </c>
      <c r="K18" s="18" t="n">
        <v>471.12022935</v>
      </c>
      <c r="L18" s="20" t="n">
        <v>4.62125858</v>
      </c>
      <c r="M18" s="18" t="n">
        <v>488.97012279</v>
      </c>
      <c r="N18" s="20" t="n">
        <v>4.13583134</v>
      </c>
      <c r="O18" s="18" t="n">
        <v>344.14369298</v>
      </c>
      <c r="P18" s="20" t="n">
        <v>18.50959331</v>
      </c>
      <c r="Q18" s="18" t="s">
        <v>182</v>
      </c>
      <c r="R18" s="20" t="s">
        <v>182</v>
      </c>
      <c r="S18" s="18" t="s">
        <v>182</v>
      </c>
      <c r="T18" s="20" t="s">
        <v>182</v>
      </c>
      <c r="U18" s="18" t="s">
        <v>182</v>
      </c>
      <c r="V18" s="20" t="s">
        <v>182</v>
      </c>
      <c r="W18" s="18" t="n">
        <v>384.89579179</v>
      </c>
      <c r="X18" s="20" t="n">
        <v>9.820369830000001</v>
      </c>
    </row>
    <row r="19" spans="1:24">
      <c r="A19" s="15" t="s">
        <v>194</v>
      </c>
      <c r="B19" s="17" t="n">
        <v>5658</v>
      </c>
      <c r="C19" s="18">
        <f>(137.0/B19*100)</f>
        <v/>
      </c>
      <c r="D19" s="19" t="n">
        <v>5521</v>
      </c>
      <c r="E19" s="18" t="n">
        <v>449.20403544</v>
      </c>
      <c r="F19" s="20" t="n">
        <v>5.10098619</v>
      </c>
      <c r="G19" s="18" t="n">
        <v>433.95525947</v>
      </c>
      <c r="H19" s="20" t="n">
        <v>7.07905937</v>
      </c>
      <c r="I19" s="18" t="n">
        <v>459.79173534</v>
      </c>
      <c r="J19" s="20" t="n">
        <v>5.28692954</v>
      </c>
      <c r="K19" s="18" t="n">
        <v>480.0826546</v>
      </c>
      <c r="L19" s="20" t="n">
        <v>4.00443395</v>
      </c>
      <c r="M19" s="18" t="n">
        <v>488.59975134</v>
      </c>
      <c r="N19" s="20" t="n">
        <v>3.00616553</v>
      </c>
      <c r="O19" s="18" t="n">
        <v>417.5235188</v>
      </c>
      <c r="P19" s="20" t="n">
        <v>18.56400748</v>
      </c>
      <c r="Q19" s="18" t="s">
        <v>182</v>
      </c>
      <c r="R19" s="20" t="s">
        <v>182</v>
      </c>
      <c r="S19" s="18" t="s">
        <v>182</v>
      </c>
      <c r="T19" s="20" t="s">
        <v>182</v>
      </c>
      <c r="U19" s="18" t="s">
        <v>182</v>
      </c>
      <c r="V19" s="20" t="s">
        <v>182</v>
      </c>
      <c r="W19" s="18" t="n">
        <v>379.9390915</v>
      </c>
      <c r="X19" s="20" t="n">
        <v>7.68046842</v>
      </c>
    </row>
    <row r="20" spans="1:24">
      <c r="A20" s="15" t="s">
        <v>195</v>
      </c>
      <c r="B20" s="17" t="n">
        <v>3371</v>
      </c>
      <c r="C20" s="18">
        <f>(81.0/B20*100)</f>
        <v/>
      </c>
      <c r="D20" s="19" t="n">
        <v>3290</v>
      </c>
      <c r="E20" s="18" t="n">
        <v>484.66103875</v>
      </c>
      <c r="F20" s="20" t="n">
        <v>3.53029648</v>
      </c>
      <c r="G20" s="18" t="n">
        <v>478.20569034</v>
      </c>
      <c r="H20" s="20" t="n">
        <v>9.817596910000001</v>
      </c>
      <c r="I20" s="18" t="n">
        <v>462.45281152</v>
      </c>
      <c r="J20" s="20" t="n">
        <v>6.46361476</v>
      </c>
      <c r="K20" s="18" t="n">
        <v>493.7850951</v>
      </c>
      <c r="L20" s="20" t="n">
        <v>4.28964007</v>
      </c>
      <c r="M20" s="18" t="n">
        <v>490.88751683</v>
      </c>
      <c r="N20" s="20" t="n">
        <v>3.46494855</v>
      </c>
      <c r="O20" s="18" t="s">
        <v>182</v>
      </c>
      <c r="P20" s="20" t="s">
        <v>182</v>
      </c>
      <c r="Q20" s="18" t="s">
        <v>182</v>
      </c>
      <c r="R20" s="20" t="s">
        <v>182</v>
      </c>
      <c r="S20" s="18" t="s">
        <v>182</v>
      </c>
      <c r="T20" s="20" t="s">
        <v>182</v>
      </c>
      <c r="U20" s="18" t="s">
        <v>182</v>
      </c>
      <c r="V20" s="20" t="s">
        <v>182</v>
      </c>
      <c r="W20" s="18" t="n">
        <v>397.31258471</v>
      </c>
      <c r="X20" s="20" t="n">
        <v>10.32250691</v>
      </c>
    </row>
    <row r="21" spans="1:24">
      <c r="A21" s="15" t="s">
        <v>196</v>
      </c>
      <c r="B21" s="17" t="n">
        <v>5741</v>
      </c>
      <c r="C21" s="18">
        <f>(79.0/B21*100)</f>
        <v/>
      </c>
      <c r="D21" s="19" t="n">
        <v>5662</v>
      </c>
      <c r="E21" s="18" t="n">
        <v>534.34514376</v>
      </c>
      <c r="F21" s="20" t="n">
        <v>6.76517855</v>
      </c>
      <c r="G21" s="18" t="n">
        <v>520.9291661</v>
      </c>
      <c r="H21" s="20" t="n">
        <v>9.537114040000001</v>
      </c>
      <c r="I21" s="18" t="n">
        <v>520.64997914</v>
      </c>
      <c r="J21" s="20" t="n">
        <v>4.68083385</v>
      </c>
      <c r="K21" s="18" t="n">
        <v>524.08610365</v>
      </c>
      <c r="L21" s="20" t="n">
        <v>3.14437623</v>
      </c>
      <c r="M21" s="18" t="n">
        <v>521.61331489</v>
      </c>
      <c r="N21" s="20" t="n">
        <v>2.68476264</v>
      </c>
      <c r="O21" s="18" t="n">
        <v>412.14039851</v>
      </c>
      <c r="P21" s="20" t="n">
        <v>36.64432922</v>
      </c>
      <c r="Q21" s="18" t="s">
        <v>182</v>
      </c>
      <c r="R21" s="20" t="s">
        <v>182</v>
      </c>
      <c r="S21" s="18" t="s">
        <v>182</v>
      </c>
      <c r="T21" s="20" t="s">
        <v>182</v>
      </c>
      <c r="U21" s="18" t="s">
        <v>182</v>
      </c>
      <c r="V21" s="20" t="s">
        <v>182</v>
      </c>
      <c r="W21" s="18" t="n">
        <v>442.19983345</v>
      </c>
      <c r="X21" s="20" t="n">
        <v>11.72809783</v>
      </c>
    </row>
    <row r="22" spans="1:24">
      <c r="A22" s="15" t="s">
        <v>197</v>
      </c>
      <c r="B22" s="17" t="n">
        <v>6598</v>
      </c>
      <c r="C22" s="18">
        <f>(100.0/B22*100)</f>
        <v/>
      </c>
      <c r="D22" s="19" t="n">
        <v>6498</v>
      </c>
      <c r="E22" s="18" t="n">
        <v>520.71492492</v>
      </c>
      <c r="F22" s="20" t="n">
        <v>4.7043997</v>
      </c>
      <c r="G22" s="18" t="n">
        <v>448.28427427</v>
      </c>
      <c r="H22" s="20" t="n">
        <v>5.56822648</v>
      </c>
      <c r="I22" s="18" t="n">
        <v>458.66540355</v>
      </c>
      <c r="J22" s="20" t="n">
        <v>7.38970755</v>
      </c>
      <c r="K22" s="18" t="n">
        <v>470.19021625</v>
      </c>
      <c r="L22" s="20" t="n">
        <v>5.29147615</v>
      </c>
      <c r="M22" s="18" t="n">
        <v>487.43139788</v>
      </c>
      <c r="N22" s="20" t="n">
        <v>5.05542052</v>
      </c>
      <c r="O22" s="18" t="n">
        <v>371.78539807</v>
      </c>
      <c r="P22" s="20" t="n">
        <v>9.287245390000001</v>
      </c>
      <c r="Q22" s="18" t="s">
        <v>182</v>
      </c>
      <c r="R22" s="20" t="s">
        <v>182</v>
      </c>
      <c r="S22" s="18" t="n">
        <v>481.75555063</v>
      </c>
      <c r="T22" s="20" t="n">
        <v>8.711038220000001</v>
      </c>
      <c r="U22" s="18" t="s">
        <v>182</v>
      </c>
      <c r="V22" s="20" t="s">
        <v>182</v>
      </c>
      <c r="W22" s="18" t="n">
        <v>381.41327131</v>
      </c>
      <c r="X22" s="20" t="n">
        <v>8.897906580000001</v>
      </c>
    </row>
    <row r="23" spans="1:24">
      <c r="A23" s="15" t="s">
        <v>198</v>
      </c>
      <c r="B23" s="17" t="n">
        <v>11583</v>
      </c>
      <c r="C23" s="18">
        <f>(512.0/B23*100)</f>
        <v/>
      </c>
      <c r="D23" s="19" t="n">
        <v>11071</v>
      </c>
      <c r="E23" s="18" t="n">
        <v>484.9478838</v>
      </c>
      <c r="F23" s="20" t="n">
        <v>6.0051027</v>
      </c>
      <c r="G23" s="18" t="n">
        <v>479.9837234</v>
      </c>
      <c r="H23" s="20" t="n">
        <v>6.55591952</v>
      </c>
      <c r="I23" s="18" t="n">
        <v>480.50689673</v>
      </c>
      <c r="J23" s="20" t="n">
        <v>5.56740605</v>
      </c>
      <c r="K23" s="18" t="n">
        <v>481.86888943</v>
      </c>
      <c r="L23" s="20" t="n">
        <v>3.83933546</v>
      </c>
      <c r="M23" s="18" t="n">
        <v>501.20916517</v>
      </c>
      <c r="N23" s="20" t="n">
        <v>3.05337566</v>
      </c>
      <c r="O23" s="18" t="n">
        <v>415.78740956</v>
      </c>
      <c r="P23" s="20" t="n">
        <v>22.44752181</v>
      </c>
      <c r="Q23" s="18" t="s">
        <v>182</v>
      </c>
      <c r="R23" s="20" t="s">
        <v>182</v>
      </c>
      <c r="S23" s="18" t="s">
        <v>182</v>
      </c>
      <c r="T23" s="20" t="s">
        <v>182</v>
      </c>
      <c r="U23" s="18" t="s">
        <v>182</v>
      </c>
      <c r="V23" s="20" t="s">
        <v>182</v>
      </c>
      <c r="W23" s="18" t="n">
        <v>409.83496293</v>
      </c>
      <c r="X23" s="20" t="n">
        <v>7.66679121</v>
      </c>
    </row>
    <row r="24" spans="1:24">
      <c r="A24" s="15" t="s">
        <v>199</v>
      </c>
      <c r="B24" s="17" t="n">
        <v>6647</v>
      </c>
      <c r="C24" s="18">
        <f>(17.0/B24*100)</f>
        <v/>
      </c>
      <c r="D24" s="19" t="n">
        <v>6630</v>
      </c>
      <c r="E24" s="18" t="n">
        <v>505.2647436</v>
      </c>
      <c r="F24" s="20" t="n">
        <v>6.431974</v>
      </c>
      <c r="G24" s="18" t="n">
        <v>476.32345216</v>
      </c>
      <c r="H24" s="20" t="n">
        <v>14.79405107</v>
      </c>
      <c r="I24" s="18" t="n">
        <v>533.55433723</v>
      </c>
      <c r="J24" s="20" t="n">
        <v>6.1665358</v>
      </c>
      <c r="K24" s="18" t="n">
        <v>528.82956886</v>
      </c>
      <c r="L24" s="20" t="n">
        <v>3.42106736</v>
      </c>
      <c r="M24" s="18" t="n">
        <v>515.8475058499999</v>
      </c>
      <c r="N24" s="20" t="n">
        <v>3.41529965</v>
      </c>
      <c r="O24" s="18" t="n">
        <v>421.72680658</v>
      </c>
      <c r="P24" s="20" t="n">
        <v>17.49008828</v>
      </c>
      <c r="Q24" s="18" t="s">
        <v>182</v>
      </c>
      <c r="R24" s="20" t="s">
        <v>182</v>
      </c>
      <c r="S24" s="18" t="s">
        <v>182</v>
      </c>
      <c r="T24" s="20" t="s">
        <v>182</v>
      </c>
      <c r="U24" s="18" t="s">
        <v>182</v>
      </c>
      <c r="V24" s="20" t="s">
        <v>182</v>
      </c>
      <c r="W24" s="18" t="n">
        <v>428.76308786</v>
      </c>
      <c r="X24" s="20" t="n">
        <v>17.44357724</v>
      </c>
    </row>
    <row r="25" spans="1:24">
      <c r="A25" s="15" t="s">
        <v>200</v>
      </c>
      <c r="B25" s="17" t="n">
        <v>5581</v>
      </c>
      <c r="C25" s="18">
        <f>(28.0/B25*100)</f>
        <v/>
      </c>
      <c r="D25" s="19" t="n">
        <v>5553</v>
      </c>
      <c r="E25" s="18" t="n">
        <v>530.19625454</v>
      </c>
      <c r="F25" s="20" t="n">
        <v>3.7782088</v>
      </c>
      <c r="G25" s="18" t="n">
        <v>498.01825838</v>
      </c>
      <c r="H25" s="20" t="n">
        <v>6.46619651</v>
      </c>
      <c r="I25" s="18" t="n">
        <v>493.78162083</v>
      </c>
      <c r="J25" s="20" t="n">
        <v>6.80371209</v>
      </c>
      <c r="K25" s="18" t="n">
        <v>519.44873312</v>
      </c>
      <c r="L25" s="20" t="n">
        <v>5.01387902</v>
      </c>
      <c r="M25" s="18" t="n">
        <v>514.33664151</v>
      </c>
      <c r="N25" s="20" t="n">
        <v>4.35400031</v>
      </c>
      <c r="O25" s="18" t="n">
        <v>368.87327966</v>
      </c>
      <c r="P25" s="20" t="n">
        <v>23.3815843</v>
      </c>
      <c r="Q25" s="18" t="s">
        <v>182</v>
      </c>
      <c r="R25" s="20" t="s">
        <v>182</v>
      </c>
      <c r="S25" s="18" t="s">
        <v>182</v>
      </c>
      <c r="T25" s="20" t="s">
        <v>182</v>
      </c>
      <c r="U25" s="18" t="s">
        <v>182</v>
      </c>
      <c r="V25" s="20" t="s">
        <v>182</v>
      </c>
      <c r="W25" s="18" t="n">
        <v>481.68489875</v>
      </c>
      <c r="X25" s="20" t="n">
        <v>13.72725872</v>
      </c>
    </row>
    <row r="26" spans="1:24">
      <c r="A26" s="15" t="s">
        <v>201</v>
      </c>
      <c r="B26" s="17" t="n">
        <v>4869</v>
      </c>
      <c r="C26" s="18">
        <f>(100.0/B26*100)</f>
        <v/>
      </c>
      <c r="D26" s="19" t="n">
        <v>4769</v>
      </c>
      <c r="E26" s="18" t="n">
        <v>481.85573176</v>
      </c>
      <c r="F26" s="20" t="n">
        <v>7.57673315</v>
      </c>
      <c r="G26" s="18" t="n">
        <v>469.94025154</v>
      </c>
      <c r="H26" s="20" t="n">
        <v>6.10747096</v>
      </c>
      <c r="I26" s="18" t="n">
        <v>490.09533166</v>
      </c>
      <c r="J26" s="20" t="n">
        <v>4.00690123</v>
      </c>
      <c r="K26" s="18" t="n">
        <v>483.17738181</v>
      </c>
      <c r="L26" s="20" t="n">
        <v>3.06022253</v>
      </c>
      <c r="M26" s="18" t="n">
        <v>498.55072649</v>
      </c>
      <c r="N26" s="20" t="n">
        <v>2.50841227</v>
      </c>
      <c r="O26" s="18" t="s">
        <v>182</v>
      </c>
      <c r="P26" s="20" t="s">
        <v>182</v>
      </c>
      <c r="Q26" s="18" t="s">
        <v>182</v>
      </c>
      <c r="R26" s="20" t="s">
        <v>182</v>
      </c>
      <c r="S26" s="18" t="s">
        <v>182</v>
      </c>
      <c r="T26" s="20" t="s">
        <v>182</v>
      </c>
      <c r="U26" s="18" t="s">
        <v>182</v>
      </c>
      <c r="V26" s="20" t="s">
        <v>182</v>
      </c>
      <c r="W26" s="18" t="n">
        <v>428.74536072</v>
      </c>
      <c r="X26" s="20" t="n">
        <v>9.810034509999999</v>
      </c>
    </row>
    <row r="27" spans="1:24">
      <c r="A27" s="15" t="s">
        <v>202</v>
      </c>
      <c r="B27" s="17" t="n">
        <v>5299</v>
      </c>
      <c r="C27" s="18">
        <f>(174.0/B27*100)</f>
        <v/>
      </c>
      <c r="D27" s="19" t="n">
        <v>5125</v>
      </c>
      <c r="E27" s="18" t="n">
        <v>506.03568075</v>
      </c>
      <c r="F27" s="20" t="n">
        <v>3.64037785</v>
      </c>
      <c r="G27" s="18" t="n">
        <v>454.89526949</v>
      </c>
      <c r="H27" s="20" t="n">
        <v>6.69226101</v>
      </c>
      <c r="I27" s="18" t="n">
        <v>480.65223488</v>
      </c>
      <c r="J27" s="20" t="n">
        <v>5.69753483</v>
      </c>
      <c r="K27" s="18" t="n">
        <v>493.80150952</v>
      </c>
      <c r="L27" s="20" t="n">
        <v>3.32842283</v>
      </c>
      <c r="M27" s="18" t="n">
        <v>494.54122539</v>
      </c>
      <c r="N27" s="20" t="n">
        <v>2.56909043</v>
      </c>
      <c r="O27" s="18" t="n">
        <v>387.30917951</v>
      </c>
      <c r="P27" s="20" t="n">
        <v>16.08929805</v>
      </c>
      <c r="Q27" s="18" t="s">
        <v>182</v>
      </c>
      <c r="R27" s="20" t="s">
        <v>182</v>
      </c>
      <c r="S27" s="18" t="s">
        <v>182</v>
      </c>
      <c r="T27" s="20" t="s">
        <v>182</v>
      </c>
      <c r="U27" s="18" t="s">
        <v>182</v>
      </c>
      <c r="V27" s="20" t="s">
        <v>182</v>
      </c>
      <c r="W27" s="18" t="n">
        <v>394.93627272</v>
      </c>
      <c r="X27" s="20" t="n">
        <v>4.39535958</v>
      </c>
    </row>
    <row r="28" spans="1:24">
      <c r="A28" s="15" t="s">
        <v>203</v>
      </c>
      <c r="B28" s="17" t="n">
        <v>7568</v>
      </c>
      <c r="C28" s="18">
        <f>(134.0/B28*100)</f>
        <v/>
      </c>
      <c r="D28" s="19" t="n">
        <v>7434</v>
      </c>
      <c r="E28" s="18" t="n">
        <v>397.21270847</v>
      </c>
      <c r="F28" s="20" t="n">
        <v>3.91864324</v>
      </c>
      <c r="G28" s="18" t="n">
        <v>399.68189071</v>
      </c>
      <c r="H28" s="20" t="n">
        <v>5.4156439</v>
      </c>
      <c r="I28" s="18" t="n">
        <v>418.95141223</v>
      </c>
      <c r="J28" s="20" t="n">
        <v>3.97121966</v>
      </c>
      <c r="K28" s="18" t="n">
        <v>427.01190441</v>
      </c>
      <c r="L28" s="20" t="n">
        <v>3.28816492</v>
      </c>
      <c r="M28" s="18" t="n">
        <v>447.37205417</v>
      </c>
      <c r="N28" s="20" t="n">
        <v>3.07011773</v>
      </c>
      <c r="O28" s="18" t="n">
        <v>334.93985653</v>
      </c>
      <c r="P28" s="20" t="n">
        <v>9.19196545</v>
      </c>
      <c r="Q28" s="18" t="s">
        <v>182</v>
      </c>
      <c r="R28" s="20" t="s">
        <v>182</v>
      </c>
      <c r="S28" s="18" t="s">
        <v>182</v>
      </c>
      <c r="T28" s="20" t="s">
        <v>182</v>
      </c>
      <c r="U28" s="18" t="s">
        <v>182</v>
      </c>
      <c r="V28" s="20" t="s">
        <v>182</v>
      </c>
      <c r="W28" s="18" t="n">
        <v>385.68991344</v>
      </c>
      <c r="X28" s="20" t="n">
        <v>7.93838201</v>
      </c>
    </row>
    <row r="29" spans="1:24">
      <c r="A29" s="15" t="s">
        <v>204</v>
      </c>
      <c r="B29" s="17" t="n">
        <v>5385</v>
      </c>
      <c r="C29" s="18">
        <f>(36.0/B29*100)</f>
        <v/>
      </c>
      <c r="D29" s="19" t="n">
        <v>5349</v>
      </c>
      <c r="E29" s="18" t="n">
        <v>517.20362567</v>
      </c>
      <c r="F29" s="20" t="n">
        <v>4.25736641</v>
      </c>
      <c r="G29" s="18" t="n">
        <v>513.38227812</v>
      </c>
      <c r="H29" s="20" t="n">
        <v>5.72578904</v>
      </c>
      <c r="I29" s="18" t="n">
        <v>502.05537939</v>
      </c>
      <c r="J29" s="20" t="n">
        <v>4.65373737</v>
      </c>
      <c r="K29" s="18" t="n">
        <v>511.24122559</v>
      </c>
      <c r="L29" s="20" t="n">
        <v>3.33023498</v>
      </c>
      <c r="M29" s="18" t="n">
        <v>509.17853569</v>
      </c>
      <c r="N29" s="20" t="n">
        <v>3.54389771</v>
      </c>
      <c r="O29" s="18" t="n">
        <v>324.13415987</v>
      </c>
      <c r="P29" s="20" t="n">
        <v>51.69632977</v>
      </c>
      <c r="Q29" s="18" t="s">
        <v>182</v>
      </c>
      <c r="R29" s="20" t="s">
        <v>182</v>
      </c>
      <c r="S29" s="18" t="n">
        <v>314.02123871</v>
      </c>
      <c r="T29" s="20" t="n">
        <v>13.26138992</v>
      </c>
      <c r="U29" s="18" t="s">
        <v>182</v>
      </c>
      <c r="V29" s="20" t="s">
        <v>182</v>
      </c>
      <c r="W29" s="18" t="n">
        <v>418.90045656</v>
      </c>
      <c r="X29" s="20" t="n">
        <v>13.92325312</v>
      </c>
    </row>
    <row r="30" spans="1:24">
      <c r="A30" s="15" t="s">
        <v>205</v>
      </c>
      <c r="B30" s="17" t="n">
        <v>4520</v>
      </c>
      <c r="C30" s="18">
        <f>(546.0/B30*100)</f>
        <v/>
      </c>
      <c r="D30" s="19" t="n">
        <v>3974</v>
      </c>
      <c r="E30" s="18" t="n">
        <v>519.65850542</v>
      </c>
      <c r="F30" s="20" t="n">
        <v>8.19955919</v>
      </c>
      <c r="G30" s="18" t="n">
        <v>504.74180134</v>
      </c>
      <c r="H30" s="20" t="n">
        <v>11.98189932</v>
      </c>
      <c r="I30" s="18" t="n">
        <v>512.47086555</v>
      </c>
      <c r="J30" s="20" t="n">
        <v>6.94869271</v>
      </c>
      <c r="K30" s="18" t="n">
        <v>523.49556974</v>
      </c>
      <c r="L30" s="20" t="n">
        <v>4.23174517</v>
      </c>
      <c r="M30" s="18" t="n">
        <v>521.44609884</v>
      </c>
      <c r="N30" s="20" t="n">
        <v>3.28215564</v>
      </c>
      <c r="O30" s="18" t="n">
        <v>405.01001004</v>
      </c>
      <c r="P30" s="20" t="n">
        <v>26.28454288</v>
      </c>
      <c r="Q30" s="18" t="s">
        <v>182</v>
      </c>
      <c r="R30" s="20" t="s">
        <v>182</v>
      </c>
      <c r="S30" s="18" t="s">
        <v>182</v>
      </c>
      <c r="T30" s="20" t="s">
        <v>182</v>
      </c>
      <c r="U30" s="18" t="s">
        <v>182</v>
      </c>
      <c r="V30" s="20" t="s">
        <v>182</v>
      </c>
      <c r="W30" s="18" t="n">
        <v>397.25038425</v>
      </c>
      <c r="X30" s="20" t="n">
        <v>9.328032950000001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513.05312886</v>
      </c>
      <c r="F32" s="20" t="n">
        <v>3.31595437</v>
      </c>
      <c r="G32" s="18" t="n">
        <v>499.18705524</v>
      </c>
      <c r="H32" s="20" t="n">
        <v>5.51061522</v>
      </c>
      <c r="I32" s="18" t="n">
        <v>506.62150545</v>
      </c>
      <c r="J32" s="20" t="n">
        <v>4.59476531</v>
      </c>
      <c r="K32" s="18" t="n">
        <v>504.24669945</v>
      </c>
      <c r="L32" s="20" t="n">
        <v>4.47476056</v>
      </c>
      <c r="M32" s="18" t="n">
        <v>510.46708623</v>
      </c>
      <c r="N32" s="20" t="n">
        <v>3.45681206</v>
      </c>
      <c r="O32" s="18" t="n">
        <v>415.96615723</v>
      </c>
      <c r="P32" s="20" t="n">
        <v>23.22638406</v>
      </c>
      <c r="Q32" s="18" t="s">
        <v>182</v>
      </c>
      <c r="R32" s="20" t="s">
        <v>182</v>
      </c>
      <c r="S32" s="18" t="s">
        <v>182</v>
      </c>
      <c r="T32" s="20" t="s">
        <v>182</v>
      </c>
      <c r="U32" s="18" t="s">
        <v>182</v>
      </c>
      <c r="V32" s="20" t="s">
        <v>182</v>
      </c>
      <c r="W32" s="18" t="n">
        <v>431.96716385</v>
      </c>
      <c r="X32" s="20" t="n">
        <v>9.457031069999999</v>
      </c>
    </row>
    <row r="33" spans="1:24">
      <c r="A33" s="15" t="s">
        <v>208</v>
      </c>
      <c r="B33" s="17" t="n">
        <v>7325</v>
      </c>
      <c r="C33" s="18">
        <f>(235.0/B33*100)</f>
        <v/>
      </c>
      <c r="D33" s="19" t="n">
        <v>7090</v>
      </c>
      <c r="E33" s="18" t="n">
        <v>495.88188272</v>
      </c>
      <c r="F33" s="20" t="n">
        <v>4.78344028</v>
      </c>
      <c r="G33" s="18" t="n">
        <v>481.39277291</v>
      </c>
      <c r="H33" s="20" t="n">
        <v>6.16568932</v>
      </c>
      <c r="I33" s="18" t="n">
        <v>498.39546465</v>
      </c>
      <c r="J33" s="20" t="n">
        <v>4.03940658</v>
      </c>
      <c r="K33" s="18" t="n">
        <v>510.77817216</v>
      </c>
      <c r="L33" s="20" t="n">
        <v>3.60979103</v>
      </c>
      <c r="M33" s="18" t="n">
        <v>502.29007847</v>
      </c>
      <c r="N33" s="20" t="n">
        <v>3.02610533</v>
      </c>
      <c r="O33" s="18" t="n">
        <v>376.02911283</v>
      </c>
      <c r="P33" s="20" t="n">
        <v>21.32653468</v>
      </c>
      <c r="Q33" s="18" t="s">
        <v>182</v>
      </c>
      <c r="R33" s="20" t="s">
        <v>182</v>
      </c>
      <c r="S33" s="18" t="s">
        <v>182</v>
      </c>
      <c r="T33" s="20" t="s">
        <v>182</v>
      </c>
      <c r="U33" s="18" t="s">
        <v>182</v>
      </c>
      <c r="V33" s="20" t="s">
        <v>182</v>
      </c>
      <c r="W33" s="18" t="n">
        <v>433.33812503</v>
      </c>
      <c r="X33" s="20" t="n">
        <v>7.40601411</v>
      </c>
    </row>
    <row r="34" spans="1:24">
      <c r="A34" s="15" t="s">
        <v>209</v>
      </c>
      <c r="B34" s="17" t="n">
        <v>6350</v>
      </c>
      <c r="C34" s="18">
        <f>(86.0/B34*100)</f>
        <v/>
      </c>
      <c r="D34" s="19" t="n">
        <v>6264</v>
      </c>
      <c r="E34" s="18" t="n">
        <v>476.59616444</v>
      </c>
      <c r="F34" s="20" t="n">
        <v>3.5593492</v>
      </c>
      <c r="G34" s="18" t="n">
        <v>437.07791295</v>
      </c>
      <c r="H34" s="20" t="n">
        <v>6.3605219</v>
      </c>
      <c r="I34" s="18" t="n">
        <v>441.86042087</v>
      </c>
      <c r="J34" s="20" t="n">
        <v>4.79613648</v>
      </c>
      <c r="K34" s="18" t="n">
        <v>466.55956602</v>
      </c>
      <c r="L34" s="20" t="n">
        <v>4.18215093</v>
      </c>
      <c r="M34" s="18" t="n">
        <v>474.69612899</v>
      </c>
      <c r="N34" s="20" t="n">
        <v>2.5898072</v>
      </c>
      <c r="O34" s="18" t="n">
        <v>336.00964723</v>
      </c>
      <c r="P34" s="20" t="n">
        <v>14.75537024</v>
      </c>
      <c r="Q34" s="18" t="s">
        <v>182</v>
      </c>
      <c r="R34" s="20" t="s">
        <v>182</v>
      </c>
      <c r="S34" s="18" t="n">
        <v>263.37193708</v>
      </c>
      <c r="T34" s="20" t="n">
        <v>13.61114927</v>
      </c>
      <c r="U34" s="18" t="s">
        <v>182</v>
      </c>
      <c r="V34" s="20" t="s">
        <v>182</v>
      </c>
      <c r="W34" s="18" t="n">
        <v>358.20557375</v>
      </c>
      <c r="X34" s="20" t="n">
        <v>8.08728958</v>
      </c>
    </row>
    <row r="35" spans="1:24">
      <c r="A35" s="15" t="s">
        <v>210</v>
      </c>
      <c r="B35" s="17" t="n">
        <v>6406</v>
      </c>
      <c r="C35" s="18">
        <f>(69.0/B35*100)</f>
        <v/>
      </c>
      <c r="D35" s="19" t="n">
        <v>6337</v>
      </c>
      <c r="E35" s="18" t="n">
        <v>524.32328146</v>
      </c>
      <c r="F35" s="20" t="n">
        <v>2.9279239</v>
      </c>
      <c r="G35" s="18" t="n">
        <v>491.05328067</v>
      </c>
      <c r="H35" s="20" t="n">
        <v>5.44318441</v>
      </c>
      <c r="I35" s="18" t="n">
        <v>499.06150854</v>
      </c>
      <c r="J35" s="20" t="n">
        <v>4.66234883</v>
      </c>
      <c r="K35" s="18" t="n">
        <v>508.80451684</v>
      </c>
      <c r="L35" s="20" t="n">
        <v>3.26588081</v>
      </c>
      <c r="M35" s="18" t="n">
        <v>516.71592477</v>
      </c>
      <c r="N35" s="20" t="n">
        <v>3.311628</v>
      </c>
      <c r="O35" s="18" t="n">
        <v>430.2645433</v>
      </c>
      <c r="P35" s="20" t="n">
        <v>21.07802728</v>
      </c>
      <c r="Q35" s="18" t="s">
        <v>182</v>
      </c>
      <c r="R35" s="20" t="s">
        <v>182</v>
      </c>
      <c r="S35" s="18" t="n">
        <v>337.32521215</v>
      </c>
      <c r="T35" s="20" t="n">
        <v>11.65794297</v>
      </c>
      <c r="U35" s="18" t="s">
        <v>182</v>
      </c>
      <c r="V35" s="20" t="s">
        <v>182</v>
      </c>
      <c r="W35" s="18" t="n">
        <v>423.5944377</v>
      </c>
      <c r="X35" s="20" t="n">
        <v>7.14143482</v>
      </c>
    </row>
    <row r="36" spans="1:24">
      <c r="A36" s="15" t="s">
        <v>211</v>
      </c>
      <c r="B36" s="17" t="n">
        <v>6736</v>
      </c>
      <c r="C36" s="18">
        <f>(49.0/B36*100)</f>
        <v/>
      </c>
      <c r="D36" s="19" t="n">
        <v>6687</v>
      </c>
      <c r="E36" s="18" t="n">
        <v>495.19940841</v>
      </c>
      <c r="F36" s="20" t="n">
        <v>3.79410281</v>
      </c>
      <c r="G36" s="18" t="n">
        <v>475.51714705</v>
      </c>
      <c r="H36" s="20" t="n">
        <v>7.17273732</v>
      </c>
      <c r="I36" s="18" t="n">
        <v>485.66691668</v>
      </c>
      <c r="J36" s="20" t="n">
        <v>5.48816566</v>
      </c>
      <c r="K36" s="18" t="n">
        <v>497.67349716</v>
      </c>
      <c r="L36" s="20" t="n">
        <v>3.53173132</v>
      </c>
      <c r="M36" s="18" t="n">
        <v>506.3184104</v>
      </c>
      <c r="N36" s="20" t="n">
        <v>2.71048481</v>
      </c>
      <c r="O36" s="18" t="n">
        <v>369.72364582</v>
      </c>
      <c r="P36" s="20" t="n">
        <v>22.3136275</v>
      </c>
      <c r="Q36" s="18" t="s">
        <v>182</v>
      </c>
      <c r="R36" s="20" t="s">
        <v>182</v>
      </c>
      <c r="S36" s="18" t="s">
        <v>182</v>
      </c>
      <c r="T36" s="20" t="s">
        <v>182</v>
      </c>
      <c r="U36" s="18" t="s">
        <v>182</v>
      </c>
      <c r="V36" s="20" t="s">
        <v>182</v>
      </c>
      <c r="W36" s="18" t="n">
        <v>419.12443239</v>
      </c>
      <c r="X36" s="20" t="n">
        <v>7.34770092</v>
      </c>
    </row>
    <row r="37" spans="1:24">
      <c r="A37" s="15" t="s">
        <v>212</v>
      </c>
      <c r="B37" s="17" t="n">
        <v>5458</v>
      </c>
      <c r="C37" s="18">
        <f>(249.0/B37*100)</f>
        <v/>
      </c>
      <c r="D37" s="19" t="n">
        <v>5209</v>
      </c>
      <c r="E37" s="18" t="n">
        <v>522.74441038</v>
      </c>
      <c r="F37" s="20" t="n">
        <v>3.74964631</v>
      </c>
      <c r="G37" s="18" t="n">
        <v>509.23787562</v>
      </c>
      <c r="H37" s="20" t="n">
        <v>5.021541</v>
      </c>
      <c r="I37" s="18" t="n">
        <v>499.63990048</v>
      </c>
      <c r="J37" s="20" t="n">
        <v>4.95208359</v>
      </c>
      <c r="K37" s="18" t="n">
        <v>499.11013259</v>
      </c>
      <c r="L37" s="20" t="n">
        <v>4.40031329</v>
      </c>
      <c r="M37" s="18" t="n">
        <v>508.14413951</v>
      </c>
      <c r="N37" s="20" t="n">
        <v>4.57963103</v>
      </c>
      <c r="O37" s="18" t="n">
        <v>343.16972128</v>
      </c>
      <c r="P37" s="20" t="n">
        <v>23.12127196</v>
      </c>
      <c r="Q37" s="18" t="s">
        <v>182</v>
      </c>
      <c r="R37" s="20" t="s">
        <v>182</v>
      </c>
      <c r="S37" s="18" t="s">
        <v>182</v>
      </c>
      <c r="T37" s="20" t="s">
        <v>182</v>
      </c>
      <c r="U37" s="18" t="s">
        <v>182</v>
      </c>
      <c r="V37" s="20" t="s">
        <v>182</v>
      </c>
      <c r="W37" s="18" t="n">
        <v>408.51823992</v>
      </c>
      <c r="X37" s="20" t="n">
        <v>7.71776951</v>
      </c>
    </row>
    <row r="38" spans="1:24">
      <c r="A38" s="15" t="s">
        <v>213</v>
      </c>
      <c r="B38" s="17" t="n">
        <v>5860</v>
      </c>
      <c r="C38" s="18">
        <f>(64.0/B38*100)</f>
        <v/>
      </c>
      <c r="D38" s="19" t="n">
        <v>5796</v>
      </c>
      <c r="E38" s="18" t="n">
        <v>523.90492613</v>
      </c>
      <c r="F38" s="20" t="n">
        <v>3.82631037</v>
      </c>
      <c r="G38" s="18" t="n">
        <v>480.4565057</v>
      </c>
      <c r="H38" s="20" t="n">
        <v>7.38966535</v>
      </c>
      <c r="I38" s="18" t="n">
        <v>478.77091208</v>
      </c>
      <c r="J38" s="20" t="n">
        <v>5.94552264</v>
      </c>
      <c r="K38" s="18" t="n">
        <v>491.62316513</v>
      </c>
      <c r="L38" s="20" t="n">
        <v>4.51689679</v>
      </c>
      <c r="M38" s="18" t="n">
        <v>490.55009701</v>
      </c>
      <c r="N38" s="20" t="n">
        <v>3.38739214</v>
      </c>
      <c r="O38" s="18" t="n">
        <v>369.61260262</v>
      </c>
      <c r="P38" s="20" t="n">
        <v>18.26023486</v>
      </c>
      <c r="Q38" s="18" t="s">
        <v>182</v>
      </c>
      <c r="R38" s="20" t="s">
        <v>182</v>
      </c>
      <c r="S38" s="18" t="s">
        <v>182</v>
      </c>
      <c r="T38" s="20" t="s">
        <v>182</v>
      </c>
      <c r="U38" s="18" t="s">
        <v>182</v>
      </c>
      <c r="V38" s="20" t="s">
        <v>182</v>
      </c>
      <c r="W38" s="18" t="n">
        <v>405.95600373</v>
      </c>
      <c r="X38" s="20" t="n">
        <v>6.69679872</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(5671.0/B40*100)</f>
        <v/>
      </c>
      <c r="D40" s="19" t="n">
        <v>8486</v>
      </c>
      <c r="E40" s="18" t="n">
        <v>487.07778036</v>
      </c>
      <c r="F40" s="20" t="n">
        <v>9.320474750000001</v>
      </c>
      <c r="G40" s="18" t="n">
        <v>503.45429545</v>
      </c>
      <c r="H40" s="20" t="n">
        <v>9.87756109</v>
      </c>
      <c r="I40" s="18" t="n">
        <v>501.51017421</v>
      </c>
      <c r="J40" s="20" t="n">
        <v>7.14706556</v>
      </c>
      <c r="K40" s="18" t="n">
        <v>510.36357912</v>
      </c>
      <c r="L40" s="20" t="n">
        <v>3.9341185</v>
      </c>
      <c r="M40" s="18" t="n">
        <v>504.61495711</v>
      </c>
      <c r="N40" s="20" t="n">
        <v>3.28287075</v>
      </c>
      <c r="O40" s="18" t="n">
        <v>432.02468627</v>
      </c>
      <c r="P40" s="20" t="n">
        <v>21.89614716</v>
      </c>
      <c r="Q40" s="18" t="s">
        <v>182</v>
      </c>
      <c r="R40" s="20" t="s">
        <v>182</v>
      </c>
      <c r="S40" s="18" t="n">
        <v>493.18465857</v>
      </c>
      <c r="T40" s="20" t="n">
        <v>2.25147869</v>
      </c>
      <c r="U40" s="18" t="s">
        <v>182</v>
      </c>
      <c r="V40" s="20" t="s">
        <v>182</v>
      </c>
      <c r="W40" s="18" t="n">
        <v>403.93618265</v>
      </c>
      <c r="X40" s="20" t="n">
        <v>9.80347461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(2792.0/B46*100)</f>
        <v/>
      </c>
      <c r="D46" s="19" t="n">
        <v>20349</v>
      </c>
      <c r="E46" s="18" t="n">
        <v>404.96702461</v>
      </c>
      <c r="F46" s="20" t="n">
        <v>4.18938978</v>
      </c>
      <c r="G46" s="18" t="n">
        <v>396.44669417</v>
      </c>
      <c r="H46" s="20" t="n">
        <v>5.14152822</v>
      </c>
      <c r="I46" s="18" t="n">
        <v>422.180922</v>
      </c>
      <c r="J46" s="20" t="n">
        <v>5.78613211</v>
      </c>
      <c r="K46" s="18" t="n">
        <v>435.26146093</v>
      </c>
      <c r="L46" s="20" t="n">
        <v>4.83607332</v>
      </c>
      <c r="M46" s="18" t="n">
        <v>449.54888229</v>
      </c>
      <c r="N46" s="20" t="n">
        <v>4.59650225</v>
      </c>
      <c r="O46" s="18" t="n">
        <v>307.86644132</v>
      </c>
      <c r="P46" s="20" t="n">
        <v>11.90587687</v>
      </c>
      <c r="Q46" s="18" t="s">
        <v>182</v>
      </c>
      <c r="R46" s="20" t="s">
        <v>182</v>
      </c>
      <c r="S46" s="18" t="s">
        <v>182</v>
      </c>
      <c r="T46" s="20" t="s">
        <v>182</v>
      </c>
      <c r="U46" s="18" t="s">
        <v>182</v>
      </c>
      <c r="V46" s="20" t="s">
        <v>182</v>
      </c>
      <c r="W46" s="18" t="n">
        <v>380.91692758</v>
      </c>
      <c r="X46" s="20" t="n">
        <v>3.66084575</v>
      </c>
    </row>
    <row r="47" spans="1:24">
      <c r="A47" s="15" t="s">
        <v>222</v>
      </c>
      <c r="B47" s="17" t="n">
        <v>5928</v>
      </c>
      <c r="C47" s="18">
        <f>(148.0/B47*100)</f>
        <v/>
      </c>
      <c r="D47" s="19" t="n">
        <v>5780</v>
      </c>
      <c r="E47" s="18" t="n">
        <v>389.56656729</v>
      </c>
      <c r="F47" s="20" t="n">
        <v>8.69479267</v>
      </c>
      <c r="G47" s="18" t="n">
        <v>381.51047884</v>
      </c>
      <c r="H47" s="20" t="n">
        <v>8.15255106</v>
      </c>
      <c r="I47" s="18" t="n">
        <v>436.68637247</v>
      </c>
      <c r="J47" s="20" t="n">
        <v>7.54658946</v>
      </c>
      <c r="K47" s="18" t="n">
        <v>443.46632013</v>
      </c>
      <c r="L47" s="20" t="n">
        <v>5.67972792</v>
      </c>
      <c r="M47" s="18" t="n">
        <v>476.08392311</v>
      </c>
      <c r="N47" s="20" t="n">
        <v>4.21838038</v>
      </c>
      <c r="O47" s="18" t="n">
        <v>325.00177883</v>
      </c>
      <c r="P47" s="20" t="n">
        <v>13.28366105</v>
      </c>
      <c r="Q47" s="18" t="s">
        <v>182</v>
      </c>
      <c r="R47" s="20" t="s">
        <v>182</v>
      </c>
      <c r="S47" s="18" t="s">
        <v>182</v>
      </c>
      <c r="T47" s="20" t="s">
        <v>182</v>
      </c>
      <c r="U47" s="18" t="s">
        <v>182</v>
      </c>
      <c r="V47" s="20" t="s">
        <v>182</v>
      </c>
      <c r="W47" s="18" t="n">
        <v>346.21738549</v>
      </c>
      <c r="X47" s="20" t="n">
        <v>6.10983632</v>
      </c>
    </row>
    <row r="48" spans="1:24">
      <c r="A48" s="15" t="s">
        <v>223</v>
      </c>
      <c r="B48" s="17" t="n">
        <v>9841</v>
      </c>
      <c r="C48" s="18">
        <f>(19.0/B48*100)</f>
        <v/>
      </c>
      <c r="D48" s="19" t="n">
        <v>9822</v>
      </c>
      <c r="E48" s="18" t="n">
        <v>468.67201181</v>
      </c>
      <c r="F48" s="20" t="n">
        <v>10.63115183</v>
      </c>
      <c r="G48" s="18" t="n">
        <v>503.56902247</v>
      </c>
      <c r="H48" s="20" t="n">
        <v>7.81763016</v>
      </c>
      <c r="I48" s="18" t="n">
        <v>516.47045939</v>
      </c>
      <c r="J48" s="20" t="n">
        <v>6.57846517</v>
      </c>
      <c r="K48" s="18" t="n">
        <v>496.07629586</v>
      </c>
      <c r="L48" s="20" t="n">
        <v>5.69209725</v>
      </c>
      <c r="M48" s="18" t="n">
        <v>490.69086283</v>
      </c>
      <c r="N48" s="20" t="n">
        <v>4.92291301</v>
      </c>
      <c r="O48" s="18" t="n">
        <v>324.36252601</v>
      </c>
      <c r="P48" s="20" t="n">
        <v>11.17732921</v>
      </c>
      <c r="Q48" s="18" t="s">
        <v>182</v>
      </c>
      <c r="R48" s="20" t="s">
        <v>182</v>
      </c>
      <c r="S48" s="18" t="s">
        <v>182</v>
      </c>
      <c r="T48" s="20" t="s">
        <v>182</v>
      </c>
      <c r="U48" s="18" t="s">
        <v>182</v>
      </c>
      <c r="V48" s="20" t="s">
        <v>182</v>
      </c>
      <c r="W48" s="18" t="n">
        <v>432.45054669</v>
      </c>
      <c r="X48" s="20" t="n">
        <v>19.0900799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(1048.0/B50*100)</f>
        <v/>
      </c>
      <c r="D50" s="19" t="n">
        <v>10747</v>
      </c>
      <c r="E50" s="18" t="n">
        <v>405.03476829</v>
      </c>
      <c r="F50" s="20" t="n">
        <v>4.62573447</v>
      </c>
      <c r="G50" s="18" t="n">
        <v>409.5851706</v>
      </c>
      <c r="H50" s="20" t="n">
        <v>4.80651841</v>
      </c>
      <c r="I50" s="18" t="n">
        <v>436.58176096</v>
      </c>
      <c r="J50" s="20" t="n">
        <v>3.93606385</v>
      </c>
      <c r="K50" s="18" t="n">
        <v>442.11553749</v>
      </c>
      <c r="L50" s="20" t="n">
        <v>3.72281734</v>
      </c>
      <c r="M50" s="18" t="n">
        <v>455.46647316</v>
      </c>
      <c r="N50" s="20" t="n">
        <v>3.27124496</v>
      </c>
      <c r="O50" s="18" t="n">
        <v>322.25586987</v>
      </c>
      <c r="P50" s="20" t="n">
        <v>8.56992509</v>
      </c>
      <c r="Q50" s="18" t="s">
        <v>182</v>
      </c>
      <c r="R50" s="20" t="s">
        <v>182</v>
      </c>
      <c r="S50" s="18" t="s">
        <v>182</v>
      </c>
      <c r="T50" s="20" t="s">
        <v>182</v>
      </c>
      <c r="U50" s="18" t="s">
        <v>182</v>
      </c>
      <c r="V50" s="20" t="s">
        <v>182</v>
      </c>
      <c r="W50" s="18" t="n">
        <v>381.18537672</v>
      </c>
      <c r="X50" s="20" t="n">
        <v>9.87895052</v>
      </c>
    </row>
    <row r="51" spans="1:24">
      <c r="A51" s="15" t="s">
        <v>226</v>
      </c>
      <c r="B51" s="17" t="n">
        <v>6866</v>
      </c>
      <c r="C51" s="18">
        <f>(117.0/B51*100)</f>
        <v/>
      </c>
      <c r="D51" s="19" t="n">
        <v>6749</v>
      </c>
      <c r="E51" s="18" t="n">
        <v>420.95027963</v>
      </c>
      <c r="F51" s="20" t="n">
        <v>3.91711892</v>
      </c>
      <c r="G51" s="18" t="n">
        <v>421.66785239</v>
      </c>
      <c r="H51" s="20" t="n">
        <v>6.20220013</v>
      </c>
      <c r="I51" s="18" t="n">
        <v>432.19210488</v>
      </c>
      <c r="J51" s="20" t="n">
        <v>4.47914786</v>
      </c>
      <c r="K51" s="18" t="n">
        <v>431.67291723</v>
      </c>
      <c r="L51" s="20" t="n">
        <v>4.13812527</v>
      </c>
      <c r="M51" s="18" t="n">
        <v>442.26747988</v>
      </c>
      <c r="N51" s="20" t="n">
        <v>3.22951876</v>
      </c>
      <c r="O51" s="18" t="n">
        <v>306.15936954</v>
      </c>
      <c r="P51" s="20" t="n">
        <v>16.24559738</v>
      </c>
      <c r="Q51" s="18" t="s">
        <v>182</v>
      </c>
      <c r="R51" s="20" t="s">
        <v>182</v>
      </c>
      <c r="S51" s="18" t="n">
        <v>427.96430568</v>
      </c>
      <c r="T51" s="20" t="n">
        <v>5.20460603</v>
      </c>
      <c r="U51" s="18" t="s">
        <v>182</v>
      </c>
      <c r="V51" s="20" t="s">
        <v>182</v>
      </c>
      <c r="W51" s="18" t="n">
        <v>394.16403823</v>
      </c>
      <c r="X51" s="20" t="n">
        <v>5.26980743</v>
      </c>
    </row>
    <row r="52" spans="1:24">
      <c r="A52" s="15" t="s">
        <v>227</v>
      </c>
      <c r="B52" s="17" t="n">
        <v>5809</v>
      </c>
      <c r="C52" s="18">
        <f>(119.0/B52*100)</f>
        <v/>
      </c>
      <c r="D52" s="19" t="n">
        <v>5690</v>
      </c>
      <c r="E52" s="18" t="n">
        <v>492.07319903</v>
      </c>
      <c r="F52" s="20" t="n">
        <v>3.87929113</v>
      </c>
      <c r="G52" s="18" t="n">
        <v>497.27722811</v>
      </c>
      <c r="H52" s="20" t="n">
        <v>4.21605193</v>
      </c>
      <c r="I52" s="18" t="n">
        <v>487.41477285</v>
      </c>
      <c r="J52" s="20" t="n">
        <v>4.09567507</v>
      </c>
      <c r="K52" s="18" t="n">
        <v>496.45110338</v>
      </c>
      <c r="L52" s="20" t="n">
        <v>3.62435935</v>
      </c>
      <c r="M52" s="18" t="n">
        <v>490.88199435</v>
      </c>
      <c r="N52" s="20" t="n">
        <v>3.68573333</v>
      </c>
      <c r="O52" s="18" t="n">
        <v>369.52470076</v>
      </c>
      <c r="P52" s="20" t="n">
        <v>22.63947018</v>
      </c>
      <c r="Q52" s="18" t="s">
        <v>182</v>
      </c>
      <c r="R52" s="20" t="s">
        <v>182</v>
      </c>
      <c r="S52" s="18" t="s">
        <v>182</v>
      </c>
      <c r="T52" s="20" t="s">
        <v>182</v>
      </c>
      <c r="U52" s="18" t="s">
        <v>182</v>
      </c>
      <c r="V52" s="20" t="s">
        <v>182</v>
      </c>
      <c r="W52" s="18" t="n">
        <v>405.66964795</v>
      </c>
      <c r="X52" s="20" t="n">
        <v>7.309413</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(469.0/B54*100)</f>
        <v/>
      </c>
      <c r="D54" s="19" t="n">
        <v>4271</v>
      </c>
      <c r="E54" s="18" t="n">
        <v>366.78079689</v>
      </c>
      <c r="F54" s="20" t="n">
        <v>4.23064136</v>
      </c>
      <c r="G54" s="18" t="n">
        <v>352.49584649</v>
      </c>
      <c r="H54" s="20" t="n">
        <v>5.00392038</v>
      </c>
      <c r="I54" s="18" t="n">
        <v>364.31045815</v>
      </c>
      <c r="J54" s="20" t="n">
        <v>5.37327048</v>
      </c>
      <c r="K54" s="18" t="n">
        <v>374.9871715</v>
      </c>
      <c r="L54" s="20" t="n">
        <v>5.56745957</v>
      </c>
      <c r="M54" s="18" t="n">
        <v>392.44422101</v>
      </c>
      <c r="N54" s="20" t="n">
        <v>5.20544174</v>
      </c>
      <c r="O54" s="18" t="n">
        <v>297.57841935</v>
      </c>
      <c r="P54" s="20" t="n">
        <v>8.27344974</v>
      </c>
      <c r="Q54" s="18" t="s">
        <v>182</v>
      </c>
      <c r="R54" s="20" t="s">
        <v>182</v>
      </c>
      <c r="S54" s="18" t="s">
        <v>182</v>
      </c>
      <c r="T54" s="20" t="s">
        <v>182</v>
      </c>
      <c r="U54" s="18" t="s">
        <v>182</v>
      </c>
      <c r="V54" s="20" t="s">
        <v>182</v>
      </c>
      <c r="W54" s="18" t="n">
        <v>309.98522786</v>
      </c>
      <c r="X54" s="20" t="n">
        <v>4.69540508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534.64057521</v>
      </c>
      <c r="F56" s="20" t="n">
        <v>3.17365525</v>
      </c>
      <c r="G56" s="18" t="n">
        <v>519.42705289</v>
      </c>
      <c r="H56" s="20" t="n">
        <v>4.62503764</v>
      </c>
      <c r="I56" s="18" t="n">
        <v>525.25330603</v>
      </c>
      <c r="J56" s="20" t="n">
        <v>4.96124184</v>
      </c>
      <c r="K56" s="18" t="n">
        <v>532.27650833</v>
      </c>
      <c r="L56" s="20" t="n">
        <v>3.66299928</v>
      </c>
      <c r="M56" s="18" t="n">
        <v>523.41285906</v>
      </c>
      <c r="N56" s="20" t="n">
        <v>4.76408713</v>
      </c>
      <c r="O56" s="18" t="n">
        <v>431.98054993</v>
      </c>
      <c r="P56" s="20" t="n">
        <v>17.09401393</v>
      </c>
      <c r="Q56" s="18" t="s">
        <v>182</v>
      </c>
      <c r="R56" s="20" t="s">
        <v>182</v>
      </c>
      <c r="S56" s="18" t="s">
        <v>182</v>
      </c>
      <c r="T56" s="20" t="s">
        <v>182</v>
      </c>
      <c r="U56" s="18" t="s">
        <v>182</v>
      </c>
      <c r="V56" s="20" t="s">
        <v>182</v>
      </c>
      <c r="W56" s="18" t="n">
        <v>443.41731271</v>
      </c>
      <c r="X56" s="20" t="n">
        <v>21.5658934</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(263.0/B61*100)</f>
        <v/>
      </c>
      <c r="D61" s="19" t="n">
        <v>6262</v>
      </c>
      <c r="E61" s="18" t="n">
        <v>478.45817614</v>
      </c>
      <c r="F61" s="20" t="n">
        <v>4.50839372</v>
      </c>
      <c r="G61" s="18" t="n">
        <v>482.38540657</v>
      </c>
      <c r="H61" s="20" t="n">
        <v>4.46256095</v>
      </c>
      <c r="I61" s="18" t="n">
        <v>481.23366605</v>
      </c>
      <c r="J61" s="20" t="n">
        <v>3.97200814</v>
      </c>
      <c r="K61" s="18" t="n">
        <v>482.75530909</v>
      </c>
      <c r="L61" s="20" t="n">
        <v>4.55202398</v>
      </c>
      <c r="M61" s="18" t="n">
        <v>473.69512307</v>
      </c>
      <c r="N61" s="20" t="n">
        <v>3.50944555</v>
      </c>
      <c r="O61" s="18" t="n">
        <v>368.81442632</v>
      </c>
      <c r="P61" s="20" t="n">
        <v>17.16780352</v>
      </c>
      <c r="Q61" s="18" t="s">
        <v>182</v>
      </c>
      <c r="R61" s="20" t="s">
        <v>182</v>
      </c>
      <c r="S61" s="18" t="s">
        <v>182</v>
      </c>
      <c r="T61" s="20" t="s">
        <v>182</v>
      </c>
      <c r="U61" s="18" t="s">
        <v>182</v>
      </c>
      <c r="V61" s="20" t="s">
        <v>182</v>
      </c>
      <c r="W61" s="18" t="n">
        <v>372.43163793</v>
      </c>
      <c r="X61" s="20" t="n">
        <v>9.44798291</v>
      </c>
    </row>
    <row r="62" spans="1:24">
      <c r="A62" s="15" t="s">
        <v>237</v>
      </c>
      <c r="B62" s="17" t="n">
        <v>4476</v>
      </c>
      <c r="C62" s="18">
        <f>(5.0/B62*100)</f>
        <v/>
      </c>
      <c r="D62" s="19" t="n">
        <v>4471</v>
      </c>
      <c r="E62" s="18" t="n">
        <v>500.79994555</v>
      </c>
      <c r="F62" s="20" t="n">
        <v>3.01287415</v>
      </c>
      <c r="G62" s="18" t="n">
        <v>495.16836929</v>
      </c>
      <c r="H62" s="20" t="n">
        <v>3.87929233</v>
      </c>
      <c r="I62" s="18" t="n">
        <v>495.98817632</v>
      </c>
      <c r="J62" s="20" t="n">
        <v>4.14418972</v>
      </c>
      <c r="K62" s="18" t="n">
        <v>520.37407489</v>
      </c>
      <c r="L62" s="20" t="n">
        <v>3.11664986</v>
      </c>
      <c r="M62" s="18" t="n">
        <v>517.20037318</v>
      </c>
      <c r="N62" s="20" t="n">
        <v>1.90309254</v>
      </c>
      <c r="O62" s="18" t="n">
        <v>426.5402774</v>
      </c>
      <c r="P62" s="20" t="n">
        <v>15.63912385</v>
      </c>
      <c r="Q62" s="18" t="s">
        <v>182</v>
      </c>
      <c r="R62" s="20" t="s">
        <v>182</v>
      </c>
      <c r="S62" s="18" t="s">
        <v>182</v>
      </c>
      <c r="T62" s="20" t="s">
        <v>182</v>
      </c>
      <c r="U62" s="18" t="s">
        <v>182</v>
      </c>
      <c r="V62" s="20" t="s">
        <v>182</v>
      </c>
      <c r="W62" s="18" t="n">
        <v>470.28702126</v>
      </c>
      <c r="X62" s="20" t="n">
        <v>12.6607863</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(35.0/B67*100)</f>
        <v/>
      </c>
      <c r="D67" s="19" t="n">
        <v>6936</v>
      </c>
      <c r="E67" s="18" t="n">
        <v>343.6439498</v>
      </c>
      <c r="F67" s="20" t="n">
        <v>3.40054305</v>
      </c>
      <c r="G67" s="18" t="n">
        <v>367.63650889</v>
      </c>
      <c r="H67" s="20" t="n">
        <v>4.75538333</v>
      </c>
      <c r="I67" s="18" t="n">
        <v>397.09628854</v>
      </c>
      <c r="J67" s="20" t="n">
        <v>3.71527542</v>
      </c>
      <c r="K67" s="18" t="n">
        <v>421.25711575</v>
      </c>
      <c r="L67" s="20" t="n">
        <v>3.0183874</v>
      </c>
      <c r="M67" s="18" t="n">
        <v>438.33465276</v>
      </c>
      <c r="N67" s="20" t="n">
        <v>4.66795088</v>
      </c>
      <c r="O67" s="18" t="n">
        <v>291.76354753</v>
      </c>
      <c r="P67" s="20" t="n">
        <v>5.37762837</v>
      </c>
      <c r="Q67" s="18" t="s">
        <v>182</v>
      </c>
      <c r="R67" s="20" t="s">
        <v>182</v>
      </c>
      <c r="S67" s="18" t="s">
        <v>182</v>
      </c>
      <c r="T67" s="20" t="s">
        <v>182</v>
      </c>
      <c r="U67" s="18" t="s">
        <v>182</v>
      </c>
      <c r="V67" s="20" t="s">
        <v>182</v>
      </c>
      <c r="W67" s="18" t="n">
        <v>307.31596222</v>
      </c>
      <c r="X67" s="20" t="n">
        <v>9.52694902</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479.31326019</v>
      </c>
      <c r="F70" s="20" t="n">
        <v>5.59879756</v>
      </c>
      <c r="G70" s="18" t="n">
        <v>471.14050633</v>
      </c>
      <c r="H70" s="20" t="n">
        <v>6.39594631</v>
      </c>
      <c r="I70" s="18" t="n">
        <v>489.58236928</v>
      </c>
      <c r="J70" s="20" t="n">
        <v>4.93669764</v>
      </c>
      <c r="K70" s="18" t="n">
        <v>498.80364683</v>
      </c>
      <c r="L70" s="20" t="n">
        <v>4.32978706</v>
      </c>
      <c r="M70" s="18" t="n">
        <v>514.43630544</v>
      </c>
      <c r="N70" s="20" t="n">
        <v>3.21205383</v>
      </c>
      <c r="O70" s="18" t="n">
        <v>426.1731216</v>
      </c>
      <c r="P70" s="20" t="n">
        <v>17.43907662</v>
      </c>
      <c r="Q70" s="18" t="s">
        <v>182</v>
      </c>
      <c r="R70" s="20" t="s">
        <v>182</v>
      </c>
      <c r="S70" s="18" t="s">
        <v>182</v>
      </c>
      <c r="T70" s="20" t="s">
        <v>182</v>
      </c>
      <c r="U70" s="18" t="s">
        <v>182</v>
      </c>
      <c r="V70" s="20" t="s">
        <v>182</v>
      </c>
      <c r="W70" s="18" t="n">
        <v>429.98776419</v>
      </c>
      <c r="X70" s="20" t="n">
        <v>8.3598914</v>
      </c>
    </row>
    <row r="71" spans="1:24">
      <c r="A71" s="15" t="s">
        <v>246</v>
      </c>
      <c r="B71" s="17" t="n">
        <v>6115</v>
      </c>
      <c r="C71" s="18">
        <f>(116.0/B71*100)</f>
        <v/>
      </c>
      <c r="D71" s="19" t="n">
        <v>5999</v>
      </c>
      <c r="E71" s="18" t="n">
        <v>538.99154677</v>
      </c>
      <c r="F71" s="20" t="n">
        <v>2.16306933</v>
      </c>
      <c r="G71" s="18" t="n">
        <v>521.25309209</v>
      </c>
      <c r="H71" s="20" t="n">
        <v>5.36107028</v>
      </c>
      <c r="I71" s="18" t="n">
        <v>523.96661525</v>
      </c>
      <c r="J71" s="20" t="n">
        <v>4.69892067</v>
      </c>
      <c r="K71" s="18" t="n">
        <v>539.8622654</v>
      </c>
      <c r="L71" s="20" t="n">
        <v>3.65504101</v>
      </c>
      <c r="M71" s="18" t="n">
        <v>544.53064899</v>
      </c>
      <c r="N71" s="20" t="n">
        <v>4.51800803</v>
      </c>
      <c r="O71" s="18" t="n">
        <v>440.86831375</v>
      </c>
      <c r="P71" s="20" t="n">
        <v>17.19045308</v>
      </c>
      <c r="Q71" s="18" t="s">
        <v>182</v>
      </c>
      <c r="R71" s="20" t="s">
        <v>182</v>
      </c>
      <c r="S71" s="18" t="s">
        <v>182</v>
      </c>
      <c r="T71" s="20" t="s">
        <v>182</v>
      </c>
      <c r="U71" s="18" t="s">
        <v>182</v>
      </c>
      <c r="V71" s="20" t="s">
        <v>182</v>
      </c>
      <c r="W71" s="18" t="n">
        <v>491.12547765</v>
      </c>
      <c r="X71" s="20" t="n">
        <v>12.18900104</v>
      </c>
    </row>
    <row r="72" spans="1:24">
      <c r="A72" s="15" t="s">
        <v>247</v>
      </c>
      <c r="B72" s="17" t="n">
        <v>7708</v>
      </c>
      <c r="C72" s="18">
        <f>(8.0/B72*100)</f>
        <v/>
      </c>
      <c r="D72" s="19" t="n">
        <v>7700</v>
      </c>
      <c r="E72" s="18" t="n">
        <v>500.4536836</v>
      </c>
      <c r="F72" s="20" t="n">
        <v>3.39872022</v>
      </c>
      <c r="G72" s="18" t="n">
        <v>492.97316418</v>
      </c>
      <c r="H72" s="20" t="n">
        <v>5.23746615</v>
      </c>
      <c r="I72" s="18" t="n">
        <v>510.1828937</v>
      </c>
      <c r="J72" s="20" t="n">
        <v>4.05984207</v>
      </c>
      <c r="K72" s="18" t="n">
        <v>508.40453592</v>
      </c>
      <c r="L72" s="20" t="n">
        <v>3.57367794</v>
      </c>
      <c r="M72" s="18" t="n">
        <v>487.4608262</v>
      </c>
      <c r="N72" s="20" t="n">
        <v>3.30973008</v>
      </c>
      <c r="O72" s="18" t="n">
        <v>326.14458683</v>
      </c>
      <c r="P72" s="20" t="n">
        <v>15.96470294</v>
      </c>
      <c r="Q72" s="18" t="s">
        <v>182</v>
      </c>
      <c r="R72" s="20" t="s">
        <v>182</v>
      </c>
      <c r="S72" s="18" t="s">
        <v>182</v>
      </c>
      <c r="T72" s="20" t="s">
        <v>182</v>
      </c>
      <c r="U72" s="18" t="s">
        <v>182</v>
      </c>
      <c r="V72" s="20" t="s">
        <v>182</v>
      </c>
      <c r="W72" s="18" t="n">
        <v>421.9680707</v>
      </c>
      <c r="X72" s="20" t="n">
        <v>15.2605211</v>
      </c>
    </row>
    <row r="73" spans="1:24">
      <c r="A73" s="15" t="s">
        <v>248</v>
      </c>
      <c r="B73" s="17" t="n">
        <v>8249</v>
      </c>
      <c r="C73" s="18">
        <f>(236.0/B73*100)</f>
        <v/>
      </c>
      <c r="D73" s="19" t="n">
        <v>8013</v>
      </c>
      <c r="E73" s="18" t="n">
        <v>378.69356345</v>
      </c>
      <c r="F73" s="20" t="n">
        <v>4.25113857</v>
      </c>
      <c r="G73" s="18" t="n">
        <v>382.90460556</v>
      </c>
      <c r="H73" s="20" t="n">
        <v>5.27367461</v>
      </c>
      <c r="I73" s="18" t="n">
        <v>403.99558588</v>
      </c>
      <c r="J73" s="20" t="n">
        <v>4.67633929</v>
      </c>
      <c r="K73" s="18" t="n">
        <v>413.28117008</v>
      </c>
      <c r="L73" s="20" t="n">
        <v>3.92599259</v>
      </c>
      <c r="M73" s="18" t="n">
        <v>431.8082488</v>
      </c>
      <c r="N73" s="20" t="n">
        <v>3.6251643</v>
      </c>
      <c r="O73" s="18" t="n">
        <v>351.84252841</v>
      </c>
      <c r="P73" s="20" t="n">
        <v>8.1004358</v>
      </c>
      <c r="Q73" s="18" t="s">
        <v>182</v>
      </c>
      <c r="R73" s="20" t="s">
        <v>182</v>
      </c>
      <c r="S73" s="18" t="s">
        <v>182</v>
      </c>
      <c r="T73" s="20" t="s">
        <v>182</v>
      </c>
      <c r="U73" s="18" t="s">
        <v>182</v>
      </c>
      <c r="V73" s="20" t="s">
        <v>182</v>
      </c>
      <c r="W73" s="18" t="n">
        <v>362.09681519</v>
      </c>
      <c r="X73" s="20" t="n">
        <v>9.993379490000001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(277.0/B77*100)</f>
        <v/>
      </c>
      <c r="D77" s="19" t="n">
        <v>5785</v>
      </c>
      <c r="E77" s="18" t="n">
        <v>448.79343971</v>
      </c>
      <c r="F77" s="20" t="n">
        <v>3.19774228</v>
      </c>
      <c r="G77" s="18" t="n">
        <v>434.56553972</v>
      </c>
      <c r="H77" s="20" t="n">
        <v>6.00478856</v>
      </c>
      <c r="I77" s="18" t="n">
        <v>442.85009919</v>
      </c>
      <c r="J77" s="20" t="n">
        <v>5.62839436</v>
      </c>
      <c r="K77" s="18" t="n">
        <v>456.17323778</v>
      </c>
      <c r="L77" s="20" t="n">
        <v>4.40581008</v>
      </c>
      <c r="M77" s="18" t="n">
        <v>466.73490502</v>
      </c>
      <c r="N77" s="20" t="n">
        <v>3.67259848</v>
      </c>
      <c r="O77" s="18" t="n">
        <v>324.87880635</v>
      </c>
      <c r="P77" s="20" t="n">
        <v>14.89113436</v>
      </c>
      <c r="Q77" s="18" t="s">
        <v>182</v>
      </c>
      <c r="R77" s="20" t="s">
        <v>182</v>
      </c>
      <c r="S77" s="18" t="s">
        <v>182</v>
      </c>
      <c r="T77" s="20" t="s">
        <v>182</v>
      </c>
      <c r="U77" s="18" t="s">
        <v>182</v>
      </c>
      <c r="V77" s="20" t="s">
        <v>182</v>
      </c>
      <c r="W77" s="18" t="n">
        <v>365.74522328</v>
      </c>
      <c r="X77" s="20" t="n">
        <v>4.48751758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320</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520.05058669</v>
      </c>
      <c r="F7" s="20" t="n">
        <v>4.85355478</v>
      </c>
      <c r="G7" s="18" t="n">
        <v>493.50810887</v>
      </c>
      <c r="H7" s="20" t="n">
        <v>7.51643561</v>
      </c>
      <c r="I7" s="18" t="n">
        <v>495.73424143</v>
      </c>
      <c r="J7" s="20" t="n">
        <v>4.71900654</v>
      </c>
      <c r="K7" s="18" t="n">
        <v>508.31733421</v>
      </c>
      <c r="L7" s="20" t="n">
        <v>3.0282154</v>
      </c>
      <c r="M7" s="18" t="n">
        <v>511.96394241</v>
      </c>
      <c r="N7" s="20" t="n">
        <v>2.33791495</v>
      </c>
      <c r="O7" s="18" t="n">
        <v>407.59514641</v>
      </c>
      <c r="P7" s="20" t="n">
        <v>17.19088166</v>
      </c>
      <c r="Q7" s="18" t="s">
        <v>182</v>
      </c>
      <c r="R7" s="20" t="s">
        <v>182</v>
      </c>
      <c r="S7" s="18" t="s">
        <v>182</v>
      </c>
      <c r="T7" s="20" t="s">
        <v>182</v>
      </c>
      <c r="U7" s="18" t="s">
        <v>182</v>
      </c>
      <c r="V7" s="20" t="s">
        <v>182</v>
      </c>
      <c r="W7" s="18" t="n">
        <v>450.38145438</v>
      </c>
      <c r="X7" s="20" t="n">
        <v>6.3228251</v>
      </c>
    </row>
    <row r="8" spans="1:24">
      <c r="A8" s="15" t="s">
        <v>183</v>
      </c>
      <c r="B8" s="17" t="n">
        <v>7007</v>
      </c>
      <c r="C8" s="18">
        <f>(143.0/B8*100)</f>
        <v/>
      </c>
      <c r="D8" s="19" t="n">
        <v>6864</v>
      </c>
      <c r="E8" s="18" t="n">
        <v>510.82851084</v>
      </c>
      <c r="F8" s="20" t="n">
        <v>4.70051347</v>
      </c>
      <c r="G8" s="18" t="n">
        <v>480.39012203</v>
      </c>
      <c r="H8" s="20" t="n">
        <v>9.599443709999999</v>
      </c>
      <c r="I8" s="18" t="n">
        <v>493.05013957</v>
      </c>
      <c r="J8" s="20" t="n">
        <v>5.60238713</v>
      </c>
      <c r="K8" s="18" t="n">
        <v>494.76162136</v>
      </c>
      <c r="L8" s="20" t="n">
        <v>4.15000502</v>
      </c>
      <c r="M8" s="18" t="n">
        <v>487.97131631</v>
      </c>
      <c r="N8" s="20" t="n">
        <v>2.78664585</v>
      </c>
      <c r="O8" s="18" t="n">
        <v>386.26625258</v>
      </c>
      <c r="P8" s="20" t="n">
        <v>31.80566846</v>
      </c>
      <c r="Q8" s="18" t="s">
        <v>182</v>
      </c>
      <c r="R8" s="20" t="s">
        <v>182</v>
      </c>
      <c r="S8" s="18" t="n">
        <v>361.38025951</v>
      </c>
      <c r="T8" s="20" t="n">
        <v>22.72565673</v>
      </c>
      <c r="U8" s="18" t="s">
        <v>182</v>
      </c>
      <c r="V8" s="20" t="s">
        <v>182</v>
      </c>
      <c r="W8" s="18" t="n">
        <v>386.13884038</v>
      </c>
      <c r="X8" s="20" t="n">
        <v>7.51971972</v>
      </c>
    </row>
    <row r="9" spans="1:24">
      <c r="A9" s="15" t="s">
        <v>184</v>
      </c>
      <c r="B9" s="17" t="n">
        <v>9651</v>
      </c>
      <c r="C9" s="18">
        <f>(547.0/B9*100)</f>
        <v/>
      </c>
      <c r="D9" s="19" t="n">
        <v>9104</v>
      </c>
      <c r="E9" s="18" t="n">
        <v>485.3278034</v>
      </c>
      <c r="F9" s="20" t="n">
        <v>5.86221734</v>
      </c>
      <c r="G9" s="18" t="n">
        <v>452.07116368</v>
      </c>
      <c r="H9" s="20" t="n">
        <v>8.895709330000001</v>
      </c>
      <c r="I9" s="18" t="n">
        <v>494.40226798</v>
      </c>
      <c r="J9" s="20" t="n">
        <v>4.29868082</v>
      </c>
      <c r="K9" s="18" t="n">
        <v>517.20162749</v>
      </c>
      <c r="L9" s="20" t="n">
        <v>3.18009269</v>
      </c>
      <c r="M9" s="18" t="n">
        <v>516.0541442799999</v>
      </c>
      <c r="N9" s="20" t="n">
        <v>2.30945334</v>
      </c>
      <c r="O9" s="18" t="n">
        <v>468.80407001</v>
      </c>
      <c r="P9" s="20" t="n">
        <v>44.15422539</v>
      </c>
      <c r="Q9" s="18" t="s">
        <v>182</v>
      </c>
      <c r="R9" s="20" t="s">
        <v>182</v>
      </c>
      <c r="S9" s="18" t="n">
        <v>347.7815185</v>
      </c>
      <c r="T9" s="20" t="n">
        <v>11.20716786</v>
      </c>
      <c r="U9" s="18" t="s">
        <v>182</v>
      </c>
      <c r="V9" s="20" t="s">
        <v>182</v>
      </c>
      <c r="W9" s="18" t="n">
        <v>418.55488593</v>
      </c>
      <c r="X9" s="20" t="n">
        <v>7.39834247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(114.0/B11*100)</f>
        <v/>
      </c>
      <c r="D11" s="19" t="n">
        <v>6939</v>
      </c>
      <c r="E11" s="18" t="n">
        <v>437.69087681</v>
      </c>
      <c r="F11" s="20" t="n">
        <v>5.63878056</v>
      </c>
      <c r="G11" s="18" t="n">
        <v>429.67072435</v>
      </c>
      <c r="H11" s="20" t="n">
        <v>6.50134122</v>
      </c>
      <c r="I11" s="18" t="n">
        <v>454.89259831</v>
      </c>
      <c r="J11" s="20" t="n">
        <v>5.42316261</v>
      </c>
      <c r="K11" s="18" t="n">
        <v>474.61862575</v>
      </c>
      <c r="L11" s="20" t="n">
        <v>3.24710273</v>
      </c>
      <c r="M11" s="18" t="n">
        <v>469.68847694</v>
      </c>
      <c r="N11" s="20" t="n">
        <v>2.73882385</v>
      </c>
      <c r="O11" s="18" t="n">
        <v>312.95665784</v>
      </c>
      <c r="P11" s="20" t="n">
        <v>30.7330562</v>
      </c>
      <c r="Q11" s="18" t="s">
        <v>182</v>
      </c>
      <c r="R11" s="20" t="s">
        <v>182</v>
      </c>
      <c r="S11" s="18" t="s">
        <v>182</v>
      </c>
      <c r="T11" s="20" t="s">
        <v>182</v>
      </c>
      <c r="U11" s="18" t="s">
        <v>182</v>
      </c>
      <c r="V11" s="20" t="s">
        <v>182</v>
      </c>
      <c r="W11" s="18" t="n">
        <v>395.77825106</v>
      </c>
      <c r="X11" s="20" t="n">
        <v>8.616591140000001</v>
      </c>
    </row>
    <row r="12" spans="1:24">
      <c r="A12" s="15" t="s">
        <v>187</v>
      </c>
      <c r="B12" s="17" t="n">
        <v>6894</v>
      </c>
      <c r="C12" s="18">
        <f>(127.0/B12*100)</f>
        <v/>
      </c>
      <c r="D12" s="19" t="n">
        <v>6767</v>
      </c>
      <c r="E12" s="18" t="n">
        <v>485.46061451</v>
      </c>
      <c r="F12" s="20" t="n">
        <v>6.4256674</v>
      </c>
      <c r="G12" s="18" t="n">
        <v>465.47842585</v>
      </c>
      <c r="H12" s="20" t="n">
        <v>7.3223179</v>
      </c>
      <c r="I12" s="18" t="n">
        <v>481.68997798</v>
      </c>
      <c r="J12" s="20" t="n">
        <v>6.01113758</v>
      </c>
      <c r="K12" s="18" t="n">
        <v>505.96018422</v>
      </c>
      <c r="L12" s="20" t="n">
        <v>3.68938673</v>
      </c>
      <c r="M12" s="18" t="n">
        <v>499.75975242</v>
      </c>
      <c r="N12" s="20" t="n">
        <v>2.51656912</v>
      </c>
      <c r="O12" s="18" t="n">
        <v>401.25210766</v>
      </c>
      <c r="P12" s="20" t="n">
        <v>22.85696234</v>
      </c>
      <c r="Q12" s="18" t="s">
        <v>182</v>
      </c>
      <c r="R12" s="20" t="s">
        <v>182</v>
      </c>
      <c r="S12" s="18" t="n">
        <v>332.31014509</v>
      </c>
      <c r="T12" s="20" t="n">
        <v>18.34291261</v>
      </c>
      <c r="U12" s="18" t="s">
        <v>182</v>
      </c>
      <c r="V12" s="20" t="s">
        <v>182</v>
      </c>
      <c r="W12" s="18" t="n">
        <v>398.80679103</v>
      </c>
      <c r="X12" s="20" t="n">
        <v>9.002486680000001</v>
      </c>
    </row>
    <row r="13" spans="1:24">
      <c r="A13" s="15" t="s">
        <v>188</v>
      </c>
      <c r="B13" s="17" t="n">
        <v>7161</v>
      </c>
      <c r="C13" s="18">
        <f>(315.0/B13*100)</f>
        <v/>
      </c>
      <c r="D13" s="19" t="n">
        <v>6846</v>
      </c>
      <c r="E13" s="18" t="n">
        <v>482.98310921</v>
      </c>
      <c r="F13" s="20" t="n">
        <v>7.96541681</v>
      </c>
      <c r="G13" s="18" t="n">
        <v>493.90493086</v>
      </c>
      <c r="H13" s="20" t="n">
        <v>12.26807079</v>
      </c>
      <c r="I13" s="18" t="n">
        <v>502.29960536</v>
      </c>
      <c r="J13" s="20" t="n">
        <v>6.81583987</v>
      </c>
      <c r="K13" s="18" t="n">
        <v>512.04639664</v>
      </c>
      <c r="L13" s="20" t="n">
        <v>4.02009448</v>
      </c>
      <c r="M13" s="18" t="n">
        <v>512.87988262</v>
      </c>
      <c r="N13" s="20" t="n">
        <v>2.49981165</v>
      </c>
      <c r="O13" s="18" t="n">
        <v>391.87245923</v>
      </c>
      <c r="P13" s="20" t="n">
        <v>22.46267813</v>
      </c>
      <c r="Q13" s="18" t="s">
        <v>182</v>
      </c>
      <c r="R13" s="20" t="s">
        <v>182</v>
      </c>
      <c r="S13" s="18" t="n">
        <v>407.4699787</v>
      </c>
      <c r="T13" s="20" t="n">
        <v>6.79601306</v>
      </c>
      <c r="U13" s="18" t="s">
        <v>182</v>
      </c>
      <c r="V13" s="20" t="s">
        <v>182</v>
      </c>
      <c r="W13" s="18" t="n">
        <v>417.91895954</v>
      </c>
      <c r="X13" s="20" t="n">
        <v>6.71361218</v>
      </c>
    </row>
    <row r="14" spans="1:24">
      <c r="A14" s="15" t="s">
        <v>189</v>
      </c>
      <c r="B14" s="17" t="n">
        <v>5587</v>
      </c>
      <c r="C14" s="18">
        <f>(192.0/B14*100)</f>
        <v/>
      </c>
      <c r="D14" s="19" t="n">
        <v>5395</v>
      </c>
      <c r="E14" s="18" t="n">
        <v>508.13784553</v>
      </c>
      <c r="F14" s="20" t="n">
        <v>5.3144139</v>
      </c>
      <c r="G14" s="18" t="n">
        <v>484.31081479</v>
      </c>
      <c r="H14" s="20" t="n">
        <v>8.99137473</v>
      </c>
      <c r="I14" s="18" t="n">
        <v>492.84532832</v>
      </c>
      <c r="J14" s="20" t="n">
        <v>5.27360971</v>
      </c>
      <c r="K14" s="18" t="n">
        <v>520.27626229</v>
      </c>
      <c r="L14" s="20" t="n">
        <v>3.71663984</v>
      </c>
      <c r="M14" s="18" t="n">
        <v>530.21674215</v>
      </c>
      <c r="N14" s="20" t="n">
        <v>2.35582014</v>
      </c>
      <c r="O14" s="18" t="n">
        <v>397.46444377</v>
      </c>
      <c r="P14" s="20" t="n">
        <v>18.97557136</v>
      </c>
      <c r="Q14" s="18" t="s">
        <v>182</v>
      </c>
      <c r="R14" s="20" t="s">
        <v>182</v>
      </c>
      <c r="S14" s="18" t="s">
        <v>182</v>
      </c>
      <c r="T14" s="20" t="s">
        <v>182</v>
      </c>
      <c r="U14" s="18" t="s">
        <v>182</v>
      </c>
      <c r="V14" s="20" t="s">
        <v>182</v>
      </c>
      <c r="W14" s="18" t="n">
        <v>468.60937468</v>
      </c>
      <c r="X14" s="20" t="n">
        <v>10.7831622</v>
      </c>
    </row>
    <row r="15" spans="1:24">
      <c r="A15" s="15" t="s">
        <v>190</v>
      </c>
      <c r="B15" s="17" t="n">
        <v>5882</v>
      </c>
      <c r="C15" s="18">
        <f>(145.0/B15*100)</f>
        <v/>
      </c>
      <c r="D15" s="19" t="n">
        <v>5737</v>
      </c>
      <c r="E15" s="18" t="n">
        <v>534.2012150199999</v>
      </c>
      <c r="F15" s="20" t="n">
        <v>4.69647012</v>
      </c>
      <c r="G15" s="18" t="n">
        <v>523.0241361</v>
      </c>
      <c r="H15" s="20" t="n">
        <v>5.78596773</v>
      </c>
      <c r="I15" s="18" t="n">
        <v>520.48894352</v>
      </c>
      <c r="J15" s="20" t="n">
        <v>3.85123213</v>
      </c>
      <c r="K15" s="18" t="n">
        <v>541.0657885099999</v>
      </c>
      <c r="L15" s="20" t="n">
        <v>3.40207171</v>
      </c>
      <c r="M15" s="18" t="n">
        <v>534.89582941</v>
      </c>
      <c r="N15" s="20" t="n">
        <v>2.93164576</v>
      </c>
      <c r="O15" s="18" t="n">
        <v>346.97734016</v>
      </c>
      <c r="P15" s="20" t="n">
        <v>25.67199834</v>
      </c>
      <c r="Q15" s="18" t="s">
        <v>182</v>
      </c>
      <c r="R15" s="20" t="s">
        <v>182</v>
      </c>
      <c r="S15" s="18" t="n">
        <v>367.66871077</v>
      </c>
      <c r="T15" s="20" t="n">
        <v>14.82638214</v>
      </c>
      <c r="U15" s="18" t="s">
        <v>182</v>
      </c>
      <c r="V15" s="20" t="s">
        <v>182</v>
      </c>
      <c r="W15" s="18" t="n">
        <v>447.85841305</v>
      </c>
      <c r="X15" s="20" t="n">
        <v>9.845482430000001</v>
      </c>
    </row>
    <row r="16" spans="1:24">
      <c r="A16" s="15" t="s">
        <v>191</v>
      </c>
      <c r="B16" s="17" t="n">
        <v>6108</v>
      </c>
      <c r="C16" s="18">
        <f>(258.0/B16*100)</f>
        <v/>
      </c>
      <c r="D16" s="19" t="n">
        <v>5850</v>
      </c>
      <c r="E16" s="18" t="n">
        <v>529.3559781599999</v>
      </c>
      <c r="F16" s="20" t="n">
        <v>4.89234266</v>
      </c>
      <c r="G16" s="18" t="n">
        <v>501.6592623</v>
      </c>
      <c r="H16" s="20" t="n">
        <v>8.86986398</v>
      </c>
      <c r="I16" s="18" t="n">
        <v>496.40141544</v>
      </c>
      <c r="J16" s="20" t="n">
        <v>6.30349968</v>
      </c>
      <c r="K16" s="18" t="n">
        <v>514.88046187</v>
      </c>
      <c r="L16" s="20" t="n">
        <v>4.53965083</v>
      </c>
      <c r="M16" s="18" t="n">
        <v>511.98943451</v>
      </c>
      <c r="N16" s="20" t="n">
        <v>2.75477058</v>
      </c>
      <c r="O16" s="18" t="n">
        <v>327.78468044</v>
      </c>
      <c r="P16" s="20" t="n">
        <v>17.76127597</v>
      </c>
      <c r="Q16" s="18" t="s">
        <v>182</v>
      </c>
      <c r="R16" s="20" t="s">
        <v>182</v>
      </c>
      <c r="S16" s="18" t="s">
        <v>182</v>
      </c>
      <c r="T16" s="20" t="s">
        <v>182</v>
      </c>
      <c r="U16" s="18" t="s">
        <v>182</v>
      </c>
      <c r="V16" s="20" t="s">
        <v>182</v>
      </c>
      <c r="W16" s="18" t="n">
        <v>389.34107015</v>
      </c>
      <c r="X16" s="20" t="n">
        <v>9.105519510000001</v>
      </c>
    </row>
    <row r="17" spans="1:24">
      <c r="A17" s="15" t="s">
        <v>192</v>
      </c>
      <c r="B17" s="17" t="n">
        <v>6504</v>
      </c>
      <c r="C17" s="18">
        <f>(784.0/B17*100)</f>
        <v/>
      </c>
      <c r="D17" s="19" t="n">
        <v>5720</v>
      </c>
      <c r="E17" s="18" t="n">
        <v>535.07257845</v>
      </c>
      <c r="F17" s="20" t="n">
        <v>4.22928142</v>
      </c>
      <c r="G17" s="18" t="n">
        <v>527.06539546</v>
      </c>
      <c r="H17" s="20" t="n">
        <v>5.99497779</v>
      </c>
      <c r="I17" s="18" t="n">
        <v>528.30864328</v>
      </c>
      <c r="J17" s="20" t="n">
        <v>5.0252388</v>
      </c>
      <c r="K17" s="18" t="n">
        <v>523.64272243</v>
      </c>
      <c r="L17" s="20" t="n">
        <v>4.43635404</v>
      </c>
      <c r="M17" s="18" t="n">
        <v>511.04659884</v>
      </c>
      <c r="N17" s="20" t="n">
        <v>4.03281103</v>
      </c>
      <c r="O17" s="18" t="s">
        <v>182</v>
      </c>
      <c r="P17" s="20" t="s">
        <v>182</v>
      </c>
      <c r="Q17" s="18" t="s">
        <v>182</v>
      </c>
      <c r="R17" s="20" t="s">
        <v>182</v>
      </c>
      <c r="S17" s="18" t="n">
        <v>338.260297</v>
      </c>
      <c r="T17" s="20" t="n">
        <v>14.23011861</v>
      </c>
      <c r="U17" s="18" t="s">
        <v>182</v>
      </c>
      <c r="V17" s="20" t="s">
        <v>182</v>
      </c>
      <c r="W17" s="18" t="n">
        <v>418.16265652</v>
      </c>
      <c r="X17" s="20" t="n">
        <v>10.97563188</v>
      </c>
    </row>
    <row r="18" spans="1:24">
      <c r="A18" s="15" t="s">
        <v>193</v>
      </c>
      <c r="B18" s="17" t="n">
        <v>5532</v>
      </c>
      <c r="C18" s="18">
        <f>(39.0/B18*100)</f>
        <v/>
      </c>
      <c r="D18" s="19" t="n">
        <v>5493</v>
      </c>
      <c r="E18" s="18" t="n">
        <v>471.02487975</v>
      </c>
      <c r="F18" s="20" t="n">
        <v>6.03674943</v>
      </c>
      <c r="G18" s="18" t="n">
        <v>415.5026604</v>
      </c>
      <c r="H18" s="20" t="n">
        <v>7.3766582</v>
      </c>
      <c r="I18" s="18" t="n">
        <v>443.20178307</v>
      </c>
      <c r="J18" s="20" t="n">
        <v>6.4718769</v>
      </c>
      <c r="K18" s="18" t="n">
        <v>477.67081079</v>
      </c>
      <c r="L18" s="20" t="n">
        <v>4.84452097</v>
      </c>
      <c r="M18" s="18" t="n">
        <v>487.49288814</v>
      </c>
      <c r="N18" s="20" t="n">
        <v>3.67274824</v>
      </c>
      <c r="O18" s="18" t="n">
        <v>344.14369298</v>
      </c>
      <c r="P18" s="20" t="n">
        <v>18.50959331</v>
      </c>
      <c r="Q18" s="18" t="s">
        <v>182</v>
      </c>
      <c r="R18" s="20" t="s">
        <v>182</v>
      </c>
      <c r="S18" s="18" t="s">
        <v>182</v>
      </c>
      <c r="T18" s="20" t="s">
        <v>182</v>
      </c>
      <c r="U18" s="18" t="s">
        <v>182</v>
      </c>
      <c r="V18" s="20" t="s">
        <v>182</v>
      </c>
      <c r="W18" s="18" t="n">
        <v>387.79656121</v>
      </c>
      <c r="X18" s="20" t="n">
        <v>10.15433748</v>
      </c>
    </row>
    <row r="19" spans="1:24">
      <c r="A19" s="15" t="s">
        <v>194</v>
      </c>
      <c r="B19" s="17" t="n">
        <v>5658</v>
      </c>
      <c r="C19" s="18">
        <f>(137.0/B19*100)</f>
        <v/>
      </c>
      <c r="D19" s="19" t="n">
        <v>5521</v>
      </c>
      <c r="E19" s="18" t="n">
        <v>417.80634974</v>
      </c>
      <c r="F19" s="20" t="n">
        <v>7.04788302</v>
      </c>
      <c r="G19" s="18" t="n">
        <v>438.05368113</v>
      </c>
      <c r="H19" s="20" t="n">
        <v>7.85156321</v>
      </c>
      <c r="I19" s="18" t="n">
        <v>458.43526435</v>
      </c>
      <c r="J19" s="20" t="n">
        <v>5.65850723</v>
      </c>
      <c r="K19" s="18" t="n">
        <v>482.04020483</v>
      </c>
      <c r="L19" s="20" t="n">
        <v>4.31983012</v>
      </c>
      <c r="M19" s="18" t="n">
        <v>482.475459</v>
      </c>
      <c r="N19" s="20" t="n">
        <v>2.90591863</v>
      </c>
      <c r="O19" s="18" t="n">
        <v>417.5235188</v>
      </c>
      <c r="P19" s="20" t="n">
        <v>18.56400748</v>
      </c>
      <c r="Q19" s="18" t="s">
        <v>182</v>
      </c>
      <c r="R19" s="20" t="s">
        <v>182</v>
      </c>
      <c r="S19" s="18" t="s">
        <v>182</v>
      </c>
      <c r="T19" s="20" t="s">
        <v>182</v>
      </c>
      <c r="U19" s="18" t="s">
        <v>182</v>
      </c>
      <c r="V19" s="20" t="s">
        <v>182</v>
      </c>
      <c r="W19" s="18" t="n">
        <v>384.47737063</v>
      </c>
      <c r="X19" s="20" t="n">
        <v>8.186145850000001</v>
      </c>
    </row>
    <row r="20" spans="1:24">
      <c r="A20" s="15" t="s">
        <v>195</v>
      </c>
      <c r="B20" s="17" t="n">
        <v>3371</v>
      </c>
      <c r="C20" s="18">
        <f>(81.0/B20*100)</f>
        <v/>
      </c>
      <c r="D20" s="19" t="n">
        <v>3290</v>
      </c>
      <c r="E20" s="18" t="n">
        <v>458.56792822</v>
      </c>
      <c r="F20" s="20" t="n">
        <v>6.75853744</v>
      </c>
      <c r="G20" s="18" t="n">
        <v>433.92205897</v>
      </c>
      <c r="H20" s="20" t="n">
        <v>12.01937666</v>
      </c>
      <c r="I20" s="18" t="n">
        <v>456.9121453</v>
      </c>
      <c r="J20" s="20" t="n">
        <v>6.66946132</v>
      </c>
      <c r="K20" s="18" t="n">
        <v>494.03354943</v>
      </c>
      <c r="L20" s="20" t="n">
        <v>4.04062836</v>
      </c>
      <c r="M20" s="18" t="n">
        <v>492.98727084</v>
      </c>
      <c r="N20" s="20" t="n">
        <v>3.04818983</v>
      </c>
      <c r="O20" s="18" t="s">
        <v>182</v>
      </c>
      <c r="P20" s="20" t="s">
        <v>182</v>
      </c>
      <c r="Q20" s="18" t="s">
        <v>182</v>
      </c>
      <c r="R20" s="20" t="s">
        <v>182</v>
      </c>
      <c r="S20" s="18" t="s">
        <v>182</v>
      </c>
      <c r="T20" s="20" t="s">
        <v>182</v>
      </c>
      <c r="U20" s="18" t="s">
        <v>182</v>
      </c>
      <c r="V20" s="20" t="s">
        <v>182</v>
      </c>
      <c r="W20" s="18" t="n">
        <v>405.47879243</v>
      </c>
      <c r="X20" s="20" t="n">
        <v>11.29156413</v>
      </c>
    </row>
    <row r="21" spans="1:24">
      <c r="A21" s="15" t="s">
        <v>196</v>
      </c>
      <c r="B21" s="17" t="n">
        <v>5741</v>
      </c>
      <c r="C21" s="18">
        <f>(79.0/B21*100)</f>
        <v/>
      </c>
      <c r="D21" s="19" t="n">
        <v>5662</v>
      </c>
      <c r="E21" s="18" t="n">
        <v>522.10956676</v>
      </c>
      <c r="F21" s="20" t="n">
        <v>6.48630025</v>
      </c>
      <c r="G21" s="18" t="n">
        <v>511.82247006</v>
      </c>
      <c r="H21" s="20" t="n">
        <v>9.90306457</v>
      </c>
      <c r="I21" s="18" t="n">
        <v>518.80705118</v>
      </c>
      <c r="J21" s="20" t="n">
        <v>5.82708125</v>
      </c>
      <c r="K21" s="18" t="n">
        <v>523.86836297</v>
      </c>
      <c r="L21" s="20" t="n">
        <v>3.35864022</v>
      </c>
      <c r="M21" s="18" t="n">
        <v>523.91812922</v>
      </c>
      <c r="N21" s="20" t="n">
        <v>2.66823977</v>
      </c>
      <c r="O21" s="18" t="n">
        <v>412.14039851</v>
      </c>
      <c r="P21" s="20" t="n">
        <v>36.64432922</v>
      </c>
      <c r="Q21" s="18" t="s">
        <v>182</v>
      </c>
      <c r="R21" s="20" t="s">
        <v>182</v>
      </c>
      <c r="S21" s="18" t="s">
        <v>182</v>
      </c>
      <c r="T21" s="20" t="s">
        <v>182</v>
      </c>
      <c r="U21" s="18" t="s">
        <v>182</v>
      </c>
      <c r="V21" s="20" t="s">
        <v>182</v>
      </c>
      <c r="W21" s="18" t="n">
        <v>467.80796216</v>
      </c>
      <c r="X21" s="20" t="n">
        <v>9.68562301</v>
      </c>
    </row>
    <row r="22" spans="1:24">
      <c r="A22" s="15" t="s">
        <v>197</v>
      </c>
      <c r="B22" s="17" t="n">
        <v>6598</v>
      </c>
      <c r="C22" s="18">
        <f>(100.0/B22*100)</f>
        <v/>
      </c>
      <c r="D22" s="19" t="n">
        <v>6498</v>
      </c>
      <c r="E22" s="18" t="n">
        <v>493.76953371</v>
      </c>
      <c r="F22" s="20" t="n">
        <v>8.698749879999999</v>
      </c>
      <c r="G22" s="18" t="n">
        <v>452.69311858</v>
      </c>
      <c r="H22" s="20" t="n">
        <v>6.55115579</v>
      </c>
      <c r="I22" s="18" t="n">
        <v>491.06687228</v>
      </c>
      <c r="J22" s="20" t="n">
        <v>6.71863335</v>
      </c>
      <c r="K22" s="18" t="n">
        <v>504.72351114</v>
      </c>
      <c r="L22" s="20" t="n">
        <v>4.57193237</v>
      </c>
      <c r="M22" s="18" t="n">
        <v>500.15320287</v>
      </c>
      <c r="N22" s="20" t="n">
        <v>3.71506938</v>
      </c>
      <c r="O22" s="18" t="n">
        <v>371.78539807</v>
      </c>
      <c r="P22" s="20" t="n">
        <v>9.287245390000001</v>
      </c>
      <c r="Q22" s="18" t="s">
        <v>182</v>
      </c>
      <c r="R22" s="20" t="s">
        <v>182</v>
      </c>
      <c r="S22" s="18" t="n">
        <v>481.75555063</v>
      </c>
      <c r="T22" s="20" t="n">
        <v>8.711038220000001</v>
      </c>
      <c r="U22" s="18" t="s">
        <v>182</v>
      </c>
      <c r="V22" s="20" t="s">
        <v>182</v>
      </c>
      <c r="W22" s="18" t="n">
        <v>374.95347437</v>
      </c>
      <c r="X22" s="20" t="n">
        <v>9.294787210000001</v>
      </c>
    </row>
    <row r="23" spans="1:24">
      <c r="A23" s="15" t="s">
        <v>198</v>
      </c>
      <c r="B23" s="17" t="n">
        <v>11583</v>
      </c>
      <c r="C23" s="18">
        <f>(512.0/B23*100)</f>
        <v/>
      </c>
      <c r="D23" s="19" t="n">
        <v>11071</v>
      </c>
      <c r="E23" s="18" t="n">
        <v>481.01720506</v>
      </c>
      <c r="F23" s="20" t="n">
        <v>5.26957056</v>
      </c>
      <c r="G23" s="18" t="n">
        <v>456.31958037</v>
      </c>
      <c r="H23" s="20" t="n">
        <v>7.0580287</v>
      </c>
      <c r="I23" s="18" t="n">
        <v>484.66719509</v>
      </c>
      <c r="J23" s="20" t="n">
        <v>5.9822677</v>
      </c>
      <c r="K23" s="18" t="n">
        <v>496.3223801</v>
      </c>
      <c r="L23" s="20" t="n">
        <v>3.46749414</v>
      </c>
      <c r="M23" s="18" t="n">
        <v>498.02387182</v>
      </c>
      <c r="N23" s="20" t="n">
        <v>2.85687847</v>
      </c>
      <c r="O23" s="18" t="n">
        <v>415.78740956</v>
      </c>
      <c r="P23" s="20" t="n">
        <v>22.44752181</v>
      </c>
      <c r="Q23" s="18" t="s">
        <v>182</v>
      </c>
      <c r="R23" s="20" t="s">
        <v>182</v>
      </c>
      <c r="S23" s="18" t="s">
        <v>182</v>
      </c>
      <c r="T23" s="20" t="s">
        <v>182</v>
      </c>
      <c r="U23" s="18" t="s">
        <v>182</v>
      </c>
      <c r="V23" s="20" t="s">
        <v>182</v>
      </c>
      <c r="W23" s="18" t="n">
        <v>414.66525323</v>
      </c>
      <c r="X23" s="20" t="n">
        <v>6.92422078</v>
      </c>
    </row>
    <row r="24" spans="1:24">
      <c r="A24" s="15" t="s">
        <v>199</v>
      </c>
      <c r="B24" s="17" t="n">
        <v>6647</v>
      </c>
      <c r="C24" s="18">
        <f>(17.0/B24*100)</f>
        <v/>
      </c>
      <c r="D24" s="19" t="n">
        <v>6630</v>
      </c>
      <c r="E24" s="18" t="n">
        <v>519.9332115</v>
      </c>
      <c r="F24" s="20" t="n">
        <v>3.29476874</v>
      </c>
      <c r="G24" s="18" t="n">
        <v>505.40538874</v>
      </c>
      <c r="H24" s="20" t="n">
        <v>8.236843670000001</v>
      </c>
      <c r="I24" s="18" t="n">
        <v>517.87699531</v>
      </c>
      <c r="J24" s="20" t="n">
        <v>6.1421786</v>
      </c>
      <c r="K24" s="18" t="n">
        <v>524.17503803</v>
      </c>
      <c r="L24" s="20" t="n">
        <v>4.07912958</v>
      </c>
      <c r="M24" s="18" t="n">
        <v>514.63144909</v>
      </c>
      <c r="N24" s="20" t="n">
        <v>4.05316586</v>
      </c>
      <c r="O24" s="18" t="n">
        <v>421.72680658</v>
      </c>
      <c r="P24" s="20" t="n">
        <v>17.49008828</v>
      </c>
      <c r="Q24" s="18" t="s">
        <v>182</v>
      </c>
      <c r="R24" s="20" t="s">
        <v>182</v>
      </c>
      <c r="S24" s="18" t="s">
        <v>182</v>
      </c>
      <c r="T24" s="20" t="s">
        <v>182</v>
      </c>
      <c r="U24" s="18" t="s">
        <v>182</v>
      </c>
      <c r="V24" s="20" t="s">
        <v>182</v>
      </c>
      <c r="W24" s="18" t="n">
        <v>432.00271362</v>
      </c>
      <c r="X24" s="20" t="n">
        <v>17.37362061</v>
      </c>
    </row>
    <row r="25" spans="1:24">
      <c r="A25" s="15" t="s">
        <v>200</v>
      </c>
      <c r="B25" s="17" t="n">
        <v>5581</v>
      </c>
      <c r="C25" s="18">
        <f>(28.0/B25*100)</f>
        <v/>
      </c>
      <c r="D25" s="19" t="n">
        <v>5553</v>
      </c>
      <c r="E25" s="18" t="n">
        <v>522.81873888</v>
      </c>
      <c r="F25" s="20" t="n">
        <v>5.08180282</v>
      </c>
      <c r="G25" s="18" t="n">
        <v>519.94423823</v>
      </c>
      <c r="H25" s="20" t="n">
        <v>7.98137372</v>
      </c>
      <c r="I25" s="18" t="n">
        <v>520.12288198</v>
      </c>
      <c r="J25" s="20" t="n">
        <v>7.07770886</v>
      </c>
      <c r="K25" s="18" t="n">
        <v>522.23523481</v>
      </c>
      <c r="L25" s="20" t="n">
        <v>4.42890347</v>
      </c>
      <c r="M25" s="18" t="n">
        <v>514.25924291</v>
      </c>
      <c r="N25" s="20" t="n">
        <v>3.60460868</v>
      </c>
      <c r="O25" s="18" t="n">
        <v>368.87327966</v>
      </c>
      <c r="P25" s="20" t="n">
        <v>23.3815843</v>
      </c>
      <c r="Q25" s="18" t="s">
        <v>182</v>
      </c>
      <c r="R25" s="20" t="s">
        <v>182</v>
      </c>
      <c r="S25" s="18" t="s">
        <v>182</v>
      </c>
      <c r="T25" s="20" t="s">
        <v>182</v>
      </c>
      <c r="U25" s="18" t="s">
        <v>182</v>
      </c>
      <c r="V25" s="20" t="s">
        <v>182</v>
      </c>
      <c r="W25" s="18" t="n">
        <v>470.0062805</v>
      </c>
      <c r="X25" s="20" t="n">
        <v>16.24556391</v>
      </c>
    </row>
    <row r="26" spans="1:24">
      <c r="A26" s="15" t="s">
        <v>201</v>
      </c>
      <c r="B26" s="17" t="n">
        <v>4869</v>
      </c>
      <c r="C26" s="18">
        <f>(100.0/B26*100)</f>
        <v/>
      </c>
      <c r="D26" s="19" t="n">
        <v>4769</v>
      </c>
      <c r="E26" s="18" t="n">
        <v>473.98361638</v>
      </c>
      <c r="F26" s="20" t="n">
        <v>6.47985443</v>
      </c>
      <c r="G26" s="18" t="n">
        <v>454.89122792</v>
      </c>
      <c r="H26" s="20" t="n">
        <v>6.70898016</v>
      </c>
      <c r="I26" s="18" t="n">
        <v>471.63408327</v>
      </c>
      <c r="J26" s="20" t="n">
        <v>5.47589709</v>
      </c>
      <c r="K26" s="18" t="n">
        <v>488.50780716</v>
      </c>
      <c r="L26" s="20" t="n">
        <v>3.03898699</v>
      </c>
      <c r="M26" s="18" t="n">
        <v>500.69397779</v>
      </c>
      <c r="N26" s="20" t="n">
        <v>2.34352773</v>
      </c>
      <c r="O26" s="18" t="s">
        <v>182</v>
      </c>
      <c r="P26" s="20" t="s">
        <v>182</v>
      </c>
      <c r="Q26" s="18" t="s">
        <v>182</v>
      </c>
      <c r="R26" s="20" t="s">
        <v>182</v>
      </c>
      <c r="S26" s="18" t="s">
        <v>182</v>
      </c>
      <c r="T26" s="20" t="s">
        <v>182</v>
      </c>
      <c r="U26" s="18" t="s">
        <v>182</v>
      </c>
      <c r="V26" s="20" t="s">
        <v>182</v>
      </c>
      <c r="W26" s="18" t="n">
        <v>451.78059195</v>
      </c>
      <c r="X26" s="20" t="n">
        <v>8.02837495</v>
      </c>
    </row>
    <row r="27" spans="1:24">
      <c r="A27" s="15" t="s">
        <v>202</v>
      </c>
      <c r="B27" s="17" t="n">
        <v>5299</v>
      </c>
      <c r="C27" s="18">
        <f>(174.0/B27*100)</f>
        <v/>
      </c>
      <c r="D27" s="19" t="n">
        <v>5125</v>
      </c>
      <c r="E27" s="18" t="n">
        <v>498.46302988</v>
      </c>
      <c r="F27" s="20" t="n">
        <v>5.79601538</v>
      </c>
      <c r="G27" s="18" t="n">
        <v>452.63817407</v>
      </c>
      <c r="H27" s="20" t="n">
        <v>7.48262106</v>
      </c>
      <c r="I27" s="18" t="n">
        <v>463.50610867</v>
      </c>
      <c r="J27" s="20" t="n">
        <v>6.93177526</v>
      </c>
      <c r="K27" s="18" t="n">
        <v>491.23600319</v>
      </c>
      <c r="L27" s="20" t="n">
        <v>3.59331681</v>
      </c>
      <c r="M27" s="18" t="n">
        <v>499.74362102</v>
      </c>
      <c r="N27" s="20" t="n">
        <v>2.58035214</v>
      </c>
      <c r="O27" s="18" t="n">
        <v>387.30917951</v>
      </c>
      <c r="P27" s="20" t="n">
        <v>16.08929805</v>
      </c>
      <c r="Q27" s="18" t="s">
        <v>182</v>
      </c>
      <c r="R27" s="20" t="s">
        <v>182</v>
      </c>
      <c r="S27" s="18" t="s">
        <v>182</v>
      </c>
      <c r="T27" s="20" t="s">
        <v>182</v>
      </c>
      <c r="U27" s="18" t="s">
        <v>182</v>
      </c>
      <c r="V27" s="20" t="s">
        <v>182</v>
      </c>
      <c r="W27" s="18" t="n">
        <v>399.79663747</v>
      </c>
      <c r="X27" s="20" t="n">
        <v>4.30742884</v>
      </c>
    </row>
    <row r="28" spans="1:24">
      <c r="A28" s="15" t="s">
        <v>203</v>
      </c>
      <c r="B28" s="17" t="n">
        <v>7568</v>
      </c>
      <c r="C28" s="18">
        <f>(134.0/B28*100)</f>
        <v/>
      </c>
      <c r="D28" s="19" t="n">
        <v>7434</v>
      </c>
      <c r="E28" s="18" t="n">
        <v>382.64995016</v>
      </c>
      <c r="F28" s="20" t="n">
        <v>3.39323231</v>
      </c>
      <c r="G28" s="18" t="n">
        <v>401.68386787</v>
      </c>
      <c r="H28" s="20" t="n">
        <v>4.97813225</v>
      </c>
      <c r="I28" s="18" t="n">
        <v>426.0061116</v>
      </c>
      <c r="J28" s="20" t="n">
        <v>3.42257047</v>
      </c>
      <c r="K28" s="18" t="n">
        <v>434.44699964</v>
      </c>
      <c r="L28" s="20" t="n">
        <v>3.55899685</v>
      </c>
      <c r="M28" s="18" t="n">
        <v>449.82496759</v>
      </c>
      <c r="N28" s="20" t="n">
        <v>3.08691236</v>
      </c>
      <c r="O28" s="18" t="n">
        <v>334.93985653</v>
      </c>
      <c r="P28" s="20" t="n">
        <v>9.19196545</v>
      </c>
      <c r="Q28" s="18" t="s">
        <v>182</v>
      </c>
      <c r="R28" s="20" t="s">
        <v>182</v>
      </c>
      <c r="S28" s="18" t="s">
        <v>182</v>
      </c>
      <c r="T28" s="20" t="s">
        <v>182</v>
      </c>
      <c r="U28" s="18" t="s">
        <v>182</v>
      </c>
      <c r="V28" s="20" t="s">
        <v>182</v>
      </c>
      <c r="W28" s="18" t="n">
        <v>392.85954043</v>
      </c>
      <c r="X28" s="20" t="n">
        <v>9.1009116</v>
      </c>
    </row>
    <row r="29" spans="1:24">
      <c r="A29" s="15" t="s">
        <v>204</v>
      </c>
      <c r="B29" s="17" t="n">
        <v>5385</v>
      </c>
      <c r="C29" s="18">
        <f>(36.0/B29*100)</f>
        <v/>
      </c>
      <c r="D29" s="19" t="n">
        <v>5349</v>
      </c>
      <c r="E29" s="18" t="n">
        <v>515.88765357</v>
      </c>
      <c r="F29" s="20" t="n">
        <v>4.7599115</v>
      </c>
      <c r="G29" s="18" t="n">
        <v>498.19526936</v>
      </c>
      <c r="H29" s="20" t="n">
        <v>8.2736471</v>
      </c>
      <c r="I29" s="18" t="n">
        <v>505.12545791</v>
      </c>
      <c r="J29" s="20" t="n">
        <v>5.91476492</v>
      </c>
      <c r="K29" s="18" t="n">
        <v>512.3207908099999</v>
      </c>
      <c r="L29" s="20" t="n">
        <v>3.28285129</v>
      </c>
      <c r="M29" s="18" t="n">
        <v>510.24156922</v>
      </c>
      <c r="N29" s="20" t="n">
        <v>3.25456042</v>
      </c>
      <c r="O29" s="18" t="n">
        <v>324.13415987</v>
      </c>
      <c r="P29" s="20" t="n">
        <v>51.69632977</v>
      </c>
      <c r="Q29" s="18" t="s">
        <v>182</v>
      </c>
      <c r="R29" s="20" t="s">
        <v>182</v>
      </c>
      <c r="S29" s="18" t="n">
        <v>314.02123871</v>
      </c>
      <c r="T29" s="20" t="n">
        <v>13.26138992</v>
      </c>
      <c r="U29" s="18" t="s">
        <v>182</v>
      </c>
      <c r="V29" s="20" t="s">
        <v>182</v>
      </c>
      <c r="W29" s="18" t="n">
        <v>422.0782336</v>
      </c>
      <c r="X29" s="20" t="n">
        <v>16.61034008</v>
      </c>
    </row>
    <row r="30" spans="1:24">
      <c r="A30" s="15" t="s">
        <v>205</v>
      </c>
      <c r="B30" s="17" t="n">
        <v>4520</v>
      </c>
      <c r="C30" s="18">
        <f>(546.0/B30*100)</f>
        <v/>
      </c>
      <c r="D30" s="19" t="n">
        <v>3974</v>
      </c>
      <c r="E30" s="18" t="n">
        <v>519.95460508</v>
      </c>
      <c r="F30" s="20" t="n">
        <v>7.86785327</v>
      </c>
      <c r="G30" s="18" t="n">
        <v>494.95366903</v>
      </c>
      <c r="H30" s="20" t="n">
        <v>13.18548577</v>
      </c>
      <c r="I30" s="18" t="n">
        <v>507.71439961</v>
      </c>
      <c r="J30" s="20" t="n">
        <v>6.40333724</v>
      </c>
      <c r="K30" s="18" t="n">
        <v>520.67277609</v>
      </c>
      <c r="L30" s="20" t="n">
        <v>4.37359923</v>
      </c>
      <c r="M30" s="18" t="n">
        <v>523.95734391</v>
      </c>
      <c r="N30" s="20" t="n">
        <v>3.00412791</v>
      </c>
      <c r="O30" s="18" t="n">
        <v>405.01001004</v>
      </c>
      <c r="P30" s="20" t="n">
        <v>26.28454288</v>
      </c>
      <c r="Q30" s="18" t="s">
        <v>182</v>
      </c>
      <c r="R30" s="20" t="s">
        <v>182</v>
      </c>
      <c r="S30" s="18" t="s">
        <v>182</v>
      </c>
      <c r="T30" s="20" t="s">
        <v>182</v>
      </c>
      <c r="U30" s="18" t="s">
        <v>182</v>
      </c>
      <c r="V30" s="20" t="s">
        <v>182</v>
      </c>
      <c r="W30" s="18" t="n">
        <v>412.73991989</v>
      </c>
      <c r="X30" s="20" t="n">
        <v>8.51934711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504.71209765</v>
      </c>
      <c r="F32" s="20" t="n">
        <v>7.72677094</v>
      </c>
      <c r="G32" s="18" t="n">
        <v>465.7297888</v>
      </c>
      <c r="H32" s="20" t="n">
        <v>8.96161616</v>
      </c>
      <c r="I32" s="18" t="n">
        <v>496.01467721</v>
      </c>
      <c r="J32" s="20" t="n">
        <v>6.0921042</v>
      </c>
      <c r="K32" s="18" t="n">
        <v>504.11903912</v>
      </c>
      <c r="L32" s="20" t="n">
        <v>3.93850514</v>
      </c>
      <c r="M32" s="18" t="n">
        <v>513.4117674399999</v>
      </c>
      <c r="N32" s="20" t="n">
        <v>2.62560778</v>
      </c>
      <c r="O32" s="18" t="n">
        <v>415.96615723</v>
      </c>
      <c r="P32" s="20" t="n">
        <v>23.22638406</v>
      </c>
      <c r="Q32" s="18" t="s">
        <v>182</v>
      </c>
      <c r="R32" s="20" t="s">
        <v>182</v>
      </c>
      <c r="S32" s="18" t="s">
        <v>182</v>
      </c>
      <c r="T32" s="20" t="s">
        <v>182</v>
      </c>
      <c r="U32" s="18" t="s">
        <v>182</v>
      </c>
      <c r="V32" s="20" t="s">
        <v>182</v>
      </c>
      <c r="W32" s="18" t="n">
        <v>421.23008612</v>
      </c>
      <c r="X32" s="20" t="n">
        <v>12.36032713</v>
      </c>
    </row>
    <row r="33" spans="1:24">
      <c r="A33" s="15" t="s">
        <v>208</v>
      </c>
      <c r="B33" s="17" t="n">
        <v>7325</v>
      </c>
      <c r="C33" s="18">
        <f>(235.0/B33*100)</f>
        <v/>
      </c>
      <c r="D33" s="19" t="n">
        <v>7090</v>
      </c>
      <c r="E33" s="18" t="n">
        <v>488.87169734</v>
      </c>
      <c r="F33" s="20" t="n">
        <v>6.81784095</v>
      </c>
      <c r="G33" s="18" t="n">
        <v>476.79546345</v>
      </c>
      <c r="H33" s="20" t="n">
        <v>8.96579206</v>
      </c>
      <c r="I33" s="18" t="n">
        <v>491.90507766</v>
      </c>
      <c r="J33" s="20" t="n">
        <v>5.34227241</v>
      </c>
      <c r="K33" s="18" t="n">
        <v>508.87012661</v>
      </c>
      <c r="L33" s="20" t="n">
        <v>3.69422837</v>
      </c>
      <c r="M33" s="18" t="n">
        <v>503.34832161</v>
      </c>
      <c r="N33" s="20" t="n">
        <v>2.83619917</v>
      </c>
      <c r="O33" s="18" t="n">
        <v>376.02911283</v>
      </c>
      <c r="P33" s="20" t="n">
        <v>21.32653468</v>
      </c>
      <c r="Q33" s="18" t="s">
        <v>182</v>
      </c>
      <c r="R33" s="20" t="s">
        <v>182</v>
      </c>
      <c r="S33" s="18" t="s">
        <v>182</v>
      </c>
      <c r="T33" s="20" t="s">
        <v>182</v>
      </c>
      <c r="U33" s="18" t="s">
        <v>182</v>
      </c>
      <c r="V33" s="20" t="s">
        <v>182</v>
      </c>
      <c r="W33" s="18" t="n">
        <v>437.37887302</v>
      </c>
      <c r="X33" s="20" t="n">
        <v>8.84372638</v>
      </c>
    </row>
    <row r="34" spans="1:24">
      <c r="A34" s="15" t="s">
        <v>209</v>
      </c>
      <c r="B34" s="17" t="n">
        <v>6350</v>
      </c>
      <c r="C34" s="18">
        <f>(86.0/B34*100)</f>
        <v/>
      </c>
      <c r="D34" s="19" t="n">
        <v>6264</v>
      </c>
      <c r="E34" s="18" t="n">
        <v>418.47569636</v>
      </c>
      <c r="F34" s="20" t="n">
        <v>6.80790586</v>
      </c>
      <c r="G34" s="18" t="n">
        <v>402.84919496</v>
      </c>
      <c r="H34" s="20" t="n">
        <v>6.7035899</v>
      </c>
      <c r="I34" s="18" t="n">
        <v>436.83260699</v>
      </c>
      <c r="J34" s="20" t="n">
        <v>5.55611166</v>
      </c>
      <c r="K34" s="18" t="n">
        <v>471.29619064</v>
      </c>
      <c r="L34" s="20" t="n">
        <v>3.64920344</v>
      </c>
      <c r="M34" s="18" t="n">
        <v>479.67008766</v>
      </c>
      <c r="N34" s="20" t="n">
        <v>2.74089644</v>
      </c>
      <c r="O34" s="18" t="n">
        <v>336.00964723</v>
      </c>
      <c r="P34" s="20" t="n">
        <v>14.75537024</v>
      </c>
      <c r="Q34" s="18" t="s">
        <v>182</v>
      </c>
      <c r="R34" s="20" t="s">
        <v>182</v>
      </c>
      <c r="S34" s="18" t="n">
        <v>263.37193708</v>
      </c>
      <c r="T34" s="20" t="n">
        <v>13.61114927</v>
      </c>
      <c r="U34" s="18" t="s">
        <v>182</v>
      </c>
      <c r="V34" s="20" t="s">
        <v>182</v>
      </c>
      <c r="W34" s="18" t="n">
        <v>358.50362117</v>
      </c>
      <c r="X34" s="20" t="n">
        <v>9.276858839999999</v>
      </c>
    </row>
    <row r="35" spans="1:24">
      <c r="A35" s="15" t="s">
        <v>210</v>
      </c>
      <c r="B35" s="17" t="n">
        <v>6406</v>
      </c>
      <c r="C35" s="18">
        <f>(69.0/B35*100)</f>
        <v/>
      </c>
      <c r="D35" s="19" t="n">
        <v>6337</v>
      </c>
      <c r="E35" s="18" t="n">
        <v>492.69456162</v>
      </c>
      <c r="F35" s="20" t="n">
        <v>6.11590402</v>
      </c>
      <c r="G35" s="18" t="n">
        <v>457.09754188</v>
      </c>
      <c r="H35" s="20" t="n">
        <v>9.19696338</v>
      </c>
      <c r="I35" s="18" t="n">
        <v>487.63201949</v>
      </c>
      <c r="J35" s="20" t="n">
        <v>5.16602563</v>
      </c>
      <c r="K35" s="18" t="n">
        <v>515.97641877</v>
      </c>
      <c r="L35" s="20" t="n">
        <v>3.27874647</v>
      </c>
      <c r="M35" s="18" t="n">
        <v>520.46432756</v>
      </c>
      <c r="N35" s="20" t="n">
        <v>2.32708778</v>
      </c>
      <c r="O35" s="18" t="n">
        <v>430.2645433</v>
      </c>
      <c r="P35" s="20" t="n">
        <v>21.07802728</v>
      </c>
      <c r="Q35" s="18" t="s">
        <v>182</v>
      </c>
      <c r="R35" s="20" t="s">
        <v>182</v>
      </c>
      <c r="S35" s="18" t="n">
        <v>337.32521215</v>
      </c>
      <c r="T35" s="20" t="n">
        <v>11.65794297</v>
      </c>
      <c r="U35" s="18" t="s">
        <v>182</v>
      </c>
      <c r="V35" s="20" t="s">
        <v>182</v>
      </c>
      <c r="W35" s="18" t="n">
        <v>425.2675826</v>
      </c>
      <c r="X35" s="20" t="n">
        <v>9.128181809999999</v>
      </c>
    </row>
    <row r="36" spans="1:24">
      <c r="A36" s="15" t="s">
        <v>211</v>
      </c>
      <c r="B36" s="17" t="n">
        <v>6736</v>
      </c>
      <c r="C36" s="18">
        <f>(49.0/B36*100)</f>
        <v/>
      </c>
      <c r="D36" s="19" t="n">
        <v>6687</v>
      </c>
      <c r="E36" s="18" t="n">
        <v>492.10801059</v>
      </c>
      <c r="F36" s="20" t="n">
        <v>4.1878007</v>
      </c>
      <c r="G36" s="18" t="n">
        <v>479.48604059</v>
      </c>
      <c r="H36" s="20" t="n">
        <v>5.6176522</v>
      </c>
      <c r="I36" s="18" t="n">
        <v>502.50053617</v>
      </c>
      <c r="J36" s="20" t="n">
        <v>4.58094729</v>
      </c>
      <c r="K36" s="18" t="n">
        <v>497.60016332</v>
      </c>
      <c r="L36" s="20" t="n">
        <v>3.09399604</v>
      </c>
      <c r="M36" s="18" t="n">
        <v>503.77535263</v>
      </c>
      <c r="N36" s="20" t="n">
        <v>2.57979002</v>
      </c>
      <c r="O36" s="18" t="n">
        <v>369.72364582</v>
      </c>
      <c r="P36" s="20" t="n">
        <v>22.3136275</v>
      </c>
      <c r="Q36" s="18" t="s">
        <v>182</v>
      </c>
      <c r="R36" s="20" t="s">
        <v>182</v>
      </c>
      <c r="S36" s="18" t="s">
        <v>182</v>
      </c>
      <c r="T36" s="20" t="s">
        <v>182</v>
      </c>
      <c r="U36" s="18" t="s">
        <v>182</v>
      </c>
      <c r="V36" s="20" t="s">
        <v>182</v>
      </c>
      <c r="W36" s="18" t="n">
        <v>420.77225496</v>
      </c>
      <c r="X36" s="20" t="n">
        <v>9.04850826</v>
      </c>
    </row>
    <row r="37" spans="1:24">
      <c r="A37" s="15" t="s">
        <v>212</v>
      </c>
      <c r="B37" s="17" t="n">
        <v>5458</v>
      </c>
      <c r="C37" s="18">
        <f>(249.0/B37*100)</f>
        <v/>
      </c>
      <c r="D37" s="19" t="n">
        <v>5209</v>
      </c>
      <c r="E37" s="18" t="n">
        <v>500.76801253</v>
      </c>
      <c r="F37" s="20" t="n">
        <v>7.33811565</v>
      </c>
      <c r="G37" s="18" t="n">
        <v>502.17691238</v>
      </c>
      <c r="H37" s="20" t="n">
        <v>9.728357880000001</v>
      </c>
      <c r="I37" s="18" t="n">
        <v>493.64812742</v>
      </c>
      <c r="J37" s="20" t="n">
        <v>7.31295664</v>
      </c>
      <c r="K37" s="18" t="n">
        <v>505.19652436</v>
      </c>
      <c r="L37" s="20" t="n">
        <v>3.69462418</v>
      </c>
      <c r="M37" s="18" t="n">
        <v>516.59544657</v>
      </c>
      <c r="N37" s="20" t="n">
        <v>3.39048102</v>
      </c>
      <c r="O37" s="18" t="n">
        <v>343.16972128</v>
      </c>
      <c r="P37" s="20" t="n">
        <v>23.12127196</v>
      </c>
      <c r="Q37" s="18" t="s">
        <v>182</v>
      </c>
      <c r="R37" s="20" t="s">
        <v>182</v>
      </c>
      <c r="S37" s="18" t="s">
        <v>182</v>
      </c>
      <c r="T37" s="20" t="s">
        <v>182</v>
      </c>
      <c r="U37" s="18" t="s">
        <v>182</v>
      </c>
      <c r="V37" s="20" t="s">
        <v>182</v>
      </c>
      <c r="W37" s="18" t="n">
        <v>406.9305465</v>
      </c>
      <c r="X37" s="20" t="n">
        <v>8.082478630000001</v>
      </c>
    </row>
    <row r="38" spans="1:24">
      <c r="A38" s="15" t="s">
        <v>213</v>
      </c>
      <c r="B38" s="17" t="n">
        <v>5860</v>
      </c>
      <c r="C38" s="18">
        <f>(64.0/B38*100)</f>
        <v/>
      </c>
      <c r="D38" s="19" t="n">
        <v>5796</v>
      </c>
      <c r="E38" s="18" t="n">
        <v>516.79784645</v>
      </c>
      <c r="F38" s="20" t="n">
        <v>4.2533165</v>
      </c>
      <c r="G38" s="18" t="n">
        <v>487.71820366</v>
      </c>
      <c r="H38" s="20" t="n">
        <v>7.60352791</v>
      </c>
      <c r="I38" s="18" t="n">
        <v>496.33006586</v>
      </c>
      <c r="J38" s="20" t="n">
        <v>5.59579069</v>
      </c>
      <c r="K38" s="18" t="n">
        <v>505.60747696</v>
      </c>
      <c r="L38" s="20" t="n">
        <v>4.30616894</v>
      </c>
      <c r="M38" s="18" t="n">
        <v>490.67193546</v>
      </c>
      <c r="N38" s="20" t="n">
        <v>3.31239149</v>
      </c>
      <c r="O38" s="18" t="n">
        <v>369.61260262</v>
      </c>
      <c r="P38" s="20" t="n">
        <v>18.26023486</v>
      </c>
      <c r="Q38" s="18" t="s">
        <v>182</v>
      </c>
      <c r="R38" s="20" t="s">
        <v>182</v>
      </c>
      <c r="S38" s="18" t="s">
        <v>182</v>
      </c>
      <c r="T38" s="20" t="s">
        <v>182</v>
      </c>
      <c r="U38" s="18" t="s">
        <v>182</v>
      </c>
      <c r="V38" s="20" t="s">
        <v>182</v>
      </c>
      <c r="W38" s="18" t="n">
        <v>396.77826961</v>
      </c>
      <c r="X38" s="20" t="n">
        <v>6.6870759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(5671.0/B40*100)</f>
        <v/>
      </c>
      <c r="D40" s="19" t="n">
        <v>8486</v>
      </c>
      <c r="E40" s="18" t="n">
        <v>498.35039119</v>
      </c>
      <c r="F40" s="20" t="n">
        <v>7.1202282</v>
      </c>
      <c r="G40" s="18" t="n">
        <v>506.08116137</v>
      </c>
      <c r="H40" s="20" t="n">
        <v>12.9955433</v>
      </c>
      <c r="I40" s="18" t="n">
        <v>497.29757438</v>
      </c>
      <c r="J40" s="20" t="n">
        <v>7.59988203</v>
      </c>
      <c r="K40" s="18" t="n">
        <v>509.06789471</v>
      </c>
      <c r="L40" s="20" t="n">
        <v>4.66144252</v>
      </c>
      <c r="M40" s="18" t="n">
        <v>505.56828061</v>
      </c>
      <c r="N40" s="20" t="n">
        <v>3.28248016</v>
      </c>
      <c r="O40" s="18" t="n">
        <v>432.02468627</v>
      </c>
      <c r="P40" s="20" t="n">
        <v>21.89614716</v>
      </c>
      <c r="Q40" s="18" t="s">
        <v>182</v>
      </c>
      <c r="R40" s="20" t="s">
        <v>182</v>
      </c>
      <c r="S40" s="18" t="n">
        <v>493.18465857</v>
      </c>
      <c r="T40" s="20" t="n">
        <v>2.25147869</v>
      </c>
      <c r="U40" s="18" t="s">
        <v>182</v>
      </c>
      <c r="V40" s="20" t="s">
        <v>182</v>
      </c>
      <c r="W40" s="18" t="n">
        <v>416.26510398</v>
      </c>
      <c r="X40" s="20" t="n">
        <v>8.753738350000001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(2792.0/B46*100)</f>
        <v/>
      </c>
      <c r="D46" s="19" t="n">
        <v>20349</v>
      </c>
      <c r="E46" s="18" t="n">
        <v>368.42552467</v>
      </c>
      <c r="F46" s="20" t="n">
        <v>5.82901749</v>
      </c>
      <c r="G46" s="18" t="n">
        <v>380.32625368</v>
      </c>
      <c r="H46" s="20" t="n">
        <v>5.87701056</v>
      </c>
      <c r="I46" s="18" t="n">
        <v>419.80370201</v>
      </c>
      <c r="J46" s="20" t="n">
        <v>5.99401384</v>
      </c>
      <c r="K46" s="18" t="n">
        <v>430.79476522</v>
      </c>
      <c r="L46" s="20" t="n">
        <v>4.46114897</v>
      </c>
      <c r="M46" s="18" t="n">
        <v>443.31469808</v>
      </c>
      <c r="N46" s="20" t="n">
        <v>4.04020204</v>
      </c>
      <c r="O46" s="18" t="n">
        <v>307.86644132</v>
      </c>
      <c r="P46" s="20" t="n">
        <v>11.90587687</v>
      </c>
      <c r="Q46" s="18" t="s">
        <v>182</v>
      </c>
      <c r="R46" s="20" t="s">
        <v>182</v>
      </c>
      <c r="S46" s="18" t="s">
        <v>182</v>
      </c>
      <c r="T46" s="20" t="s">
        <v>182</v>
      </c>
      <c r="U46" s="18" t="s">
        <v>182</v>
      </c>
      <c r="V46" s="20" t="s">
        <v>182</v>
      </c>
      <c r="W46" s="18" t="n">
        <v>381.57451076</v>
      </c>
      <c r="X46" s="20" t="n">
        <v>3.8583851</v>
      </c>
    </row>
    <row r="47" spans="1:24">
      <c r="A47" s="15" t="s">
        <v>222</v>
      </c>
      <c r="B47" s="17" t="n">
        <v>5928</v>
      </c>
      <c r="C47" s="18">
        <f>(148.0/B47*100)</f>
        <v/>
      </c>
      <c r="D47" s="19" t="n">
        <v>5780</v>
      </c>
      <c r="E47" s="18" t="n">
        <v>399.63216422</v>
      </c>
      <c r="F47" s="20" t="n">
        <v>8.676637680000001</v>
      </c>
      <c r="G47" s="18" t="n">
        <v>387.97782483</v>
      </c>
      <c r="H47" s="20" t="n">
        <v>8.444489369999999</v>
      </c>
      <c r="I47" s="18" t="n">
        <v>423.84625463</v>
      </c>
      <c r="J47" s="20" t="n">
        <v>8.551203879999999</v>
      </c>
      <c r="K47" s="18" t="n">
        <v>440.5006834</v>
      </c>
      <c r="L47" s="20" t="n">
        <v>6.14363417</v>
      </c>
      <c r="M47" s="18" t="n">
        <v>472.26803991</v>
      </c>
      <c r="N47" s="20" t="n">
        <v>4.17634805</v>
      </c>
      <c r="O47" s="18" t="n">
        <v>325.00177883</v>
      </c>
      <c r="P47" s="20" t="n">
        <v>13.28366105</v>
      </c>
      <c r="Q47" s="18" t="s">
        <v>182</v>
      </c>
      <c r="R47" s="20" t="s">
        <v>182</v>
      </c>
      <c r="S47" s="18" t="s">
        <v>182</v>
      </c>
      <c r="T47" s="20" t="s">
        <v>182</v>
      </c>
      <c r="U47" s="18" t="s">
        <v>182</v>
      </c>
      <c r="V47" s="20" t="s">
        <v>182</v>
      </c>
      <c r="W47" s="18" t="n">
        <v>347.65138389</v>
      </c>
      <c r="X47" s="20" t="n">
        <v>6.08306073</v>
      </c>
    </row>
    <row r="48" spans="1:24">
      <c r="A48" s="15" t="s">
        <v>223</v>
      </c>
      <c r="B48" s="17" t="n">
        <v>9841</v>
      </c>
      <c r="C48" s="18">
        <f>(19.0/B48*100)</f>
        <v/>
      </c>
      <c r="D48" s="19" t="n">
        <v>9822</v>
      </c>
      <c r="E48" s="18" t="n">
        <v>478.31574468</v>
      </c>
      <c r="F48" s="20" t="n">
        <v>6.85374191</v>
      </c>
      <c r="G48" s="18" t="n">
        <v>502.56796018</v>
      </c>
      <c r="H48" s="20" t="n">
        <v>8.239313989999999</v>
      </c>
      <c r="I48" s="18" t="n">
        <v>519.4545448</v>
      </c>
      <c r="J48" s="20" t="n">
        <v>6.63460977</v>
      </c>
      <c r="K48" s="18" t="n">
        <v>497.096903</v>
      </c>
      <c r="L48" s="20" t="n">
        <v>5.4008269</v>
      </c>
      <c r="M48" s="18" t="n">
        <v>493.54779045</v>
      </c>
      <c r="N48" s="20" t="n">
        <v>4.81416536</v>
      </c>
      <c r="O48" s="18" t="n">
        <v>324.36252601</v>
      </c>
      <c r="P48" s="20" t="n">
        <v>11.17732921</v>
      </c>
      <c r="Q48" s="18" t="s">
        <v>182</v>
      </c>
      <c r="R48" s="20" t="s">
        <v>182</v>
      </c>
      <c r="S48" s="18" t="s">
        <v>182</v>
      </c>
      <c r="T48" s="20" t="s">
        <v>182</v>
      </c>
      <c r="U48" s="18" t="s">
        <v>182</v>
      </c>
      <c r="V48" s="20" t="s">
        <v>182</v>
      </c>
      <c r="W48" s="18" t="n">
        <v>420.58154855</v>
      </c>
      <c r="X48" s="20" t="n">
        <v>19.43797731</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(1048.0/B50*100)</f>
        <v/>
      </c>
      <c r="D50" s="19" t="n">
        <v>10747</v>
      </c>
      <c r="E50" s="18" t="n">
        <v>379.4118775</v>
      </c>
      <c r="F50" s="20" t="n">
        <v>4.41977568</v>
      </c>
      <c r="G50" s="18" t="n">
        <v>393.43478465</v>
      </c>
      <c r="H50" s="20" t="n">
        <v>5.21336673</v>
      </c>
      <c r="I50" s="18" t="n">
        <v>425.82130593</v>
      </c>
      <c r="J50" s="20" t="n">
        <v>5.16703103</v>
      </c>
      <c r="K50" s="18" t="n">
        <v>447.20037364</v>
      </c>
      <c r="L50" s="20" t="n">
        <v>3.23543901</v>
      </c>
      <c r="M50" s="18" t="n">
        <v>460.49657491</v>
      </c>
      <c r="N50" s="20" t="n">
        <v>2.78717611</v>
      </c>
      <c r="O50" s="18" t="n">
        <v>322.25586987</v>
      </c>
      <c r="P50" s="20" t="n">
        <v>8.56992509</v>
      </c>
      <c r="Q50" s="18" t="s">
        <v>182</v>
      </c>
      <c r="R50" s="20" t="s">
        <v>182</v>
      </c>
      <c r="S50" s="18" t="s">
        <v>182</v>
      </c>
      <c r="T50" s="20" t="s">
        <v>182</v>
      </c>
      <c r="U50" s="18" t="s">
        <v>182</v>
      </c>
      <c r="V50" s="20" t="s">
        <v>182</v>
      </c>
      <c r="W50" s="18" t="n">
        <v>382.08673127</v>
      </c>
      <c r="X50" s="20" t="n">
        <v>10.33015421</v>
      </c>
    </row>
    <row r="51" spans="1:24">
      <c r="A51" s="15" t="s">
        <v>226</v>
      </c>
      <c r="B51" s="17" t="n">
        <v>6866</v>
      </c>
      <c r="C51" s="18">
        <f>(117.0/B51*100)</f>
        <v/>
      </c>
      <c r="D51" s="19" t="n">
        <v>6749</v>
      </c>
      <c r="E51" s="18" t="n">
        <v>395.63270277</v>
      </c>
      <c r="F51" s="20" t="n">
        <v>4.21762418</v>
      </c>
      <c r="G51" s="18" t="n">
        <v>404.75498463</v>
      </c>
      <c r="H51" s="20" t="n">
        <v>5.92814519</v>
      </c>
      <c r="I51" s="18" t="n">
        <v>440.27170141</v>
      </c>
      <c r="J51" s="20" t="n">
        <v>5.93869734</v>
      </c>
      <c r="K51" s="18" t="n">
        <v>434.89295252</v>
      </c>
      <c r="L51" s="20" t="n">
        <v>3.57405366</v>
      </c>
      <c r="M51" s="18" t="n">
        <v>445.27313876</v>
      </c>
      <c r="N51" s="20" t="n">
        <v>3.31777682</v>
      </c>
      <c r="O51" s="18" t="n">
        <v>306.15936954</v>
      </c>
      <c r="P51" s="20" t="n">
        <v>16.24559738</v>
      </c>
      <c r="Q51" s="18" t="s">
        <v>182</v>
      </c>
      <c r="R51" s="20" t="s">
        <v>182</v>
      </c>
      <c r="S51" s="18" t="n">
        <v>427.96430568</v>
      </c>
      <c r="T51" s="20" t="n">
        <v>5.20460603</v>
      </c>
      <c r="U51" s="18" t="s">
        <v>182</v>
      </c>
      <c r="V51" s="20" t="s">
        <v>182</v>
      </c>
      <c r="W51" s="18" t="n">
        <v>396.87109728</v>
      </c>
      <c r="X51" s="20" t="n">
        <v>5.1816536</v>
      </c>
    </row>
    <row r="52" spans="1:24">
      <c r="A52" s="15" t="s">
        <v>227</v>
      </c>
      <c r="B52" s="17" t="n">
        <v>5809</v>
      </c>
      <c r="C52" s="18">
        <f>(119.0/B52*100)</f>
        <v/>
      </c>
      <c r="D52" s="19" t="n">
        <v>5690</v>
      </c>
      <c r="E52" s="18" t="n">
        <v>455.34134789</v>
      </c>
      <c r="F52" s="20" t="n">
        <v>6.32829588</v>
      </c>
      <c r="G52" s="18" t="n">
        <v>428.84686804</v>
      </c>
      <c r="H52" s="20" t="n">
        <v>8.609179190000001</v>
      </c>
      <c r="I52" s="18" t="n">
        <v>469.8437698</v>
      </c>
      <c r="J52" s="20" t="n">
        <v>7.47268207</v>
      </c>
      <c r="K52" s="18" t="n">
        <v>492.75586447</v>
      </c>
      <c r="L52" s="20" t="n">
        <v>3.25151011</v>
      </c>
      <c r="M52" s="18" t="n">
        <v>503.09295342</v>
      </c>
      <c r="N52" s="20" t="n">
        <v>2.76526092</v>
      </c>
      <c r="O52" s="18" t="n">
        <v>369.52470076</v>
      </c>
      <c r="P52" s="20" t="n">
        <v>22.63947018</v>
      </c>
      <c r="Q52" s="18" t="s">
        <v>182</v>
      </c>
      <c r="R52" s="20" t="s">
        <v>182</v>
      </c>
      <c r="S52" s="18" t="s">
        <v>182</v>
      </c>
      <c r="T52" s="20" t="s">
        <v>182</v>
      </c>
      <c r="U52" s="18" t="s">
        <v>182</v>
      </c>
      <c r="V52" s="20" t="s">
        <v>182</v>
      </c>
      <c r="W52" s="18" t="n">
        <v>401.93385963</v>
      </c>
      <c r="X52" s="20" t="n">
        <v>6.97430282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(469.0/B54*100)</f>
        <v/>
      </c>
      <c r="D54" s="19" t="n">
        <v>4271</v>
      </c>
      <c r="E54" s="18" t="n">
        <v>343.1103358</v>
      </c>
      <c r="F54" s="20" t="n">
        <v>4.184559</v>
      </c>
      <c r="G54" s="18" t="n">
        <v>344.60607028</v>
      </c>
      <c r="H54" s="20" t="n">
        <v>5.0494785</v>
      </c>
      <c r="I54" s="18" t="n">
        <v>363.36060958</v>
      </c>
      <c r="J54" s="20" t="n">
        <v>4.49573205</v>
      </c>
      <c r="K54" s="18" t="n">
        <v>381.47287816</v>
      </c>
      <c r="L54" s="20" t="n">
        <v>4.84091276</v>
      </c>
      <c r="M54" s="18" t="n">
        <v>399.65633742</v>
      </c>
      <c r="N54" s="20" t="n">
        <v>4.97958484</v>
      </c>
      <c r="O54" s="18" t="n">
        <v>297.57841935</v>
      </c>
      <c r="P54" s="20" t="n">
        <v>8.27344974</v>
      </c>
      <c r="Q54" s="18" t="s">
        <v>182</v>
      </c>
      <c r="R54" s="20" t="s">
        <v>182</v>
      </c>
      <c r="S54" s="18" t="s">
        <v>182</v>
      </c>
      <c r="T54" s="20" t="s">
        <v>182</v>
      </c>
      <c r="U54" s="18" t="s">
        <v>182</v>
      </c>
      <c r="V54" s="20" t="s">
        <v>182</v>
      </c>
      <c r="W54" s="18" t="n">
        <v>307.73569455</v>
      </c>
      <c r="X54" s="20" t="n">
        <v>5.13639275</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507.93454134</v>
      </c>
      <c r="F56" s="20" t="n">
        <v>4.63941307</v>
      </c>
      <c r="G56" s="18" t="n">
        <v>510.05709865</v>
      </c>
      <c r="H56" s="20" t="n">
        <v>5.20919168</v>
      </c>
      <c r="I56" s="18" t="n">
        <v>527.57510178</v>
      </c>
      <c r="J56" s="20" t="n">
        <v>4.43835883</v>
      </c>
      <c r="K56" s="18" t="n">
        <v>537.46784791</v>
      </c>
      <c r="L56" s="20" t="n">
        <v>3.14307309</v>
      </c>
      <c r="M56" s="18" t="n">
        <v>532.53417748</v>
      </c>
      <c r="N56" s="20" t="n">
        <v>3.70584568</v>
      </c>
      <c r="O56" s="18" t="n">
        <v>431.98054993</v>
      </c>
      <c r="P56" s="20" t="n">
        <v>17.09401393</v>
      </c>
      <c r="Q56" s="18" t="s">
        <v>182</v>
      </c>
      <c r="R56" s="20" t="s">
        <v>182</v>
      </c>
      <c r="S56" s="18" t="s">
        <v>182</v>
      </c>
      <c r="T56" s="20" t="s">
        <v>182</v>
      </c>
      <c r="U56" s="18" t="s">
        <v>182</v>
      </c>
      <c r="V56" s="20" t="s">
        <v>182</v>
      </c>
      <c r="W56" s="18" t="n">
        <v>449.7685558</v>
      </c>
      <c r="X56" s="20" t="n">
        <v>23.75899858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(263.0/B61*100)</f>
        <v/>
      </c>
      <c r="D61" s="19" t="n">
        <v>6262</v>
      </c>
      <c r="E61" s="18" t="n">
        <v>442.32048836</v>
      </c>
      <c r="F61" s="20" t="n">
        <v>6.78937978</v>
      </c>
      <c r="G61" s="18" t="n">
        <v>413.49591482</v>
      </c>
      <c r="H61" s="20" t="n">
        <v>8.23342394</v>
      </c>
      <c r="I61" s="18" t="n">
        <v>446.43494519</v>
      </c>
      <c r="J61" s="20" t="n">
        <v>6.26585928</v>
      </c>
      <c r="K61" s="18" t="n">
        <v>477.25561488</v>
      </c>
      <c r="L61" s="20" t="n">
        <v>4.04090757</v>
      </c>
      <c r="M61" s="18" t="n">
        <v>493.1756344</v>
      </c>
      <c r="N61" s="20" t="n">
        <v>2.73931045</v>
      </c>
      <c r="O61" s="18" t="n">
        <v>368.81442632</v>
      </c>
      <c r="P61" s="20" t="n">
        <v>17.16780352</v>
      </c>
      <c r="Q61" s="18" t="s">
        <v>182</v>
      </c>
      <c r="R61" s="20" t="s">
        <v>182</v>
      </c>
      <c r="S61" s="18" t="s">
        <v>182</v>
      </c>
      <c r="T61" s="20" t="s">
        <v>182</v>
      </c>
      <c r="U61" s="18" t="s">
        <v>182</v>
      </c>
      <c r="V61" s="20" t="s">
        <v>182</v>
      </c>
      <c r="W61" s="18" t="n">
        <v>383.08968067</v>
      </c>
      <c r="X61" s="20" t="n">
        <v>10.50726917</v>
      </c>
    </row>
    <row r="62" spans="1:24">
      <c r="A62" s="15" t="s">
        <v>237</v>
      </c>
      <c r="B62" s="17" t="n">
        <v>4476</v>
      </c>
      <c r="C62" s="18">
        <f>(5.0/B62*100)</f>
        <v/>
      </c>
      <c r="D62" s="19" t="n">
        <v>4471</v>
      </c>
      <c r="E62" s="18" t="n">
        <v>495.31369379</v>
      </c>
      <c r="F62" s="20" t="n">
        <v>4.66569555</v>
      </c>
      <c r="G62" s="18" t="n">
        <v>487.66595264</v>
      </c>
      <c r="H62" s="20" t="n">
        <v>5.08609215</v>
      </c>
      <c r="I62" s="18" t="n">
        <v>499.69395366</v>
      </c>
      <c r="J62" s="20" t="n">
        <v>4.48320582</v>
      </c>
      <c r="K62" s="18" t="n">
        <v>517.72227251</v>
      </c>
      <c r="L62" s="20" t="n">
        <v>2.43203854</v>
      </c>
      <c r="M62" s="18" t="n">
        <v>512.68765919</v>
      </c>
      <c r="N62" s="20" t="n">
        <v>1.71167036</v>
      </c>
      <c r="O62" s="18" t="n">
        <v>426.5402774</v>
      </c>
      <c r="P62" s="20" t="n">
        <v>15.63912385</v>
      </c>
      <c r="Q62" s="18" t="s">
        <v>182</v>
      </c>
      <c r="R62" s="20" t="s">
        <v>182</v>
      </c>
      <c r="S62" s="18" t="s">
        <v>182</v>
      </c>
      <c r="T62" s="20" t="s">
        <v>182</v>
      </c>
      <c r="U62" s="18" t="s">
        <v>182</v>
      </c>
      <c r="V62" s="20" t="s">
        <v>182</v>
      </c>
      <c r="W62" s="18" t="n">
        <v>492.48225458</v>
      </c>
      <c r="X62" s="20" t="n">
        <v>10.68683852</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(35.0/B67*100)</f>
        <v/>
      </c>
      <c r="D67" s="19" t="n">
        <v>6936</v>
      </c>
      <c r="E67" s="18" t="n">
        <v>355.48852142</v>
      </c>
      <c r="F67" s="20" t="n">
        <v>2.91674971</v>
      </c>
      <c r="G67" s="18" t="n">
        <v>376.2214717</v>
      </c>
      <c r="H67" s="20" t="n">
        <v>4.34645082</v>
      </c>
      <c r="I67" s="18" t="n">
        <v>409.86950852</v>
      </c>
      <c r="J67" s="20" t="n">
        <v>3.81984958</v>
      </c>
      <c r="K67" s="18" t="n">
        <v>428.91080977</v>
      </c>
      <c r="L67" s="20" t="n">
        <v>3.23466542</v>
      </c>
      <c r="M67" s="18" t="n">
        <v>444.3075065</v>
      </c>
      <c r="N67" s="20" t="n">
        <v>4.9719367</v>
      </c>
      <c r="O67" s="18" t="n">
        <v>291.76354753</v>
      </c>
      <c r="P67" s="20" t="n">
        <v>5.37762837</v>
      </c>
      <c r="Q67" s="18" t="s">
        <v>182</v>
      </c>
      <c r="R67" s="20" t="s">
        <v>182</v>
      </c>
      <c r="S67" s="18" t="s">
        <v>182</v>
      </c>
      <c r="T67" s="20" t="s">
        <v>182</v>
      </c>
      <c r="U67" s="18" t="s">
        <v>182</v>
      </c>
      <c r="V67" s="20" t="s">
        <v>182</v>
      </c>
      <c r="W67" s="18" t="n">
        <v>340.52191481</v>
      </c>
      <c r="X67" s="20" t="n">
        <v>10.37810046</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463.46959134</v>
      </c>
      <c r="F70" s="20" t="n">
        <v>7.31641728</v>
      </c>
      <c r="G70" s="18" t="n">
        <v>449.6717009</v>
      </c>
      <c r="H70" s="20" t="n">
        <v>7.26031682</v>
      </c>
      <c r="I70" s="18" t="n">
        <v>474.80789266</v>
      </c>
      <c r="J70" s="20" t="n">
        <v>5.74364067</v>
      </c>
      <c r="K70" s="18" t="n">
        <v>497.39353526</v>
      </c>
      <c r="L70" s="20" t="n">
        <v>4.25487691</v>
      </c>
      <c r="M70" s="18" t="n">
        <v>514.04378124</v>
      </c>
      <c r="N70" s="20" t="n">
        <v>2.92657062</v>
      </c>
      <c r="O70" s="18" t="n">
        <v>426.1731216</v>
      </c>
      <c r="P70" s="20" t="n">
        <v>17.43907662</v>
      </c>
      <c r="Q70" s="18" t="s">
        <v>182</v>
      </c>
      <c r="R70" s="20" t="s">
        <v>182</v>
      </c>
      <c r="S70" s="18" t="s">
        <v>182</v>
      </c>
      <c r="T70" s="20" t="s">
        <v>182</v>
      </c>
      <c r="U70" s="18" t="s">
        <v>182</v>
      </c>
      <c r="V70" s="20" t="s">
        <v>182</v>
      </c>
      <c r="W70" s="18" t="n">
        <v>435.59095518</v>
      </c>
      <c r="X70" s="20" t="n">
        <v>8.20544162</v>
      </c>
    </row>
    <row r="71" spans="1:24">
      <c r="A71" s="15" t="s">
        <v>246</v>
      </c>
      <c r="B71" s="17" t="n">
        <v>6115</v>
      </c>
      <c r="C71" s="18">
        <f>(116.0/B71*100)</f>
        <v/>
      </c>
      <c r="D71" s="19" t="n">
        <v>5999</v>
      </c>
      <c r="E71" s="18" t="n">
        <v>528.24897422</v>
      </c>
      <c r="F71" s="20" t="n">
        <v>3.81096164</v>
      </c>
      <c r="G71" s="18" t="n">
        <v>518.0514447100001</v>
      </c>
      <c r="H71" s="20" t="n">
        <v>5.21956739</v>
      </c>
      <c r="I71" s="18" t="n">
        <v>524.5950264099999</v>
      </c>
      <c r="J71" s="20" t="n">
        <v>3.81277361</v>
      </c>
      <c r="K71" s="18" t="n">
        <v>539.17492859</v>
      </c>
      <c r="L71" s="20" t="n">
        <v>3.09105007</v>
      </c>
      <c r="M71" s="18" t="n">
        <v>546.9283940399999</v>
      </c>
      <c r="N71" s="20" t="n">
        <v>3.08473859</v>
      </c>
      <c r="O71" s="18" t="n">
        <v>440.86831375</v>
      </c>
      <c r="P71" s="20" t="n">
        <v>17.19045308</v>
      </c>
      <c r="Q71" s="18" t="s">
        <v>182</v>
      </c>
      <c r="R71" s="20" t="s">
        <v>182</v>
      </c>
      <c r="S71" s="18" t="s">
        <v>182</v>
      </c>
      <c r="T71" s="20" t="s">
        <v>182</v>
      </c>
      <c r="U71" s="18" t="s">
        <v>182</v>
      </c>
      <c r="V71" s="20" t="s">
        <v>182</v>
      </c>
      <c r="W71" s="18" t="n">
        <v>489.17832475</v>
      </c>
      <c r="X71" s="20" t="n">
        <v>11.88925644</v>
      </c>
    </row>
    <row r="72" spans="1:24">
      <c r="A72" s="15" t="s">
        <v>247</v>
      </c>
      <c r="B72" s="17" t="n">
        <v>7708</v>
      </c>
      <c r="C72" s="18">
        <f>(8.0/B72*100)</f>
        <v/>
      </c>
      <c r="D72" s="19" t="n">
        <v>7700</v>
      </c>
      <c r="E72" s="18" t="n">
        <v>490.75917552</v>
      </c>
      <c r="F72" s="20" t="n">
        <v>6.68983236</v>
      </c>
      <c r="G72" s="18" t="n">
        <v>503.21500817</v>
      </c>
      <c r="H72" s="20" t="n">
        <v>5.92580576</v>
      </c>
      <c r="I72" s="18" t="n">
        <v>516.35680158</v>
      </c>
      <c r="J72" s="20" t="n">
        <v>4.03944777</v>
      </c>
      <c r="K72" s="18" t="n">
        <v>507.64212543</v>
      </c>
      <c r="L72" s="20" t="n">
        <v>3.75664431</v>
      </c>
      <c r="M72" s="18" t="n">
        <v>488.42228141</v>
      </c>
      <c r="N72" s="20" t="n">
        <v>2.98989431</v>
      </c>
      <c r="O72" s="18" t="n">
        <v>326.14458683</v>
      </c>
      <c r="P72" s="20" t="n">
        <v>15.96470294</v>
      </c>
      <c r="Q72" s="18" t="s">
        <v>182</v>
      </c>
      <c r="R72" s="20" t="s">
        <v>182</v>
      </c>
      <c r="S72" s="18" t="s">
        <v>182</v>
      </c>
      <c r="T72" s="20" t="s">
        <v>182</v>
      </c>
      <c r="U72" s="18" t="s">
        <v>182</v>
      </c>
      <c r="V72" s="20" t="s">
        <v>182</v>
      </c>
      <c r="W72" s="18" t="n">
        <v>429.09208118</v>
      </c>
      <c r="X72" s="20" t="n">
        <v>27.10932843</v>
      </c>
    </row>
    <row r="73" spans="1:24">
      <c r="A73" s="15" t="s">
        <v>248</v>
      </c>
      <c r="B73" s="17" t="n">
        <v>8249</v>
      </c>
      <c r="C73" s="18">
        <f>(236.0/B73*100)</f>
        <v/>
      </c>
      <c r="D73" s="19" t="n">
        <v>8013</v>
      </c>
      <c r="E73" s="18" t="n">
        <v>366.82624553</v>
      </c>
      <c r="F73" s="20" t="n">
        <v>3.81130246</v>
      </c>
      <c r="G73" s="18" t="n">
        <v>366.80909813</v>
      </c>
      <c r="H73" s="20" t="n">
        <v>6.25469695</v>
      </c>
      <c r="I73" s="18" t="n">
        <v>397.09356514</v>
      </c>
      <c r="J73" s="20" t="n">
        <v>3.75549011</v>
      </c>
      <c r="K73" s="18" t="n">
        <v>408.57036045</v>
      </c>
      <c r="L73" s="20" t="n">
        <v>4.26948713</v>
      </c>
      <c r="M73" s="18" t="n">
        <v>434.17211663</v>
      </c>
      <c r="N73" s="20" t="n">
        <v>3.59942714</v>
      </c>
      <c r="O73" s="18" t="n">
        <v>351.84252841</v>
      </c>
      <c r="P73" s="20" t="n">
        <v>8.1004358</v>
      </c>
      <c r="Q73" s="18" t="s">
        <v>182</v>
      </c>
      <c r="R73" s="20" t="s">
        <v>182</v>
      </c>
      <c r="S73" s="18" t="s">
        <v>182</v>
      </c>
      <c r="T73" s="20" t="s">
        <v>182</v>
      </c>
      <c r="U73" s="18" t="s">
        <v>182</v>
      </c>
      <c r="V73" s="20" t="s">
        <v>182</v>
      </c>
      <c r="W73" s="18" t="n">
        <v>364.67672355</v>
      </c>
      <c r="X73" s="20" t="n">
        <v>8.84754517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(277.0/B77*100)</f>
        <v/>
      </c>
      <c r="D77" s="19" t="n">
        <v>5785</v>
      </c>
      <c r="E77" s="18" t="n">
        <v>401.06380841</v>
      </c>
      <c r="F77" s="20" t="n">
        <v>6.43581919</v>
      </c>
      <c r="G77" s="18" t="n">
        <v>412.27079817</v>
      </c>
      <c r="H77" s="20" t="n">
        <v>8.33234734</v>
      </c>
      <c r="I77" s="18" t="n">
        <v>451.70349117</v>
      </c>
      <c r="J77" s="20" t="n">
        <v>6.41568056</v>
      </c>
      <c r="K77" s="18" t="n">
        <v>449.56637887</v>
      </c>
      <c r="L77" s="20" t="n">
        <v>3.82856716</v>
      </c>
      <c r="M77" s="18" t="n">
        <v>465.4086252</v>
      </c>
      <c r="N77" s="20" t="n">
        <v>2.88174204</v>
      </c>
      <c r="O77" s="18" t="n">
        <v>324.87880635</v>
      </c>
      <c r="P77" s="20" t="n">
        <v>14.89113436</v>
      </c>
      <c r="Q77" s="18" t="s">
        <v>182</v>
      </c>
      <c r="R77" s="20" t="s">
        <v>182</v>
      </c>
      <c r="S77" s="18" t="s">
        <v>182</v>
      </c>
      <c r="T77" s="20" t="s">
        <v>182</v>
      </c>
      <c r="U77" s="18" t="s">
        <v>182</v>
      </c>
      <c r="V77" s="20" t="s">
        <v>182</v>
      </c>
      <c r="W77" s="18" t="n">
        <v>360.73420436</v>
      </c>
      <c r="X77" s="20" t="n">
        <v>4.56393067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321</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527.91178679</v>
      </c>
      <c r="F7" s="20" t="n">
        <v>2.00950878</v>
      </c>
      <c r="G7" s="18" t="n">
        <v>505.09890698</v>
      </c>
      <c r="H7" s="20" t="n">
        <v>3.18789775</v>
      </c>
      <c r="I7" s="18" t="n">
        <v>482.00275618</v>
      </c>
      <c r="J7" s="20" t="n">
        <v>3.9129189</v>
      </c>
      <c r="K7" s="18" t="n">
        <v>469.43330665</v>
      </c>
      <c r="L7" s="20" t="n">
        <v>4.48767785</v>
      </c>
      <c r="M7" s="18" t="n">
        <v>448.74600772</v>
      </c>
      <c r="N7" s="20" t="n">
        <v>4.50417566</v>
      </c>
      <c r="O7" s="18" t="n">
        <v>407.59514641</v>
      </c>
      <c r="P7" s="20" t="n">
        <v>17.19088166</v>
      </c>
      <c r="Q7" s="18" t="s">
        <v>182</v>
      </c>
      <c r="R7" s="20" t="s">
        <v>182</v>
      </c>
      <c r="S7" s="18" t="s">
        <v>182</v>
      </c>
      <c r="T7" s="20" t="s">
        <v>182</v>
      </c>
      <c r="U7" s="18" t="s">
        <v>182</v>
      </c>
      <c r="V7" s="20" t="s">
        <v>182</v>
      </c>
      <c r="W7" s="18" t="n">
        <v>448.60595091</v>
      </c>
      <c r="X7" s="20" t="n">
        <v>6.38996223</v>
      </c>
    </row>
    <row r="8" spans="1:24">
      <c r="A8" s="15" t="s">
        <v>183</v>
      </c>
      <c r="B8" s="17" t="n">
        <v>7007</v>
      </c>
      <c r="C8" s="18">
        <f>(143.0/B8*100)</f>
        <v/>
      </c>
      <c r="D8" s="19" t="n">
        <v>6864</v>
      </c>
      <c r="E8" s="18" t="n">
        <v>509.63769058</v>
      </c>
      <c r="F8" s="20" t="n">
        <v>2.57262109</v>
      </c>
      <c r="G8" s="18" t="n">
        <v>472.98490684</v>
      </c>
      <c r="H8" s="20" t="n">
        <v>6.90528637</v>
      </c>
      <c r="I8" s="18" t="n">
        <v>446.74547847</v>
      </c>
      <c r="J8" s="20" t="n">
        <v>6.99076722</v>
      </c>
      <c r="K8" s="18" t="n">
        <v>447.37375459</v>
      </c>
      <c r="L8" s="20" t="n">
        <v>7.288066</v>
      </c>
      <c r="M8" s="18" t="n">
        <v>427.3974866</v>
      </c>
      <c r="N8" s="20" t="n">
        <v>5.88851669</v>
      </c>
      <c r="O8" s="18" t="n">
        <v>386.26625258</v>
      </c>
      <c r="P8" s="20" t="n">
        <v>31.80566846</v>
      </c>
      <c r="Q8" s="18" t="s">
        <v>182</v>
      </c>
      <c r="R8" s="20" t="s">
        <v>182</v>
      </c>
      <c r="S8" s="18" t="n">
        <v>361.38025951</v>
      </c>
      <c r="T8" s="20" t="n">
        <v>22.72565673</v>
      </c>
      <c r="U8" s="18" t="s">
        <v>182</v>
      </c>
      <c r="V8" s="20" t="s">
        <v>182</v>
      </c>
      <c r="W8" s="18" t="n">
        <v>383.43821738</v>
      </c>
      <c r="X8" s="20" t="n">
        <v>7.67930421</v>
      </c>
    </row>
    <row r="9" spans="1:24">
      <c r="A9" s="15" t="s">
        <v>184</v>
      </c>
      <c r="B9" s="17" t="n">
        <v>9651</v>
      </c>
      <c r="C9" s="18">
        <f>(547.0/B9*100)</f>
        <v/>
      </c>
      <c r="D9" s="19" t="n">
        <v>9104</v>
      </c>
      <c r="E9" s="18" t="n">
        <v>526.28479981</v>
      </c>
      <c r="F9" s="20" t="n">
        <v>2.16451676</v>
      </c>
      <c r="G9" s="18" t="n">
        <v>499.78550604</v>
      </c>
      <c r="H9" s="20" t="n">
        <v>4.57366844</v>
      </c>
      <c r="I9" s="18" t="n">
        <v>483.15111496</v>
      </c>
      <c r="J9" s="20" t="n">
        <v>4.95043099</v>
      </c>
      <c r="K9" s="18" t="n">
        <v>480.10441826</v>
      </c>
      <c r="L9" s="20" t="n">
        <v>5.54860576</v>
      </c>
      <c r="M9" s="18" t="n">
        <v>459.57725246</v>
      </c>
      <c r="N9" s="20" t="n">
        <v>4.11227864</v>
      </c>
      <c r="O9" s="18" t="n">
        <v>468.80407001</v>
      </c>
      <c r="P9" s="20" t="n">
        <v>44.15422539</v>
      </c>
      <c r="Q9" s="18" t="s">
        <v>182</v>
      </c>
      <c r="R9" s="20" t="s">
        <v>182</v>
      </c>
      <c r="S9" s="18" t="n">
        <v>347.7815185</v>
      </c>
      <c r="T9" s="20" t="n">
        <v>11.20716786</v>
      </c>
      <c r="U9" s="18" t="s">
        <v>182</v>
      </c>
      <c r="V9" s="20" t="s">
        <v>182</v>
      </c>
      <c r="W9" s="18" t="n">
        <v>416.12263513</v>
      </c>
      <c r="X9" s="20" t="n">
        <v>6.82365026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(114.0/B11*100)</f>
        <v/>
      </c>
      <c r="D11" s="19" t="n">
        <v>6939</v>
      </c>
      <c r="E11" s="18" t="n">
        <v>471.70461878</v>
      </c>
      <c r="F11" s="20" t="n">
        <v>2.84768326</v>
      </c>
      <c r="G11" s="18" t="n">
        <v>454.25418586</v>
      </c>
      <c r="H11" s="20" t="n">
        <v>4.8327193</v>
      </c>
      <c r="I11" s="18" t="n">
        <v>451.71501637</v>
      </c>
      <c r="J11" s="20" t="n">
        <v>5.80964478</v>
      </c>
      <c r="K11" s="18" t="n">
        <v>443.54691492</v>
      </c>
      <c r="L11" s="20" t="n">
        <v>6.34823239</v>
      </c>
      <c r="M11" s="18" t="n">
        <v>445.51969388</v>
      </c>
      <c r="N11" s="20" t="n">
        <v>5.93410826</v>
      </c>
      <c r="O11" s="18" t="n">
        <v>312.95665784</v>
      </c>
      <c r="P11" s="20" t="n">
        <v>30.7330562</v>
      </c>
      <c r="Q11" s="18" t="s">
        <v>182</v>
      </c>
      <c r="R11" s="20" t="s">
        <v>182</v>
      </c>
      <c r="S11" s="18" t="s">
        <v>182</v>
      </c>
      <c r="T11" s="20" t="s">
        <v>182</v>
      </c>
      <c r="U11" s="18" t="s">
        <v>182</v>
      </c>
      <c r="V11" s="20" t="s">
        <v>182</v>
      </c>
      <c r="W11" s="18" t="n">
        <v>395.2088446</v>
      </c>
      <c r="X11" s="20" t="n">
        <v>8.33830144</v>
      </c>
    </row>
    <row r="12" spans="1:24">
      <c r="A12" s="15" t="s">
        <v>187</v>
      </c>
      <c r="B12" s="17" t="n">
        <v>6894</v>
      </c>
      <c r="C12" s="18">
        <f>(127.0/B12*100)</f>
        <v/>
      </c>
      <c r="D12" s="19" t="n">
        <v>6767</v>
      </c>
      <c r="E12" s="18" t="n">
        <v>515.9789396</v>
      </c>
      <c r="F12" s="20" t="n">
        <v>2.39737256</v>
      </c>
      <c r="G12" s="18" t="n">
        <v>471.32562878</v>
      </c>
      <c r="H12" s="20" t="n">
        <v>5.22097481</v>
      </c>
      <c r="I12" s="18" t="n">
        <v>471.43259686</v>
      </c>
      <c r="J12" s="20" t="n">
        <v>6.03870073</v>
      </c>
      <c r="K12" s="18" t="n">
        <v>455.82120129</v>
      </c>
      <c r="L12" s="20" t="n">
        <v>5.90972292</v>
      </c>
      <c r="M12" s="18" t="n">
        <v>439.97278599</v>
      </c>
      <c r="N12" s="20" t="n">
        <v>5.566092</v>
      </c>
      <c r="O12" s="18" t="n">
        <v>401.25210766</v>
      </c>
      <c r="P12" s="20" t="n">
        <v>22.85696234</v>
      </c>
      <c r="Q12" s="18" t="s">
        <v>182</v>
      </c>
      <c r="R12" s="20" t="s">
        <v>182</v>
      </c>
      <c r="S12" s="18" t="n">
        <v>332.31014509</v>
      </c>
      <c r="T12" s="20" t="n">
        <v>18.34291261</v>
      </c>
      <c r="U12" s="18" t="s">
        <v>182</v>
      </c>
      <c r="V12" s="20" t="s">
        <v>182</v>
      </c>
      <c r="W12" s="18" t="n">
        <v>393.61277888</v>
      </c>
      <c r="X12" s="20" t="n">
        <v>9.76779067</v>
      </c>
    </row>
    <row r="13" spans="1:24">
      <c r="A13" s="15" t="s">
        <v>188</v>
      </c>
      <c r="B13" s="17" t="n">
        <v>7161</v>
      </c>
      <c r="C13" s="18">
        <f>(315.0/B13*100)</f>
        <v/>
      </c>
      <c r="D13" s="19" t="n">
        <v>6846</v>
      </c>
      <c r="E13" s="18" t="n">
        <v>523.06814195</v>
      </c>
      <c r="F13" s="20" t="n">
        <v>3.05234518</v>
      </c>
      <c r="G13" s="18" t="n">
        <v>516.3763185400001</v>
      </c>
      <c r="H13" s="20" t="n">
        <v>4.51181927</v>
      </c>
      <c r="I13" s="18" t="n">
        <v>505.93711922</v>
      </c>
      <c r="J13" s="20" t="n">
        <v>4.06109085</v>
      </c>
      <c r="K13" s="18" t="n">
        <v>508.91928777</v>
      </c>
      <c r="L13" s="20" t="n">
        <v>3.83274744</v>
      </c>
      <c r="M13" s="18" t="n">
        <v>486.81246528</v>
      </c>
      <c r="N13" s="20" t="n">
        <v>3.5948566</v>
      </c>
      <c r="O13" s="18" t="n">
        <v>391.87245923</v>
      </c>
      <c r="P13" s="20" t="n">
        <v>22.46267813</v>
      </c>
      <c r="Q13" s="18" t="s">
        <v>182</v>
      </c>
      <c r="R13" s="20" t="s">
        <v>182</v>
      </c>
      <c r="S13" s="18" t="n">
        <v>407.4699787</v>
      </c>
      <c r="T13" s="20" t="n">
        <v>6.79601306</v>
      </c>
      <c r="U13" s="18" t="s">
        <v>182</v>
      </c>
      <c r="V13" s="20" t="s">
        <v>182</v>
      </c>
      <c r="W13" s="18" t="n">
        <v>411.64477864</v>
      </c>
      <c r="X13" s="20" t="n">
        <v>6.52771854</v>
      </c>
    </row>
    <row r="14" spans="1:24">
      <c r="A14" s="15" t="s">
        <v>189</v>
      </c>
      <c r="B14" s="17" t="n">
        <v>5587</v>
      </c>
      <c r="C14" s="18">
        <f>(192.0/B14*100)</f>
        <v/>
      </c>
      <c r="D14" s="19" t="n">
        <v>5395</v>
      </c>
      <c r="E14" s="18" t="n">
        <v>536.2078082</v>
      </c>
      <c r="F14" s="20" t="n">
        <v>2.30688193</v>
      </c>
      <c r="G14" s="18" t="n">
        <v>498.05335758</v>
      </c>
      <c r="H14" s="20" t="n">
        <v>5.85763299</v>
      </c>
      <c r="I14" s="18" t="n">
        <v>487.21241619</v>
      </c>
      <c r="J14" s="20" t="n">
        <v>5.21711142</v>
      </c>
      <c r="K14" s="18" t="n">
        <v>481.230015</v>
      </c>
      <c r="L14" s="20" t="n">
        <v>7.60433576</v>
      </c>
      <c r="M14" s="18" t="n">
        <v>472.56589372</v>
      </c>
      <c r="N14" s="20" t="n">
        <v>5.51677334</v>
      </c>
      <c r="O14" s="18" t="n">
        <v>397.46444377</v>
      </c>
      <c r="P14" s="20" t="n">
        <v>18.97557136</v>
      </c>
      <c r="Q14" s="18" t="s">
        <v>182</v>
      </c>
      <c r="R14" s="20" t="s">
        <v>182</v>
      </c>
      <c r="S14" s="18" t="s">
        <v>182</v>
      </c>
      <c r="T14" s="20" t="s">
        <v>182</v>
      </c>
      <c r="U14" s="18" t="s">
        <v>182</v>
      </c>
      <c r="V14" s="20" t="s">
        <v>182</v>
      </c>
      <c r="W14" s="18" t="n">
        <v>459.99533057</v>
      </c>
      <c r="X14" s="20" t="n">
        <v>11.14276</v>
      </c>
    </row>
    <row r="15" spans="1:24">
      <c r="A15" s="15" t="s">
        <v>190</v>
      </c>
      <c r="B15" s="17" t="n">
        <v>5882</v>
      </c>
      <c r="C15" s="18">
        <f>(145.0/B15*100)</f>
        <v/>
      </c>
      <c r="D15" s="19" t="n">
        <v>5737</v>
      </c>
      <c r="E15" s="18" t="n">
        <v>545.16706354</v>
      </c>
      <c r="F15" s="20" t="n">
        <v>2.50734226</v>
      </c>
      <c r="G15" s="18" t="n">
        <v>529.50718712</v>
      </c>
      <c r="H15" s="20" t="n">
        <v>3.66340936</v>
      </c>
      <c r="I15" s="18" t="n">
        <v>505.00684772</v>
      </c>
      <c r="J15" s="20" t="n">
        <v>5.57509714</v>
      </c>
      <c r="K15" s="18" t="n">
        <v>508.88124585</v>
      </c>
      <c r="L15" s="20" t="n">
        <v>5.79177714</v>
      </c>
      <c r="M15" s="18" t="n">
        <v>503.22952842</v>
      </c>
      <c r="N15" s="20" t="n">
        <v>6.35703555</v>
      </c>
      <c r="O15" s="18" t="n">
        <v>346.97734016</v>
      </c>
      <c r="P15" s="20" t="n">
        <v>25.67199834</v>
      </c>
      <c r="Q15" s="18" t="s">
        <v>182</v>
      </c>
      <c r="R15" s="20" t="s">
        <v>182</v>
      </c>
      <c r="S15" s="18" t="n">
        <v>367.66871077</v>
      </c>
      <c r="T15" s="20" t="n">
        <v>14.82638214</v>
      </c>
      <c r="U15" s="18" t="s">
        <v>182</v>
      </c>
      <c r="V15" s="20" t="s">
        <v>182</v>
      </c>
      <c r="W15" s="18" t="n">
        <v>436.14127176</v>
      </c>
      <c r="X15" s="20" t="n">
        <v>10.92216901</v>
      </c>
    </row>
    <row r="16" spans="1:24">
      <c r="A16" s="15" t="s">
        <v>191</v>
      </c>
      <c r="B16" s="17" t="n">
        <v>6108</v>
      </c>
      <c r="C16" s="18">
        <f>(258.0/B16*100)</f>
        <v/>
      </c>
      <c r="D16" s="19" t="n">
        <v>5850</v>
      </c>
      <c r="E16" s="18" t="n">
        <v>531.43303524</v>
      </c>
      <c r="F16" s="20" t="n">
        <v>2.61604091</v>
      </c>
      <c r="G16" s="18" t="n">
        <v>516.09362033</v>
      </c>
      <c r="H16" s="20" t="n">
        <v>5.65022422</v>
      </c>
      <c r="I16" s="18" t="n">
        <v>488.7297215</v>
      </c>
      <c r="J16" s="20" t="n">
        <v>5.57353254</v>
      </c>
      <c r="K16" s="18" t="n">
        <v>476.7942341</v>
      </c>
      <c r="L16" s="20" t="n">
        <v>6.27225912</v>
      </c>
      <c r="M16" s="18" t="n">
        <v>456.18602488</v>
      </c>
      <c r="N16" s="20" t="n">
        <v>5.29644578</v>
      </c>
      <c r="O16" s="18" t="n">
        <v>327.78468044</v>
      </c>
      <c r="P16" s="20" t="n">
        <v>17.76127597</v>
      </c>
      <c r="Q16" s="18" t="s">
        <v>182</v>
      </c>
      <c r="R16" s="20" t="s">
        <v>182</v>
      </c>
      <c r="S16" s="18" t="s">
        <v>182</v>
      </c>
      <c r="T16" s="20" t="s">
        <v>182</v>
      </c>
      <c r="U16" s="18" t="s">
        <v>182</v>
      </c>
      <c r="V16" s="20" t="s">
        <v>182</v>
      </c>
      <c r="W16" s="18" t="n">
        <v>382.4463623</v>
      </c>
      <c r="X16" s="20" t="n">
        <v>9.01037657</v>
      </c>
    </row>
    <row r="17" spans="1:24">
      <c r="A17" s="15" t="s">
        <v>192</v>
      </c>
      <c r="B17" s="17" t="n">
        <v>6504</v>
      </c>
      <c r="C17" s="18">
        <f>(784.0/B17*100)</f>
        <v/>
      </c>
      <c r="D17" s="19" t="n">
        <v>5720</v>
      </c>
      <c r="E17" s="18" t="n">
        <v>536.08032465</v>
      </c>
      <c r="F17" s="20" t="n">
        <v>2.76868162</v>
      </c>
      <c r="G17" s="18" t="n">
        <v>498.49754048</v>
      </c>
      <c r="H17" s="20" t="n">
        <v>6.36918232</v>
      </c>
      <c r="I17" s="18" t="n">
        <v>478.43736991</v>
      </c>
      <c r="J17" s="20" t="n">
        <v>6.6022332</v>
      </c>
      <c r="K17" s="18" t="n">
        <v>487.62218756</v>
      </c>
      <c r="L17" s="20" t="n">
        <v>8.73052586</v>
      </c>
      <c r="M17" s="18" t="n">
        <v>467.14327013</v>
      </c>
      <c r="N17" s="20" t="n">
        <v>7.53020843</v>
      </c>
      <c r="O17" s="18" t="s">
        <v>182</v>
      </c>
      <c r="P17" s="20" t="s">
        <v>182</v>
      </c>
      <c r="Q17" s="18" t="s">
        <v>182</v>
      </c>
      <c r="R17" s="20" t="s">
        <v>182</v>
      </c>
      <c r="S17" s="18" t="n">
        <v>338.260297</v>
      </c>
      <c r="T17" s="20" t="n">
        <v>14.23011861</v>
      </c>
      <c r="U17" s="18" t="s">
        <v>182</v>
      </c>
      <c r="V17" s="20" t="s">
        <v>182</v>
      </c>
      <c r="W17" s="18" t="n">
        <v>433.27511755</v>
      </c>
      <c r="X17" s="20" t="n">
        <v>11.76534001</v>
      </c>
    </row>
    <row r="18" spans="1:24">
      <c r="A18" s="15" t="s">
        <v>193</v>
      </c>
      <c r="B18" s="17" t="n">
        <v>5532</v>
      </c>
      <c r="C18" s="18">
        <f>(39.0/B18*100)</f>
        <v/>
      </c>
      <c r="D18" s="19" t="n">
        <v>5493</v>
      </c>
      <c r="E18" s="18" t="n">
        <v>502.26644024</v>
      </c>
      <c r="F18" s="20" t="n">
        <v>3.42424808</v>
      </c>
      <c r="G18" s="18" t="n">
        <v>469.97053828</v>
      </c>
      <c r="H18" s="20" t="n">
        <v>5.52705801</v>
      </c>
      <c r="I18" s="18" t="n">
        <v>451.7786181</v>
      </c>
      <c r="J18" s="20" t="n">
        <v>5.68467597</v>
      </c>
      <c r="K18" s="18" t="n">
        <v>440.69421915</v>
      </c>
      <c r="L18" s="20" t="n">
        <v>6.23798516</v>
      </c>
      <c r="M18" s="18" t="n">
        <v>450.99126551</v>
      </c>
      <c r="N18" s="20" t="n">
        <v>5.84672935</v>
      </c>
      <c r="O18" s="18" t="n">
        <v>344.14369298</v>
      </c>
      <c r="P18" s="20" t="n">
        <v>18.50959331</v>
      </c>
      <c r="Q18" s="18" t="s">
        <v>182</v>
      </c>
      <c r="R18" s="20" t="s">
        <v>182</v>
      </c>
      <c r="S18" s="18" t="s">
        <v>182</v>
      </c>
      <c r="T18" s="20" t="s">
        <v>182</v>
      </c>
      <c r="U18" s="18" t="s">
        <v>182</v>
      </c>
      <c r="V18" s="20" t="s">
        <v>182</v>
      </c>
      <c r="W18" s="18" t="n">
        <v>382.07055689</v>
      </c>
      <c r="X18" s="20" t="n">
        <v>9.847667</v>
      </c>
    </row>
    <row r="19" spans="1:24">
      <c r="A19" s="15" t="s">
        <v>194</v>
      </c>
      <c r="B19" s="17" t="n">
        <v>5658</v>
      </c>
      <c r="C19" s="18">
        <f>(137.0/B19*100)</f>
        <v/>
      </c>
      <c r="D19" s="19" t="n">
        <v>5521</v>
      </c>
      <c r="E19" s="18" t="n">
        <v>495.56619602</v>
      </c>
      <c r="F19" s="20" t="n">
        <v>2.69852325</v>
      </c>
      <c r="G19" s="18" t="n">
        <v>467.48003445</v>
      </c>
      <c r="H19" s="20" t="n">
        <v>5.35455389</v>
      </c>
      <c r="I19" s="18" t="n">
        <v>435.94614682</v>
      </c>
      <c r="J19" s="20" t="n">
        <v>5.17161014</v>
      </c>
      <c r="K19" s="18" t="n">
        <v>429.60091564</v>
      </c>
      <c r="L19" s="20" t="n">
        <v>5.85254859</v>
      </c>
      <c r="M19" s="18" t="n">
        <v>423.34338692</v>
      </c>
      <c r="N19" s="20" t="n">
        <v>6.5298471</v>
      </c>
      <c r="O19" s="18" t="n">
        <v>417.5235188</v>
      </c>
      <c r="P19" s="20" t="n">
        <v>18.56400748</v>
      </c>
      <c r="Q19" s="18" t="s">
        <v>182</v>
      </c>
      <c r="R19" s="20" t="s">
        <v>182</v>
      </c>
      <c r="S19" s="18" t="s">
        <v>182</v>
      </c>
      <c r="T19" s="20" t="s">
        <v>182</v>
      </c>
      <c r="U19" s="18" t="s">
        <v>182</v>
      </c>
      <c r="V19" s="20" t="s">
        <v>182</v>
      </c>
      <c r="W19" s="18" t="n">
        <v>370.3856996</v>
      </c>
      <c r="X19" s="20" t="n">
        <v>8.674637949999999</v>
      </c>
    </row>
    <row r="20" spans="1:24">
      <c r="A20" s="15" t="s">
        <v>195</v>
      </c>
      <c r="B20" s="17" t="n">
        <v>3371</v>
      </c>
      <c r="C20" s="18">
        <f>(81.0/B20*100)</f>
        <v/>
      </c>
      <c r="D20" s="19" t="n">
        <v>3290</v>
      </c>
      <c r="E20" s="18" t="n">
        <v>495.46383231</v>
      </c>
      <c r="F20" s="20" t="n">
        <v>2.18801739</v>
      </c>
      <c r="G20" s="18" t="n">
        <v>477.96190832</v>
      </c>
      <c r="H20" s="20" t="n">
        <v>6.8520071</v>
      </c>
      <c r="I20" s="18" t="n">
        <v>447.15697644</v>
      </c>
      <c r="J20" s="20" t="n">
        <v>7.27193015</v>
      </c>
      <c r="K20" s="18" t="n">
        <v>446.64701955</v>
      </c>
      <c r="L20" s="20" t="n">
        <v>9.752958270000001</v>
      </c>
      <c r="M20" s="18" t="n">
        <v>439.96791239</v>
      </c>
      <c r="N20" s="20" t="n">
        <v>9.70188375</v>
      </c>
      <c r="O20" s="18" t="s">
        <v>182</v>
      </c>
      <c r="P20" s="20" t="s">
        <v>182</v>
      </c>
      <c r="Q20" s="18" t="s">
        <v>182</v>
      </c>
      <c r="R20" s="20" t="s">
        <v>182</v>
      </c>
      <c r="S20" s="18" t="s">
        <v>182</v>
      </c>
      <c r="T20" s="20" t="s">
        <v>182</v>
      </c>
      <c r="U20" s="18" t="s">
        <v>182</v>
      </c>
      <c r="V20" s="20" t="s">
        <v>182</v>
      </c>
      <c r="W20" s="18" t="n">
        <v>387.26814369</v>
      </c>
      <c r="X20" s="20" t="n">
        <v>10.5271159</v>
      </c>
    </row>
    <row r="21" spans="1:24">
      <c r="A21" s="15" t="s">
        <v>196</v>
      </c>
      <c r="B21" s="17" t="n">
        <v>5741</v>
      </c>
      <c r="C21" s="18">
        <f>(79.0/B21*100)</f>
        <v/>
      </c>
      <c r="D21" s="19" t="n">
        <v>5662</v>
      </c>
      <c r="E21" s="18" t="n">
        <v>536.16567284</v>
      </c>
      <c r="F21" s="20" t="n">
        <v>2.43705039</v>
      </c>
      <c r="G21" s="18" t="n">
        <v>523.49593084</v>
      </c>
      <c r="H21" s="20" t="n">
        <v>4.02297162</v>
      </c>
      <c r="I21" s="18" t="n">
        <v>507.33953974</v>
      </c>
      <c r="J21" s="20" t="n">
        <v>4.00097922</v>
      </c>
      <c r="K21" s="18" t="n">
        <v>499.32626843</v>
      </c>
      <c r="L21" s="20" t="n">
        <v>5.51441741</v>
      </c>
      <c r="M21" s="18" t="n">
        <v>479.65791882</v>
      </c>
      <c r="N21" s="20" t="n">
        <v>4.92687436</v>
      </c>
      <c r="O21" s="18" t="n">
        <v>412.14039851</v>
      </c>
      <c r="P21" s="20" t="n">
        <v>36.64432922</v>
      </c>
      <c r="Q21" s="18" t="s">
        <v>182</v>
      </c>
      <c r="R21" s="20" t="s">
        <v>182</v>
      </c>
      <c r="S21" s="18" t="s">
        <v>182</v>
      </c>
      <c r="T21" s="20" t="s">
        <v>182</v>
      </c>
      <c r="U21" s="18" t="s">
        <v>182</v>
      </c>
      <c r="V21" s="20" t="s">
        <v>182</v>
      </c>
      <c r="W21" s="18" t="n">
        <v>439.44029727</v>
      </c>
      <c r="X21" s="20" t="n">
        <v>11.25946055</v>
      </c>
    </row>
    <row r="22" spans="1:24">
      <c r="A22" s="15" t="s">
        <v>197</v>
      </c>
      <c r="B22" s="17" t="n">
        <v>6598</v>
      </c>
      <c r="C22" s="18">
        <f>(100.0/B22*100)</f>
        <v/>
      </c>
      <c r="D22" s="19" t="n">
        <v>6498</v>
      </c>
      <c r="E22" s="18" t="n">
        <v>522.11046852</v>
      </c>
      <c r="F22" s="20" t="n">
        <v>3.95378523</v>
      </c>
      <c r="G22" s="18" t="n">
        <v>445.43181151</v>
      </c>
      <c r="H22" s="20" t="n">
        <v>6.02062451</v>
      </c>
      <c r="I22" s="18" t="n">
        <v>438.18701071</v>
      </c>
      <c r="J22" s="20" t="n">
        <v>6.30032888</v>
      </c>
      <c r="K22" s="18" t="n">
        <v>437.96348703</v>
      </c>
      <c r="L22" s="20" t="n">
        <v>6.23506395</v>
      </c>
      <c r="M22" s="18" t="n">
        <v>446.06287624</v>
      </c>
      <c r="N22" s="20" t="n">
        <v>6.3955006</v>
      </c>
      <c r="O22" s="18" t="n">
        <v>371.78539807</v>
      </c>
      <c r="P22" s="20" t="n">
        <v>9.287245390000001</v>
      </c>
      <c r="Q22" s="18" t="s">
        <v>182</v>
      </c>
      <c r="R22" s="20" t="s">
        <v>182</v>
      </c>
      <c r="S22" s="18" t="n">
        <v>481.75555063</v>
      </c>
      <c r="T22" s="20" t="n">
        <v>8.711038220000001</v>
      </c>
      <c r="U22" s="18" t="s">
        <v>182</v>
      </c>
      <c r="V22" s="20" t="s">
        <v>182</v>
      </c>
      <c r="W22" s="18" t="n">
        <v>380.14534312</v>
      </c>
      <c r="X22" s="20" t="n">
        <v>9.038679760000001</v>
      </c>
    </row>
    <row r="23" spans="1:24">
      <c r="A23" s="15" t="s">
        <v>198</v>
      </c>
      <c r="B23" s="17" t="n">
        <v>11583</v>
      </c>
      <c r="C23" s="18">
        <f>(512.0/B23*100)</f>
        <v/>
      </c>
      <c r="D23" s="19" t="n">
        <v>11071</v>
      </c>
      <c r="E23" s="18" t="n">
        <v>509.00802196</v>
      </c>
      <c r="F23" s="20" t="n">
        <v>2.8552349</v>
      </c>
      <c r="G23" s="18" t="n">
        <v>467.28871013</v>
      </c>
      <c r="H23" s="20" t="n">
        <v>5.32680883</v>
      </c>
      <c r="I23" s="18" t="n">
        <v>467.65194452</v>
      </c>
      <c r="J23" s="20" t="n">
        <v>6.27138392</v>
      </c>
      <c r="K23" s="18" t="n">
        <v>458.13952219</v>
      </c>
      <c r="L23" s="20" t="n">
        <v>5.96020578</v>
      </c>
      <c r="M23" s="18" t="n">
        <v>463.35033982</v>
      </c>
      <c r="N23" s="20" t="n">
        <v>5.56403778</v>
      </c>
      <c r="O23" s="18" t="n">
        <v>415.78740956</v>
      </c>
      <c r="P23" s="20" t="n">
        <v>22.44752181</v>
      </c>
      <c r="Q23" s="18" t="s">
        <v>182</v>
      </c>
      <c r="R23" s="20" t="s">
        <v>182</v>
      </c>
      <c r="S23" s="18" t="s">
        <v>182</v>
      </c>
      <c r="T23" s="20" t="s">
        <v>182</v>
      </c>
      <c r="U23" s="18" t="s">
        <v>182</v>
      </c>
      <c r="V23" s="20" t="s">
        <v>182</v>
      </c>
      <c r="W23" s="18" t="n">
        <v>409.40280992</v>
      </c>
      <c r="X23" s="20" t="n">
        <v>7.51234456</v>
      </c>
    </row>
    <row r="24" spans="1:24">
      <c r="A24" s="15" t="s">
        <v>199</v>
      </c>
      <c r="B24" s="17" t="n">
        <v>6647</v>
      </c>
      <c r="C24" s="18">
        <f>(17.0/B24*100)</f>
        <v/>
      </c>
      <c r="D24" s="19" t="n">
        <v>6630</v>
      </c>
      <c r="E24" s="18" t="n">
        <v>523.97663168</v>
      </c>
      <c r="F24" s="20" t="n">
        <v>3.22000849</v>
      </c>
      <c r="G24" s="18" t="n">
        <v>503.09025182</v>
      </c>
      <c r="H24" s="20" t="n">
        <v>6.89931871</v>
      </c>
      <c r="I24" s="18" t="n">
        <v>511.84602487</v>
      </c>
      <c r="J24" s="20" t="n">
        <v>5.5483102</v>
      </c>
      <c r="K24" s="18" t="n">
        <v>516.45345059</v>
      </c>
      <c r="L24" s="20" t="n">
        <v>5.70166476</v>
      </c>
      <c r="M24" s="18" t="n">
        <v>489.89272596</v>
      </c>
      <c r="N24" s="20" t="n">
        <v>5.41587362</v>
      </c>
      <c r="O24" s="18" t="n">
        <v>421.72680658</v>
      </c>
      <c r="P24" s="20" t="n">
        <v>17.49008828</v>
      </c>
      <c r="Q24" s="18" t="s">
        <v>182</v>
      </c>
      <c r="R24" s="20" t="s">
        <v>182</v>
      </c>
      <c r="S24" s="18" t="s">
        <v>182</v>
      </c>
      <c r="T24" s="20" t="s">
        <v>182</v>
      </c>
      <c r="U24" s="18" t="s">
        <v>182</v>
      </c>
      <c r="V24" s="20" t="s">
        <v>182</v>
      </c>
      <c r="W24" s="18" t="n">
        <v>452.76326275</v>
      </c>
      <c r="X24" s="20" t="n">
        <v>16.16269874</v>
      </c>
    </row>
    <row r="25" spans="1:24">
      <c r="A25" s="15" t="s">
        <v>200</v>
      </c>
      <c r="B25" s="17" t="n">
        <v>5581</v>
      </c>
      <c r="C25" s="18">
        <f>(28.0/B25*100)</f>
        <v/>
      </c>
      <c r="D25" s="19" t="n">
        <v>5553</v>
      </c>
      <c r="E25" s="18" t="n">
        <v>533.10763923</v>
      </c>
      <c r="F25" s="20" t="n">
        <v>3.95301596</v>
      </c>
      <c r="G25" s="18" t="n">
        <v>513.39073355</v>
      </c>
      <c r="H25" s="20" t="n">
        <v>5.50682245</v>
      </c>
      <c r="I25" s="18" t="n">
        <v>502.05655648</v>
      </c>
      <c r="J25" s="20" t="n">
        <v>4.45595038</v>
      </c>
      <c r="K25" s="18" t="n">
        <v>507.26411934</v>
      </c>
      <c r="L25" s="20" t="n">
        <v>5.11050762</v>
      </c>
      <c r="M25" s="18" t="n">
        <v>486.14943735</v>
      </c>
      <c r="N25" s="20" t="n">
        <v>5.18641795</v>
      </c>
      <c r="O25" s="18" t="n">
        <v>368.87327966</v>
      </c>
      <c r="P25" s="20" t="n">
        <v>23.3815843</v>
      </c>
      <c r="Q25" s="18" t="s">
        <v>182</v>
      </c>
      <c r="R25" s="20" t="s">
        <v>182</v>
      </c>
      <c r="S25" s="18" t="s">
        <v>182</v>
      </c>
      <c r="T25" s="20" t="s">
        <v>182</v>
      </c>
      <c r="U25" s="18" t="s">
        <v>182</v>
      </c>
      <c r="V25" s="20" t="s">
        <v>182</v>
      </c>
      <c r="W25" s="18" t="n">
        <v>466.03120005</v>
      </c>
      <c r="X25" s="20" t="n">
        <v>18.23872974</v>
      </c>
    </row>
    <row r="26" spans="1:24">
      <c r="A26" s="15" t="s">
        <v>201</v>
      </c>
      <c r="B26" s="17" t="n">
        <v>4869</v>
      </c>
      <c r="C26" s="18">
        <f>(100.0/B26*100)</f>
        <v/>
      </c>
      <c r="D26" s="19" t="n">
        <v>4769</v>
      </c>
      <c r="E26" s="18" t="n">
        <v>509.56672091</v>
      </c>
      <c r="F26" s="20" t="n">
        <v>2.07952098</v>
      </c>
      <c r="G26" s="18" t="n">
        <v>459.42456899</v>
      </c>
      <c r="H26" s="20" t="n">
        <v>4.88365182</v>
      </c>
      <c r="I26" s="18" t="n">
        <v>455.4155143</v>
      </c>
      <c r="J26" s="20" t="n">
        <v>5.07480231</v>
      </c>
      <c r="K26" s="18" t="n">
        <v>445.11704863</v>
      </c>
      <c r="L26" s="20" t="n">
        <v>4.89119084</v>
      </c>
      <c r="M26" s="18" t="n">
        <v>451.60753467</v>
      </c>
      <c r="N26" s="20" t="n">
        <v>6.01420992</v>
      </c>
      <c r="O26" s="18" t="s">
        <v>182</v>
      </c>
      <c r="P26" s="20" t="s">
        <v>182</v>
      </c>
      <c r="Q26" s="18" t="s">
        <v>182</v>
      </c>
      <c r="R26" s="20" t="s">
        <v>182</v>
      </c>
      <c r="S26" s="18" t="s">
        <v>182</v>
      </c>
      <c r="T26" s="20" t="s">
        <v>182</v>
      </c>
      <c r="U26" s="18" t="s">
        <v>182</v>
      </c>
      <c r="V26" s="20" t="s">
        <v>182</v>
      </c>
      <c r="W26" s="18" t="n">
        <v>427.25927026</v>
      </c>
      <c r="X26" s="20" t="n">
        <v>10.4058142</v>
      </c>
    </row>
    <row r="27" spans="1:24">
      <c r="A27" s="15" t="s">
        <v>202</v>
      </c>
      <c r="B27" s="17" t="n">
        <v>5299</v>
      </c>
      <c r="C27" s="18">
        <f>(174.0/B27*100)</f>
        <v/>
      </c>
      <c r="D27" s="19" t="n">
        <v>5125</v>
      </c>
      <c r="E27" s="18" t="n">
        <v>518.39439892</v>
      </c>
      <c r="F27" s="20" t="n">
        <v>1.99343326</v>
      </c>
      <c r="G27" s="18" t="n">
        <v>452.04200729</v>
      </c>
      <c r="H27" s="20" t="n">
        <v>5.41217112</v>
      </c>
      <c r="I27" s="18" t="n">
        <v>452.86605662</v>
      </c>
      <c r="J27" s="20" t="n">
        <v>5.97838063</v>
      </c>
      <c r="K27" s="18" t="n">
        <v>445.1710711</v>
      </c>
      <c r="L27" s="20" t="n">
        <v>5.80581469</v>
      </c>
      <c r="M27" s="18" t="n">
        <v>449.47003141</v>
      </c>
      <c r="N27" s="20" t="n">
        <v>5.1038963</v>
      </c>
      <c r="O27" s="18" t="n">
        <v>387.30917951</v>
      </c>
      <c r="P27" s="20" t="n">
        <v>16.08929805</v>
      </c>
      <c r="Q27" s="18" t="s">
        <v>182</v>
      </c>
      <c r="R27" s="20" t="s">
        <v>182</v>
      </c>
      <c r="S27" s="18" t="s">
        <v>182</v>
      </c>
      <c r="T27" s="20" t="s">
        <v>182</v>
      </c>
      <c r="U27" s="18" t="s">
        <v>182</v>
      </c>
      <c r="V27" s="20" t="s">
        <v>182</v>
      </c>
      <c r="W27" s="18" t="n">
        <v>396.67572946</v>
      </c>
      <c r="X27" s="20" t="n">
        <v>4.55179822</v>
      </c>
    </row>
    <row r="28" spans="1:24">
      <c r="A28" s="15" t="s">
        <v>203</v>
      </c>
      <c r="B28" s="17" t="n">
        <v>7568</v>
      </c>
      <c r="C28" s="18">
        <f>(134.0/B28*100)</f>
        <v/>
      </c>
      <c r="D28" s="19" t="n">
        <v>7434</v>
      </c>
      <c r="E28" s="18" t="n">
        <v>432.54795448</v>
      </c>
      <c r="F28" s="20" t="n">
        <v>2.92727695</v>
      </c>
      <c r="G28" s="18" t="n">
        <v>423.70943967</v>
      </c>
      <c r="H28" s="20" t="n">
        <v>4.52571181</v>
      </c>
      <c r="I28" s="18" t="n">
        <v>418.45953147</v>
      </c>
      <c r="J28" s="20" t="n">
        <v>4.73621131</v>
      </c>
      <c r="K28" s="18" t="n">
        <v>405.52905541</v>
      </c>
      <c r="L28" s="20" t="n">
        <v>4.98103345</v>
      </c>
      <c r="M28" s="18" t="n">
        <v>407.21185138</v>
      </c>
      <c r="N28" s="20" t="n">
        <v>5.89518614</v>
      </c>
      <c r="O28" s="18" t="n">
        <v>334.93985653</v>
      </c>
      <c r="P28" s="20" t="n">
        <v>9.19196545</v>
      </c>
      <c r="Q28" s="18" t="s">
        <v>182</v>
      </c>
      <c r="R28" s="20" t="s">
        <v>182</v>
      </c>
      <c r="S28" s="18" t="s">
        <v>182</v>
      </c>
      <c r="T28" s="20" t="s">
        <v>182</v>
      </c>
      <c r="U28" s="18" t="s">
        <v>182</v>
      </c>
      <c r="V28" s="20" t="s">
        <v>182</v>
      </c>
      <c r="W28" s="18" t="n">
        <v>368.08315214</v>
      </c>
      <c r="X28" s="20" t="n">
        <v>8.51753892</v>
      </c>
    </row>
    <row r="29" spans="1:24">
      <c r="A29" s="15" t="s">
        <v>204</v>
      </c>
      <c r="B29" s="17" t="n">
        <v>5385</v>
      </c>
      <c r="C29" s="18">
        <f>(36.0/B29*100)</f>
        <v/>
      </c>
      <c r="D29" s="19" t="n">
        <v>5349</v>
      </c>
      <c r="E29" s="18" t="n">
        <v>523.9067453500001</v>
      </c>
      <c r="F29" s="20" t="n">
        <v>2.45615905</v>
      </c>
      <c r="G29" s="18" t="n">
        <v>506.69592383</v>
      </c>
      <c r="H29" s="20" t="n">
        <v>5.54626083</v>
      </c>
      <c r="I29" s="18" t="n">
        <v>495.67056102</v>
      </c>
      <c r="J29" s="20" t="n">
        <v>4.96615117</v>
      </c>
      <c r="K29" s="18" t="n">
        <v>479.49176397</v>
      </c>
      <c r="L29" s="20" t="n">
        <v>4.73824631</v>
      </c>
      <c r="M29" s="18" t="n">
        <v>476.35565239</v>
      </c>
      <c r="N29" s="20" t="n">
        <v>5.45964021</v>
      </c>
      <c r="O29" s="18" t="n">
        <v>324.13415987</v>
      </c>
      <c r="P29" s="20" t="n">
        <v>51.69632977</v>
      </c>
      <c r="Q29" s="18" t="s">
        <v>182</v>
      </c>
      <c r="R29" s="20" t="s">
        <v>182</v>
      </c>
      <c r="S29" s="18" t="n">
        <v>314.02123871</v>
      </c>
      <c r="T29" s="20" t="n">
        <v>13.26138992</v>
      </c>
      <c r="U29" s="18" t="s">
        <v>182</v>
      </c>
      <c r="V29" s="20" t="s">
        <v>182</v>
      </c>
      <c r="W29" s="18" t="n">
        <v>415.36685068</v>
      </c>
      <c r="X29" s="20" t="n">
        <v>17.00298603</v>
      </c>
    </row>
    <row r="30" spans="1:24">
      <c r="A30" s="15" t="s">
        <v>205</v>
      </c>
      <c r="B30" s="17" t="n">
        <v>4520</v>
      </c>
      <c r="C30" s="18">
        <f>(546.0/B30*100)</f>
        <v/>
      </c>
      <c r="D30" s="19" t="n">
        <v>3974</v>
      </c>
      <c r="E30" s="18" t="n">
        <v>542.7721653900001</v>
      </c>
      <c r="F30" s="20" t="n">
        <v>2.86693223</v>
      </c>
      <c r="G30" s="18" t="n">
        <v>514.66781626</v>
      </c>
      <c r="H30" s="20" t="n">
        <v>5.44542279</v>
      </c>
      <c r="I30" s="18" t="n">
        <v>486.85060407</v>
      </c>
      <c r="J30" s="20" t="n">
        <v>5.1221824</v>
      </c>
      <c r="K30" s="18" t="n">
        <v>487.61674895</v>
      </c>
      <c r="L30" s="20" t="n">
        <v>7.53839506</v>
      </c>
      <c r="M30" s="18" t="n">
        <v>455.5772734</v>
      </c>
      <c r="N30" s="20" t="n">
        <v>5.48327688</v>
      </c>
      <c r="O30" s="18" t="n">
        <v>405.01001004</v>
      </c>
      <c r="P30" s="20" t="n">
        <v>26.28454288</v>
      </c>
      <c r="Q30" s="18" t="s">
        <v>182</v>
      </c>
      <c r="R30" s="20" t="s">
        <v>182</v>
      </c>
      <c r="S30" s="18" t="s">
        <v>182</v>
      </c>
      <c r="T30" s="20" t="s">
        <v>182</v>
      </c>
      <c r="U30" s="18" t="s">
        <v>182</v>
      </c>
      <c r="V30" s="20" t="s">
        <v>182</v>
      </c>
      <c r="W30" s="18" t="n">
        <v>411.82357445</v>
      </c>
      <c r="X30" s="20" t="n">
        <v>8.545468619999999</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527.39008354</v>
      </c>
      <c r="F32" s="20" t="n">
        <v>2.44988842</v>
      </c>
      <c r="G32" s="18" t="n">
        <v>499.7294543</v>
      </c>
      <c r="H32" s="20" t="n">
        <v>4.34477596</v>
      </c>
      <c r="I32" s="18" t="n">
        <v>477.48839059</v>
      </c>
      <c r="J32" s="20" t="n">
        <v>5.1636284</v>
      </c>
      <c r="K32" s="18" t="n">
        <v>450.56293133</v>
      </c>
      <c r="L32" s="20" t="n">
        <v>6.13001428</v>
      </c>
      <c r="M32" s="18" t="n">
        <v>454.16898421</v>
      </c>
      <c r="N32" s="20" t="n">
        <v>6.25399885</v>
      </c>
      <c r="O32" s="18" t="n">
        <v>415.96615723</v>
      </c>
      <c r="P32" s="20" t="n">
        <v>23.22638406</v>
      </c>
      <c r="Q32" s="18" t="s">
        <v>182</v>
      </c>
      <c r="R32" s="20" t="s">
        <v>182</v>
      </c>
      <c r="S32" s="18" t="s">
        <v>182</v>
      </c>
      <c r="T32" s="20" t="s">
        <v>182</v>
      </c>
      <c r="U32" s="18" t="s">
        <v>182</v>
      </c>
      <c r="V32" s="20" t="s">
        <v>182</v>
      </c>
      <c r="W32" s="18" t="n">
        <v>425.26948207</v>
      </c>
      <c r="X32" s="20" t="n">
        <v>11.41673502</v>
      </c>
    </row>
    <row r="33" spans="1:24">
      <c r="A33" s="15" t="s">
        <v>208</v>
      </c>
      <c r="B33" s="17" t="n">
        <v>7325</v>
      </c>
      <c r="C33" s="18">
        <f>(235.0/B33*100)</f>
        <v/>
      </c>
      <c r="D33" s="19" t="n">
        <v>7090</v>
      </c>
      <c r="E33" s="18" t="n">
        <v>521.58104325</v>
      </c>
      <c r="F33" s="20" t="n">
        <v>2.5751278</v>
      </c>
      <c r="G33" s="18" t="n">
        <v>493.99964883</v>
      </c>
      <c r="H33" s="20" t="n">
        <v>5.21974074</v>
      </c>
      <c r="I33" s="18" t="n">
        <v>481.91583262</v>
      </c>
      <c r="J33" s="20" t="n">
        <v>5.34939657</v>
      </c>
      <c r="K33" s="18" t="n">
        <v>464.55783274</v>
      </c>
      <c r="L33" s="20" t="n">
        <v>5.5727923</v>
      </c>
      <c r="M33" s="18" t="n">
        <v>450.6036142</v>
      </c>
      <c r="N33" s="20" t="n">
        <v>5.0439269</v>
      </c>
      <c r="O33" s="18" t="n">
        <v>376.02911283</v>
      </c>
      <c r="P33" s="20" t="n">
        <v>21.32653468</v>
      </c>
      <c r="Q33" s="18" t="s">
        <v>182</v>
      </c>
      <c r="R33" s="20" t="s">
        <v>182</v>
      </c>
      <c r="S33" s="18" t="s">
        <v>182</v>
      </c>
      <c r="T33" s="20" t="s">
        <v>182</v>
      </c>
      <c r="U33" s="18" t="s">
        <v>182</v>
      </c>
      <c r="V33" s="20" t="s">
        <v>182</v>
      </c>
      <c r="W33" s="18" t="n">
        <v>426.45573528</v>
      </c>
      <c r="X33" s="20" t="n">
        <v>8.66888683</v>
      </c>
    </row>
    <row r="34" spans="1:24">
      <c r="A34" s="15" t="s">
        <v>209</v>
      </c>
      <c r="B34" s="17" t="n">
        <v>6350</v>
      </c>
      <c r="C34" s="18">
        <f>(86.0/B34*100)</f>
        <v/>
      </c>
      <c r="D34" s="19" t="n">
        <v>6264</v>
      </c>
      <c r="E34" s="18" t="n">
        <v>488.4608036</v>
      </c>
      <c r="F34" s="20" t="n">
        <v>2.5448535</v>
      </c>
      <c r="G34" s="18" t="n">
        <v>438.35611702</v>
      </c>
      <c r="H34" s="20" t="n">
        <v>4.44287316</v>
      </c>
      <c r="I34" s="18" t="n">
        <v>434.28672491</v>
      </c>
      <c r="J34" s="20" t="n">
        <v>6.29693374</v>
      </c>
      <c r="K34" s="18" t="n">
        <v>420.84301583</v>
      </c>
      <c r="L34" s="20" t="n">
        <v>6.29797578</v>
      </c>
      <c r="M34" s="18" t="n">
        <v>425.76740611</v>
      </c>
      <c r="N34" s="20" t="n">
        <v>5.08524563</v>
      </c>
      <c r="O34" s="18" t="n">
        <v>336.00964723</v>
      </c>
      <c r="P34" s="20" t="n">
        <v>14.75537024</v>
      </c>
      <c r="Q34" s="18" t="s">
        <v>182</v>
      </c>
      <c r="R34" s="20" t="s">
        <v>182</v>
      </c>
      <c r="S34" s="18" t="n">
        <v>263.37193708</v>
      </c>
      <c r="T34" s="20" t="n">
        <v>13.61114927</v>
      </c>
      <c r="U34" s="18" t="s">
        <v>182</v>
      </c>
      <c r="V34" s="20" t="s">
        <v>182</v>
      </c>
      <c r="W34" s="18" t="n">
        <v>353.13260873</v>
      </c>
      <c r="X34" s="20" t="n">
        <v>8.235745959999999</v>
      </c>
    </row>
    <row r="35" spans="1:24">
      <c r="A35" s="15" t="s">
        <v>210</v>
      </c>
      <c r="B35" s="17" t="n">
        <v>6406</v>
      </c>
      <c r="C35" s="18">
        <f>(69.0/B35*100)</f>
        <v/>
      </c>
      <c r="D35" s="19" t="n">
        <v>6337</v>
      </c>
      <c r="E35" s="18" t="n">
        <v>528.85960091</v>
      </c>
      <c r="F35" s="20" t="n">
        <v>1.85214849</v>
      </c>
      <c r="G35" s="18" t="n">
        <v>487.63025694</v>
      </c>
      <c r="H35" s="20" t="n">
        <v>5.35661659</v>
      </c>
      <c r="I35" s="18" t="n">
        <v>472.62853765</v>
      </c>
      <c r="J35" s="20" t="n">
        <v>5.25874525</v>
      </c>
      <c r="K35" s="18" t="n">
        <v>463.55453387</v>
      </c>
      <c r="L35" s="20" t="n">
        <v>5.56039572</v>
      </c>
      <c r="M35" s="18" t="n">
        <v>462.38140704</v>
      </c>
      <c r="N35" s="20" t="n">
        <v>6.78005569</v>
      </c>
      <c r="O35" s="18" t="n">
        <v>430.2645433</v>
      </c>
      <c r="P35" s="20" t="n">
        <v>21.07802728</v>
      </c>
      <c r="Q35" s="18" t="s">
        <v>182</v>
      </c>
      <c r="R35" s="20" t="s">
        <v>182</v>
      </c>
      <c r="S35" s="18" t="n">
        <v>337.32521215</v>
      </c>
      <c r="T35" s="20" t="n">
        <v>11.65794297</v>
      </c>
      <c r="U35" s="18" t="s">
        <v>182</v>
      </c>
      <c r="V35" s="20" t="s">
        <v>182</v>
      </c>
      <c r="W35" s="18" t="n">
        <v>412.39363576</v>
      </c>
      <c r="X35" s="20" t="n">
        <v>8.082783320000001</v>
      </c>
    </row>
    <row r="36" spans="1:24">
      <c r="A36" s="15" t="s">
        <v>211</v>
      </c>
      <c r="B36" s="17" t="n">
        <v>6736</v>
      </c>
      <c r="C36" s="18">
        <f>(49.0/B36*100)</f>
        <v/>
      </c>
      <c r="D36" s="19" t="n">
        <v>6687</v>
      </c>
      <c r="E36" s="18" t="n">
        <v>508.01390928</v>
      </c>
      <c r="F36" s="20" t="n">
        <v>2.3790727</v>
      </c>
      <c r="G36" s="18" t="n">
        <v>499.24035633</v>
      </c>
      <c r="H36" s="20" t="n">
        <v>4.72628949</v>
      </c>
      <c r="I36" s="18" t="n">
        <v>477.51700047</v>
      </c>
      <c r="J36" s="20" t="n">
        <v>4.13255744</v>
      </c>
      <c r="K36" s="18" t="n">
        <v>478.08118937</v>
      </c>
      <c r="L36" s="20" t="n">
        <v>6.09623211</v>
      </c>
      <c r="M36" s="18" t="n">
        <v>465.14881725</v>
      </c>
      <c r="N36" s="20" t="n">
        <v>6.10506416</v>
      </c>
      <c r="O36" s="18" t="n">
        <v>369.72364582</v>
      </c>
      <c r="P36" s="20" t="n">
        <v>22.3136275</v>
      </c>
      <c r="Q36" s="18" t="s">
        <v>182</v>
      </c>
      <c r="R36" s="20" t="s">
        <v>182</v>
      </c>
      <c r="S36" s="18" t="s">
        <v>182</v>
      </c>
      <c r="T36" s="20" t="s">
        <v>182</v>
      </c>
      <c r="U36" s="18" t="s">
        <v>182</v>
      </c>
      <c r="V36" s="20" t="s">
        <v>182</v>
      </c>
      <c r="W36" s="18" t="n">
        <v>389.15237995</v>
      </c>
      <c r="X36" s="20" t="n">
        <v>7.98317942</v>
      </c>
    </row>
    <row r="37" spans="1:24">
      <c r="A37" s="15" t="s">
        <v>212</v>
      </c>
      <c r="B37" s="17" t="n">
        <v>5458</v>
      </c>
      <c r="C37" s="18">
        <f>(249.0/B37*100)</f>
        <v/>
      </c>
      <c r="D37" s="19" t="n">
        <v>5209</v>
      </c>
      <c r="E37" s="18" t="n">
        <v>527.48095706</v>
      </c>
      <c r="F37" s="20" t="n">
        <v>3.24466129</v>
      </c>
      <c r="G37" s="18" t="n">
        <v>510.17935499</v>
      </c>
      <c r="H37" s="20" t="n">
        <v>5.28138598</v>
      </c>
      <c r="I37" s="18" t="n">
        <v>493.05520587</v>
      </c>
      <c r="J37" s="20" t="n">
        <v>5.49918472</v>
      </c>
      <c r="K37" s="18" t="n">
        <v>475.50930093</v>
      </c>
      <c r="L37" s="20" t="n">
        <v>5.97358758</v>
      </c>
      <c r="M37" s="18" t="n">
        <v>458.46583413</v>
      </c>
      <c r="N37" s="20" t="n">
        <v>5.95047511</v>
      </c>
      <c r="O37" s="18" t="n">
        <v>343.16972128</v>
      </c>
      <c r="P37" s="20" t="n">
        <v>23.12127196</v>
      </c>
      <c r="Q37" s="18" t="s">
        <v>182</v>
      </c>
      <c r="R37" s="20" t="s">
        <v>182</v>
      </c>
      <c r="S37" s="18" t="s">
        <v>182</v>
      </c>
      <c r="T37" s="20" t="s">
        <v>182</v>
      </c>
      <c r="U37" s="18" t="s">
        <v>182</v>
      </c>
      <c r="V37" s="20" t="s">
        <v>182</v>
      </c>
      <c r="W37" s="18" t="n">
        <v>398.64344884</v>
      </c>
      <c r="X37" s="20" t="n">
        <v>8.014027199999999</v>
      </c>
    </row>
    <row r="38" spans="1:24">
      <c r="A38" s="15" t="s">
        <v>213</v>
      </c>
      <c r="B38" s="17" t="n">
        <v>5860</v>
      </c>
      <c r="C38" s="18">
        <f>(64.0/B38*100)</f>
        <v/>
      </c>
      <c r="D38" s="19" t="n">
        <v>5796</v>
      </c>
      <c r="E38" s="18" t="n">
        <v>515.3509440399999</v>
      </c>
      <c r="F38" s="20" t="n">
        <v>2.8674843</v>
      </c>
      <c r="G38" s="18" t="n">
        <v>477.90083458</v>
      </c>
      <c r="H38" s="20" t="n">
        <v>7.3189053</v>
      </c>
      <c r="I38" s="18" t="n">
        <v>466.58586962</v>
      </c>
      <c r="J38" s="20" t="n">
        <v>6.54145135</v>
      </c>
      <c r="K38" s="18" t="n">
        <v>466.36832543</v>
      </c>
      <c r="L38" s="20" t="n">
        <v>6.55466498</v>
      </c>
      <c r="M38" s="18" t="n">
        <v>436.2535154</v>
      </c>
      <c r="N38" s="20" t="n">
        <v>6.27438502</v>
      </c>
      <c r="O38" s="18" t="n">
        <v>369.61260262</v>
      </c>
      <c r="P38" s="20" t="n">
        <v>18.26023486</v>
      </c>
      <c r="Q38" s="18" t="s">
        <v>182</v>
      </c>
      <c r="R38" s="20" t="s">
        <v>182</v>
      </c>
      <c r="S38" s="18" t="s">
        <v>182</v>
      </c>
      <c r="T38" s="20" t="s">
        <v>182</v>
      </c>
      <c r="U38" s="18" t="s">
        <v>182</v>
      </c>
      <c r="V38" s="20" t="s">
        <v>182</v>
      </c>
      <c r="W38" s="18" t="n">
        <v>400.39725319</v>
      </c>
      <c r="X38" s="20" t="n">
        <v>6.41705079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(5671.0/B40*100)</f>
        <v/>
      </c>
      <c r="D40" s="19" t="n">
        <v>8486</v>
      </c>
      <c r="E40" s="18" t="n">
        <v>524.01173276</v>
      </c>
      <c r="F40" s="20" t="n">
        <v>3.46442523</v>
      </c>
      <c r="G40" s="18" t="n">
        <v>504.98459517</v>
      </c>
      <c r="H40" s="20" t="n">
        <v>5.58467476</v>
      </c>
      <c r="I40" s="18" t="n">
        <v>482.6290168</v>
      </c>
      <c r="J40" s="20" t="n">
        <v>6.16678684</v>
      </c>
      <c r="K40" s="18" t="n">
        <v>466.81497374</v>
      </c>
      <c r="L40" s="20" t="n">
        <v>6.56783404</v>
      </c>
      <c r="M40" s="18" t="n">
        <v>450.09730192</v>
      </c>
      <c r="N40" s="20" t="n">
        <v>5.26543111</v>
      </c>
      <c r="O40" s="18" t="n">
        <v>432.02468627</v>
      </c>
      <c r="P40" s="20" t="n">
        <v>21.89614716</v>
      </c>
      <c r="Q40" s="18" t="s">
        <v>182</v>
      </c>
      <c r="R40" s="20" t="s">
        <v>182</v>
      </c>
      <c r="S40" s="18" t="n">
        <v>493.18465857</v>
      </c>
      <c r="T40" s="20" t="n">
        <v>2.25147869</v>
      </c>
      <c r="U40" s="18" t="s">
        <v>182</v>
      </c>
      <c r="V40" s="20" t="s">
        <v>182</v>
      </c>
      <c r="W40" s="18" t="n">
        <v>413.13668537</v>
      </c>
      <c r="X40" s="20" t="n">
        <v>8.668702420000001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(2792.0/B46*100)</f>
        <v/>
      </c>
      <c r="D46" s="19" t="n">
        <v>20349</v>
      </c>
      <c r="E46" s="18" t="n">
        <v>435.41274507</v>
      </c>
      <c r="F46" s="20" t="n">
        <v>4.15842298</v>
      </c>
      <c r="G46" s="18" t="n">
        <v>411.85076261</v>
      </c>
      <c r="H46" s="20" t="n">
        <v>5.13049086</v>
      </c>
      <c r="I46" s="18" t="n">
        <v>414.3514355</v>
      </c>
      <c r="J46" s="20" t="n">
        <v>5.8502596</v>
      </c>
      <c r="K46" s="18" t="n">
        <v>408.32787142</v>
      </c>
      <c r="L46" s="20" t="n">
        <v>5.15225335</v>
      </c>
      <c r="M46" s="18" t="n">
        <v>415.82813281</v>
      </c>
      <c r="N46" s="20" t="n">
        <v>5.05494534</v>
      </c>
      <c r="O46" s="18" t="n">
        <v>307.86644132</v>
      </c>
      <c r="P46" s="20" t="n">
        <v>11.90587687</v>
      </c>
      <c r="Q46" s="18" t="s">
        <v>182</v>
      </c>
      <c r="R46" s="20" t="s">
        <v>182</v>
      </c>
      <c r="S46" s="18" t="s">
        <v>182</v>
      </c>
      <c r="T46" s="20" t="s">
        <v>182</v>
      </c>
      <c r="U46" s="18" t="s">
        <v>182</v>
      </c>
      <c r="V46" s="20" t="s">
        <v>182</v>
      </c>
      <c r="W46" s="18" t="n">
        <v>380.57923413</v>
      </c>
      <c r="X46" s="20" t="n">
        <v>3.85026021</v>
      </c>
    </row>
    <row r="47" spans="1:24">
      <c r="A47" s="15" t="s">
        <v>222</v>
      </c>
      <c r="B47" s="17" t="n">
        <v>5928</v>
      </c>
      <c r="C47" s="18">
        <f>(148.0/B47*100)</f>
        <v/>
      </c>
      <c r="D47" s="19" t="n">
        <v>5780</v>
      </c>
      <c r="E47" s="18" t="n">
        <v>481.02506512</v>
      </c>
      <c r="F47" s="20" t="n">
        <v>4.40219029</v>
      </c>
      <c r="G47" s="18" t="n">
        <v>425.7457101</v>
      </c>
      <c r="H47" s="20" t="n">
        <v>7.6875742</v>
      </c>
      <c r="I47" s="18" t="n">
        <v>420.60464749</v>
      </c>
      <c r="J47" s="20" t="n">
        <v>6.67425181</v>
      </c>
      <c r="K47" s="18" t="n">
        <v>408.98272972</v>
      </c>
      <c r="L47" s="20" t="n">
        <v>6.5959748</v>
      </c>
      <c r="M47" s="18" t="n">
        <v>425.80780794</v>
      </c>
      <c r="N47" s="20" t="n">
        <v>6.0133891</v>
      </c>
      <c r="O47" s="18" t="n">
        <v>325.00177883</v>
      </c>
      <c r="P47" s="20" t="n">
        <v>13.28366105</v>
      </c>
      <c r="Q47" s="18" t="s">
        <v>182</v>
      </c>
      <c r="R47" s="20" t="s">
        <v>182</v>
      </c>
      <c r="S47" s="18" t="s">
        <v>182</v>
      </c>
      <c r="T47" s="20" t="s">
        <v>182</v>
      </c>
      <c r="U47" s="18" t="s">
        <v>182</v>
      </c>
      <c r="V47" s="20" t="s">
        <v>182</v>
      </c>
      <c r="W47" s="18" t="n">
        <v>348.46512672</v>
      </c>
      <c r="X47" s="20" t="n">
        <v>6.0257473</v>
      </c>
    </row>
    <row r="48" spans="1:24">
      <c r="A48" s="15" t="s">
        <v>223</v>
      </c>
      <c r="B48" s="17" t="n">
        <v>9841</v>
      </c>
      <c r="C48" s="18">
        <f>(19.0/B48*100)</f>
        <v/>
      </c>
      <c r="D48" s="19" t="n">
        <v>9822</v>
      </c>
      <c r="E48" s="18" t="n">
        <v>515.1233104200001</v>
      </c>
      <c r="F48" s="20" t="n">
        <v>5.55421296</v>
      </c>
      <c r="G48" s="18" t="n">
        <v>490.54203435</v>
      </c>
      <c r="H48" s="20" t="n">
        <v>5.7728905</v>
      </c>
      <c r="I48" s="18" t="n">
        <v>488.16033325</v>
      </c>
      <c r="J48" s="20" t="n">
        <v>6.38628497</v>
      </c>
      <c r="K48" s="18" t="n">
        <v>443.72092006</v>
      </c>
      <c r="L48" s="20" t="n">
        <v>7.42916177</v>
      </c>
      <c r="M48" s="18" t="n">
        <v>453.8146798</v>
      </c>
      <c r="N48" s="20" t="n">
        <v>6.39999786</v>
      </c>
      <c r="O48" s="18" t="n">
        <v>324.36252601</v>
      </c>
      <c r="P48" s="20" t="n">
        <v>11.17732921</v>
      </c>
      <c r="Q48" s="18" t="s">
        <v>182</v>
      </c>
      <c r="R48" s="20" t="s">
        <v>182</v>
      </c>
      <c r="S48" s="18" t="s">
        <v>182</v>
      </c>
      <c r="T48" s="20" t="s">
        <v>182</v>
      </c>
      <c r="U48" s="18" t="s">
        <v>182</v>
      </c>
      <c r="V48" s="20" t="s">
        <v>182</v>
      </c>
      <c r="W48" s="18" t="n">
        <v>428.20069987</v>
      </c>
      <c r="X48" s="20" t="n">
        <v>18.37267638</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(1048.0/B50*100)</f>
        <v/>
      </c>
      <c r="D50" s="19" t="n">
        <v>10747</v>
      </c>
      <c r="E50" s="18" t="n">
        <v>438.92445962</v>
      </c>
      <c r="F50" s="20" t="n">
        <v>2.99616733</v>
      </c>
      <c r="G50" s="18" t="n">
        <v>436.40673374</v>
      </c>
      <c r="H50" s="20" t="n">
        <v>4.79464862</v>
      </c>
      <c r="I50" s="18" t="n">
        <v>431.73900622</v>
      </c>
      <c r="J50" s="20" t="n">
        <v>5.4289907</v>
      </c>
      <c r="K50" s="18" t="n">
        <v>427.39109263</v>
      </c>
      <c r="L50" s="20" t="n">
        <v>5.81080185</v>
      </c>
      <c r="M50" s="18" t="n">
        <v>422.89060107</v>
      </c>
      <c r="N50" s="20" t="n">
        <v>4.8187672</v>
      </c>
      <c r="O50" s="18" t="n">
        <v>322.25586987</v>
      </c>
      <c r="P50" s="20" t="n">
        <v>8.56992509</v>
      </c>
      <c r="Q50" s="18" t="s">
        <v>182</v>
      </c>
      <c r="R50" s="20" t="s">
        <v>182</v>
      </c>
      <c r="S50" s="18" t="s">
        <v>182</v>
      </c>
      <c r="T50" s="20" t="s">
        <v>182</v>
      </c>
      <c r="U50" s="18" t="s">
        <v>182</v>
      </c>
      <c r="V50" s="20" t="s">
        <v>182</v>
      </c>
      <c r="W50" s="18" t="n">
        <v>381.52061356</v>
      </c>
      <c r="X50" s="20" t="n">
        <v>9.90945834</v>
      </c>
    </row>
    <row r="51" spans="1:24">
      <c r="A51" s="15" t="s">
        <v>226</v>
      </c>
      <c r="B51" s="17" t="n">
        <v>6866</v>
      </c>
      <c r="C51" s="18">
        <f>(117.0/B51*100)</f>
        <v/>
      </c>
      <c r="D51" s="19" t="n">
        <v>6749</v>
      </c>
      <c r="E51" s="18" t="n">
        <v>439.12854329</v>
      </c>
      <c r="F51" s="20" t="n">
        <v>3.22294048</v>
      </c>
      <c r="G51" s="18" t="n">
        <v>428.33116132</v>
      </c>
      <c r="H51" s="20" t="n">
        <v>6.01947186</v>
      </c>
      <c r="I51" s="18" t="n">
        <v>424.24255331</v>
      </c>
      <c r="J51" s="20" t="n">
        <v>4.56289092</v>
      </c>
      <c r="K51" s="18" t="n">
        <v>418.91338764</v>
      </c>
      <c r="L51" s="20" t="n">
        <v>5.14210158</v>
      </c>
      <c r="M51" s="18" t="n">
        <v>420.89927479</v>
      </c>
      <c r="N51" s="20" t="n">
        <v>4.88443745</v>
      </c>
      <c r="O51" s="18" t="n">
        <v>306.15936954</v>
      </c>
      <c r="P51" s="20" t="n">
        <v>16.24559738</v>
      </c>
      <c r="Q51" s="18" t="s">
        <v>182</v>
      </c>
      <c r="R51" s="20" t="s">
        <v>182</v>
      </c>
      <c r="S51" s="18" t="n">
        <v>427.96430568</v>
      </c>
      <c r="T51" s="20" t="n">
        <v>5.20460603</v>
      </c>
      <c r="U51" s="18" t="s">
        <v>182</v>
      </c>
      <c r="V51" s="20" t="s">
        <v>182</v>
      </c>
      <c r="W51" s="18" t="n">
        <v>392.10979502</v>
      </c>
      <c r="X51" s="20" t="n">
        <v>5.37334733</v>
      </c>
    </row>
    <row r="52" spans="1:24">
      <c r="A52" s="15" t="s">
        <v>227</v>
      </c>
      <c r="B52" s="17" t="n">
        <v>5809</v>
      </c>
      <c r="C52" s="18">
        <f>(119.0/B52*100)</f>
        <v/>
      </c>
      <c r="D52" s="19" t="n">
        <v>5690</v>
      </c>
      <c r="E52" s="18" t="n">
        <v>509.19381223</v>
      </c>
      <c r="F52" s="20" t="n">
        <v>2.82559705</v>
      </c>
      <c r="G52" s="18" t="n">
        <v>483.20963082</v>
      </c>
      <c r="H52" s="20" t="n">
        <v>4.44745751</v>
      </c>
      <c r="I52" s="18" t="n">
        <v>463.24810435</v>
      </c>
      <c r="J52" s="20" t="n">
        <v>5.3516014</v>
      </c>
      <c r="K52" s="18" t="n">
        <v>468.84476963</v>
      </c>
      <c r="L52" s="20" t="n">
        <v>4.46444497</v>
      </c>
      <c r="M52" s="18" t="n">
        <v>460.1450845</v>
      </c>
      <c r="N52" s="20" t="n">
        <v>5.25478887</v>
      </c>
      <c r="O52" s="18" t="n">
        <v>369.52470076</v>
      </c>
      <c r="P52" s="20" t="n">
        <v>22.63947018</v>
      </c>
      <c r="Q52" s="18" t="s">
        <v>182</v>
      </c>
      <c r="R52" s="20" t="s">
        <v>182</v>
      </c>
      <c r="S52" s="18" t="s">
        <v>182</v>
      </c>
      <c r="T52" s="20" t="s">
        <v>182</v>
      </c>
      <c r="U52" s="18" t="s">
        <v>182</v>
      </c>
      <c r="V52" s="20" t="s">
        <v>182</v>
      </c>
      <c r="W52" s="18" t="n">
        <v>388.89537398</v>
      </c>
      <c r="X52" s="20" t="n">
        <v>7.06331313</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(469.0/B54*100)</f>
        <v/>
      </c>
      <c r="D54" s="19" t="n">
        <v>4271</v>
      </c>
      <c r="E54" s="18" t="n">
        <v>386.35878985</v>
      </c>
      <c r="F54" s="20" t="n">
        <v>3.98491741</v>
      </c>
      <c r="G54" s="18" t="n">
        <v>357.30896339</v>
      </c>
      <c r="H54" s="20" t="n">
        <v>5.59700405</v>
      </c>
      <c r="I54" s="18" t="n">
        <v>357.42907353</v>
      </c>
      <c r="J54" s="20" t="n">
        <v>5.65127459</v>
      </c>
      <c r="K54" s="18" t="n">
        <v>346.70931744</v>
      </c>
      <c r="L54" s="20" t="n">
        <v>5.50058385</v>
      </c>
      <c r="M54" s="18" t="n">
        <v>372.8530949</v>
      </c>
      <c r="N54" s="20" t="n">
        <v>5.42475545</v>
      </c>
      <c r="O54" s="18" t="n">
        <v>297.57841935</v>
      </c>
      <c r="P54" s="20" t="n">
        <v>8.27344974</v>
      </c>
      <c r="Q54" s="18" t="s">
        <v>182</v>
      </c>
      <c r="R54" s="20" t="s">
        <v>182</v>
      </c>
      <c r="S54" s="18" t="s">
        <v>182</v>
      </c>
      <c r="T54" s="20" t="s">
        <v>182</v>
      </c>
      <c r="U54" s="18" t="s">
        <v>182</v>
      </c>
      <c r="V54" s="20" t="s">
        <v>182</v>
      </c>
      <c r="W54" s="18" t="n">
        <v>309.13823099</v>
      </c>
      <c r="X54" s="20" t="n">
        <v>4.83305869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543.33694558</v>
      </c>
      <c r="F56" s="20" t="n">
        <v>2.8630131</v>
      </c>
      <c r="G56" s="18" t="n">
        <v>526.94061399</v>
      </c>
      <c r="H56" s="20" t="n">
        <v>4.12400681</v>
      </c>
      <c r="I56" s="18" t="n">
        <v>515.85407413</v>
      </c>
      <c r="J56" s="20" t="n">
        <v>5.41201909</v>
      </c>
      <c r="K56" s="18" t="n">
        <v>505.32377825</v>
      </c>
      <c r="L56" s="20" t="n">
        <v>5.27829978</v>
      </c>
      <c r="M56" s="18" t="n">
        <v>489.1154165</v>
      </c>
      <c r="N56" s="20" t="n">
        <v>5.19869619</v>
      </c>
      <c r="O56" s="18" t="n">
        <v>431.98054993</v>
      </c>
      <c r="P56" s="20" t="n">
        <v>17.09401393</v>
      </c>
      <c r="Q56" s="18" t="s">
        <v>182</v>
      </c>
      <c r="R56" s="20" t="s">
        <v>182</v>
      </c>
      <c r="S56" s="18" t="s">
        <v>182</v>
      </c>
      <c r="T56" s="20" t="s">
        <v>182</v>
      </c>
      <c r="U56" s="18" t="s">
        <v>182</v>
      </c>
      <c r="V56" s="20" t="s">
        <v>182</v>
      </c>
      <c r="W56" s="18" t="n">
        <v>461.95459007</v>
      </c>
      <c r="X56" s="20" t="n">
        <v>21.69484561</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(263.0/B61*100)</f>
        <v/>
      </c>
      <c r="D61" s="19" t="n">
        <v>6262</v>
      </c>
      <c r="E61" s="18" t="n">
        <v>501.00286234</v>
      </c>
      <c r="F61" s="20" t="n">
        <v>2.9366994</v>
      </c>
      <c r="G61" s="18" t="n">
        <v>458.44445961</v>
      </c>
      <c r="H61" s="20" t="n">
        <v>4.85455332</v>
      </c>
      <c r="I61" s="18" t="n">
        <v>450.20805353</v>
      </c>
      <c r="J61" s="20" t="n">
        <v>4.11707997</v>
      </c>
      <c r="K61" s="18" t="n">
        <v>438.18047984</v>
      </c>
      <c r="L61" s="20" t="n">
        <v>6.09178542</v>
      </c>
      <c r="M61" s="18" t="n">
        <v>423.03743611</v>
      </c>
      <c r="N61" s="20" t="n">
        <v>5.3766227</v>
      </c>
      <c r="O61" s="18" t="n">
        <v>368.81442632</v>
      </c>
      <c r="P61" s="20" t="n">
        <v>17.16780352</v>
      </c>
      <c r="Q61" s="18" t="s">
        <v>182</v>
      </c>
      <c r="R61" s="20" t="s">
        <v>182</v>
      </c>
      <c r="S61" s="18" t="s">
        <v>182</v>
      </c>
      <c r="T61" s="20" t="s">
        <v>182</v>
      </c>
      <c r="U61" s="18" t="s">
        <v>182</v>
      </c>
      <c r="V61" s="20" t="s">
        <v>182</v>
      </c>
      <c r="W61" s="18" t="n">
        <v>373.42396112</v>
      </c>
      <c r="X61" s="20" t="n">
        <v>10.35046373</v>
      </c>
    </row>
    <row r="62" spans="1:24">
      <c r="A62" s="15" t="s">
        <v>237</v>
      </c>
      <c r="B62" s="17" t="n">
        <v>4476</v>
      </c>
      <c r="C62" s="18">
        <f>(5.0/B62*100)</f>
        <v/>
      </c>
      <c r="D62" s="19" t="n">
        <v>4471</v>
      </c>
      <c r="E62" s="18" t="n">
        <v>518.83958029</v>
      </c>
      <c r="F62" s="20" t="n">
        <v>1.9912429</v>
      </c>
      <c r="G62" s="18" t="n">
        <v>512.3894441800001</v>
      </c>
      <c r="H62" s="20" t="n">
        <v>3.00026539</v>
      </c>
      <c r="I62" s="18" t="n">
        <v>493.40253624</v>
      </c>
      <c r="J62" s="20" t="n">
        <v>3.81254486</v>
      </c>
      <c r="K62" s="18" t="n">
        <v>498.30996244</v>
      </c>
      <c r="L62" s="20" t="n">
        <v>3.57633965</v>
      </c>
      <c r="M62" s="18" t="n">
        <v>486.02271121</v>
      </c>
      <c r="N62" s="20" t="n">
        <v>4.37873795</v>
      </c>
      <c r="O62" s="18" t="n">
        <v>426.5402774</v>
      </c>
      <c r="P62" s="20" t="n">
        <v>15.63912385</v>
      </c>
      <c r="Q62" s="18" t="s">
        <v>182</v>
      </c>
      <c r="R62" s="20" t="s">
        <v>182</v>
      </c>
      <c r="S62" s="18" t="s">
        <v>182</v>
      </c>
      <c r="T62" s="20" t="s">
        <v>182</v>
      </c>
      <c r="U62" s="18" t="s">
        <v>182</v>
      </c>
      <c r="V62" s="20" t="s">
        <v>182</v>
      </c>
      <c r="W62" s="18" t="n">
        <v>492.11288987</v>
      </c>
      <c r="X62" s="20" t="n">
        <v>18.82814996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(35.0/B67*100)</f>
        <v/>
      </c>
      <c r="D67" s="19" t="n">
        <v>6936</v>
      </c>
      <c r="E67" s="18" t="n">
        <v>399.95616762</v>
      </c>
      <c r="F67" s="20" t="n">
        <v>3.30513575</v>
      </c>
      <c r="G67" s="18" t="n">
        <v>410.11382169</v>
      </c>
      <c r="H67" s="20" t="n">
        <v>5.4013055</v>
      </c>
      <c r="I67" s="18" t="n">
        <v>412.30882409</v>
      </c>
      <c r="J67" s="20" t="n">
        <v>4.33332458</v>
      </c>
      <c r="K67" s="18" t="n">
        <v>410.17723189</v>
      </c>
      <c r="L67" s="20" t="n">
        <v>5.28829122</v>
      </c>
      <c r="M67" s="18" t="n">
        <v>405.60805824</v>
      </c>
      <c r="N67" s="20" t="n">
        <v>7.13325387</v>
      </c>
      <c r="O67" s="18" t="n">
        <v>291.76354753</v>
      </c>
      <c r="P67" s="20" t="n">
        <v>5.37762837</v>
      </c>
      <c r="Q67" s="18" t="s">
        <v>182</v>
      </c>
      <c r="R67" s="20" t="s">
        <v>182</v>
      </c>
      <c r="S67" s="18" t="s">
        <v>182</v>
      </c>
      <c r="T67" s="20" t="s">
        <v>182</v>
      </c>
      <c r="U67" s="18" t="s">
        <v>182</v>
      </c>
      <c r="V67" s="20" t="s">
        <v>182</v>
      </c>
      <c r="W67" s="18" t="n">
        <v>322.13716411</v>
      </c>
      <c r="X67" s="20" t="n">
        <v>10.02347568</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519.13439786</v>
      </c>
      <c r="F70" s="20" t="n">
        <v>3.11970864</v>
      </c>
      <c r="G70" s="18" t="n">
        <v>477.09979298</v>
      </c>
      <c r="H70" s="20" t="n">
        <v>4.6604508</v>
      </c>
      <c r="I70" s="18" t="n">
        <v>483.30870348</v>
      </c>
      <c r="J70" s="20" t="n">
        <v>4.77678623</v>
      </c>
      <c r="K70" s="18" t="n">
        <v>463.94593614</v>
      </c>
      <c r="L70" s="20" t="n">
        <v>5.44804252</v>
      </c>
      <c r="M70" s="18" t="n">
        <v>471.17993061</v>
      </c>
      <c r="N70" s="20" t="n">
        <v>5.43301762</v>
      </c>
      <c r="O70" s="18" t="n">
        <v>426.1731216</v>
      </c>
      <c r="P70" s="20" t="n">
        <v>17.43907662</v>
      </c>
      <c r="Q70" s="18" t="s">
        <v>182</v>
      </c>
      <c r="R70" s="20" t="s">
        <v>182</v>
      </c>
      <c r="S70" s="18" t="s">
        <v>182</v>
      </c>
      <c r="T70" s="20" t="s">
        <v>182</v>
      </c>
      <c r="U70" s="18" t="s">
        <v>182</v>
      </c>
      <c r="V70" s="20" t="s">
        <v>182</v>
      </c>
      <c r="W70" s="18" t="n">
        <v>433.6348928</v>
      </c>
      <c r="X70" s="20" t="n">
        <v>8.409045559999999</v>
      </c>
    </row>
    <row r="71" spans="1:24">
      <c r="A71" s="15" t="s">
        <v>246</v>
      </c>
      <c r="B71" s="17" t="n">
        <v>6115</v>
      </c>
      <c r="C71" s="18">
        <f>(116.0/B71*100)</f>
        <v/>
      </c>
      <c r="D71" s="19" t="n">
        <v>5999</v>
      </c>
      <c r="E71" s="18" t="n">
        <v>555.63756252</v>
      </c>
      <c r="F71" s="20" t="n">
        <v>1.94154566</v>
      </c>
      <c r="G71" s="18" t="n">
        <v>525.42250561</v>
      </c>
      <c r="H71" s="20" t="n">
        <v>5.14560533</v>
      </c>
      <c r="I71" s="18" t="n">
        <v>496.7083068</v>
      </c>
      <c r="J71" s="20" t="n">
        <v>5.11319154</v>
      </c>
      <c r="K71" s="18" t="n">
        <v>492.18775701</v>
      </c>
      <c r="L71" s="20" t="n">
        <v>5.45096037</v>
      </c>
      <c r="M71" s="18" t="n">
        <v>488.14819424</v>
      </c>
      <c r="N71" s="20" t="n">
        <v>5.87123298</v>
      </c>
      <c r="O71" s="18" t="n">
        <v>440.86831375</v>
      </c>
      <c r="P71" s="20" t="n">
        <v>17.19045308</v>
      </c>
      <c r="Q71" s="18" t="s">
        <v>182</v>
      </c>
      <c r="R71" s="20" t="s">
        <v>182</v>
      </c>
      <c r="S71" s="18" t="s">
        <v>182</v>
      </c>
      <c r="T71" s="20" t="s">
        <v>182</v>
      </c>
      <c r="U71" s="18" t="s">
        <v>182</v>
      </c>
      <c r="V71" s="20" t="s">
        <v>182</v>
      </c>
      <c r="W71" s="18" t="n">
        <v>495.46377431</v>
      </c>
      <c r="X71" s="20" t="n">
        <v>11.36227102</v>
      </c>
    </row>
    <row r="72" spans="1:24">
      <c r="A72" s="15" t="s">
        <v>247</v>
      </c>
      <c r="B72" s="17" t="n">
        <v>7708</v>
      </c>
      <c r="C72" s="18">
        <f>(8.0/B72*100)</f>
        <v/>
      </c>
      <c r="D72" s="19" t="n">
        <v>7700</v>
      </c>
      <c r="E72" s="18" t="n">
        <v>511.62790321</v>
      </c>
      <c r="F72" s="20" t="n">
        <v>3.15280263</v>
      </c>
      <c r="G72" s="18" t="n">
        <v>501.17719216</v>
      </c>
      <c r="H72" s="20" t="n">
        <v>3.75470337</v>
      </c>
      <c r="I72" s="18" t="n">
        <v>488.14036542</v>
      </c>
      <c r="J72" s="20" t="n">
        <v>3.65427415</v>
      </c>
      <c r="K72" s="18" t="n">
        <v>475.37779721</v>
      </c>
      <c r="L72" s="20" t="n">
        <v>5.7909652</v>
      </c>
      <c r="M72" s="18" t="n">
        <v>448.02392607</v>
      </c>
      <c r="N72" s="20" t="n">
        <v>4.90211627</v>
      </c>
      <c r="O72" s="18" t="n">
        <v>326.14458683</v>
      </c>
      <c r="P72" s="20" t="n">
        <v>15.96470294</v>
      </c>
      <c r="Q72" s="18" t="s">
        <v>182</v>
      </c>
      <c r="R72" s="20" t="s">
        <v>182</v>
      </c>
      <c r="S72" s="18" t="s">
        <v>182</v>
      </c>
      <c r="T72" s="20" t="s">
        <v>182</v>
      </c>
      <c r="U72" s="18" t="s">
        <v>182</v>
      </c>
      <c r="V72" s="20" t="s">
        <v>182</v>
      </c>
      <c r="W72" s="18" t="n">
        <v>392.18639148</v>
      </c>
      <c r="X72" s="20" t="n">
        <v>25.59837403</v>
      </c>
    </row>
    <row r="73" spans="1:24">
      <c r="A73" s="15" t="s">
        <v>248</v>
      </c>
      <c r="B73" s="17" t="n">
        <v>8249</v>
      </c>
      <c r="C73" s="18">
        <f>(236.0/B73*100)</f>
        <v/>
      </c>
      <c r="D73" s="19" t="n">
        <v>8013</v>
      </c>
      <c r="E73" s="18" t="n">
        <v>421.31561329</v>
      </c>
      <c r="F73" s="20" t="n">
        <v>4.08298966</v>
      </c>
      <c r="G73" s="18" t="n">
        <v>415.08250522</v>
      </c>
      <c r="H73" s="20" t="n">
        <v>4.40200873</v>
      </c>
      <c r="I73" s="18" t="n">
        <v>406.1798004</v>
      </c>
      <c r="J73" s="20" t="n">
        <v>4.4040653</v>
      </c>
      <c r="K73" s="18" t="n">
        <v>401.32238612</v>
      </c>
      <c r="L73" s="20" t="n">
        <v>4.09440336</v>
      </c>
      <c r="M73" s="18" t="n">
        <v>403.54742503</v>
      </c>
      <c r="N73" s="20" t="n">
        <v>4.5358201</v>
      </c>
      <c r="O73" s="18" t="n">
        <v>351.84252841</v>
      </c>
      <c r="P73" s="20" t="n">
        <v>8.1004358</v>
      </c>
      <c r="Q73" s="18" t="s">
        <v>182</v>
      </c>
      <c r="R73" s="20" t="s">
        <v>182</v>
      </c>
      <c r="S73" s="18" t="s">
        <v>182</v>
      </c>
      <c r="T73" s="20" t="s">
        <v>182</v>
      </c>
      <c r="U73" s="18" t="s">
        <v>182</v>
      </c>
      <c r="V73" s="20" t="s">
        <v>182</v>
      </c>
      <c r="W73" s="18" t="n">
        <v>358.46867497</v>
      </c>
      <c r="X73" s="20" t="n">
        <v>8.0074644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(277.0/B77*100)</f>
        <v/>
      </c>
      <c r="D77" s="19" t="n">
        <v>5785</v>
      </c>
      <c r="E77" s="18" t="n">
        <v>465.39093678</v>
      </c>
      <c r="F77" s="20" t="n">
        <v>3.12028061</v>
      </c>
      <c r="G77" s="18" t="n">
        <v>462.331881</v>
      </c>
      <c r="H77" s="20" t="n">
        <v>5.14952762</v>
      </c>
      <c r="I77" s="18" t="n">
        <v>453.9138362</v>
      </c>
      <c r="J77" s="20" t="n">
        <v>4.65734049</v>
      </c>
      <c r="K77" s="18" t="n">
        <v>432.42590789</v>
      </c>
      <c r="L77" s="20" t="n">
        <v>5.20974945</v>
      </c>
      <c r="M77" s="18" t="n">
        <v>423.49019689</v>
      </c>
      <c r="N77" s="20" t="n">
        <v>4.96887687</v>
      </c>
      <c r="O77" s="18" t="n">
        <v>324.87880635</v>
      </c>
      <c r="P77" s="20" t="n">
        <v>14.89113436</v>
      </c>
      <c r="Q77" s="18" t="s">
        <v>182</v>
      </c>
      <c r="R77" s="20" t="s">
        <v>182</v>
      </c>
      <c r="S77" s="18" t="s">
        <v>182</v>
      </c>
      <c r="T77" s="20" t="s">
        <v>182</v>
      </c>
      <c r="U77" s="18" t="s">
        <v>182</v>
      </c>
      <c r="V77" s="20" t="s">
        <v>182</v>
      </c>
      <c r="W77" s="18" t="n">
        <v>361.76257113</v>
      </c>
      <c r="X77" s="20" t="n">
        <v>4.63711847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322</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481.66257435</v>
      </c>
      <c r="F7" s="20" t="n">
        <v>6.90637761</v>
      </c>
      <c r="G7" s="18" t="n">
        <v>503.13612542</v>
      </c>
      <c r="H7" s="20" t="n">
        <v>6.48460466</v>
      </c>
      <c r="I7" s="18" t="n">
        <v>506.84272082</v>
      </c>
      <c r="J7" s="20" t="n">
        <v>3.22276836</v>
      </c>
      <c r="K7" s="18" t="n">
        <v>513.39409698</v>
      </c>
      <c r="L7" s="20" t="n">
        <v>2.40802207</v>
      </c>
      <c r="M7" s="18" t="n">
        <v>512.15851489</v>
      </c>
      <c r="N7" s="20" t="n">
        <v>2.37138187</v>
      </c>
      <c r="O7" s="18" t="n">
        <v>407.59514641</v>
      </c>
      <c r="P7" s="20" t="n">
        <v>17.19088166</v>
      </c>
      <c r="Q7" s="18" t="s">
        <v>182</v>
      </c>
      <c r="R7" s="20" t="s">
        <v>182</v>
      </c>
      <c r="S7" s="18" t="s">
        <v>182</v>
      </c>
      <c r="T7" s="20" t="s">
        <v>182</v>
      </c>
      <c r="U7" s="18" t="s">
        <v>182</v>
      </c>
      <c r="V7" s="20" t="s">
        <v>182</v>
      </c>
      <c r="W7" s="18" t="n">
        <v>445.83886917</v>
      </c>
      <c r="X7" s="20" t="n">
        <v>6.48750546</v>
      </c>
    </row>
    <row r="8" spans="1:24">
      <c r="A8" s="15" t="s">
        <v>183</v>
      </c>
      <c r="B8" s="17" t="n">
        <v>7007</v>
      </c>
      <c r="C8" s="18">
        <f>(143.0/B8*100)</f>
        <v/>
      </c>
      <c r="D8" s="19" t="n">
        <v>6864</v>
      </c>
      <c r="E8" s="18" t="n">
        <v>434.23991981</v>
      </c>
      <c r="F8" s="20" t="n">
        <v>7.19334685</v>
      </c>
      <c r="G8" s="18" t="n">
        <v>485.88349414</v>
      </c>
      <c r="H8" s="20" t="n">
        <v>8.45812025</v>
      </c>
      <c r="I8" s="18" t="n">
        <v>494.95887835</v>
      </c>
      <c r="J8" s="20" t="n">
        <v>4.33313973</v>
      </c>
      <c r="K8" s="18" t="n">
        <v>504.33423054</v>
      </c>
      <c r="L8" s="20" t="n">
        <v>3.7421654</v>
      </c>
      <c r="M8" s="18" t="n">
        <v>493.57960908</v>
      </c>
      <c r="N8" s="20" t="n">
        <v>3.29951687</v>
      </c>
      <c r="O8" s="18" t="n">
        <v>386.26625258</v>
      </c>
      <c r="P8" s="20" t="n">
        <v>31.80566846</v>
      </c>
      <c r="Q8" s="18" t="s">
        <v>182</v>
      </c>
      <c r="R8" s="20" t="s">
        <v>182</v>
      </c>
      <c r="S8" s="18" t="n">
        <v>361.38025951</v>
      </c>
      <c r="T8" s="20" t="n">
        <v>22.72565673</v>
      </c>
      <c r="U8" s="18" t="s">
        <v>182</v>
      </c>
      <c r="V8" s="20" t="s">
        <v>182</v>
      </c>
      <c r="W8" s="18" t="n">
        <v>372.82931627</v>
      </c>
      <c r="X8" s="20" t="n">
        <v>7.25908358</v>
      </c>
    </row>
    <row r="9" spans="1:24">
      <c r="A9" s="15" t="s">
        <v>184</v>
      </c>
      <c r="B9" s="17" t="n">
        <v>9651</v>
      </c>
      <c r="C9" s="18">
        <f>(547.0/B9*100)</f>
        <v/>
      </c>
      <c r="D9" s="19" t="n">
        <v>9104</v>
      </c>
      <c r="E9" s="18" t="n">
        <v>457.22331224</v>
      </c>
      <c r="F9" s="20" t="n">
        <v>5.78980931</v>
      </c>
      <c r="G9" s="18" t="n">
        <v>486.18796999</v>
      </c>
      <c r="H9" s="20" t="n">
        <v>8.2176369</v>
      </c>
      <c r="I9" s="18" t="n">
        <v>520.08608593</v>
      </c>
      <c r="J9" s="20" t="n">
        <v>3.57881147</v>
      </c>
      <c r="K9" s="18" t="n">
        <v>523.64961549</v>
      </c>
      <c r="L9" s="20" t="n">
        <v>2.75029522</v>
      </c>
      <c r="M9" s="18" t="n">
        <v>507.01762554</v>
      </c>
      <c r="N9" s="20" t="n">
        <v>2.29448691</v>
      </c>
      <c r="O9" s="18" t="n">
        <v>468.80407001</v>
      </c>
      <c r="P9" s="20" t="n">
        <v>44.15422539</v>
      </c>
      <c r="Q9" s="18" t="s">
        <v>182</v>
      </c>
      <c r="R9" s="20" t="s">
        <v>182</v>
      </c>
      <c r="S9" s="18" t="n">
        <v>347.7815185</v>
      </c>
      <c r="T9" s="20" t="n">
        <v>11.20716786</v>
      </c>
      <c r="U9" s="18" t="s">
        <v>182</v>
      </c>
      <c r="V9" s="20" t="s">
        <v>182</v>
      </c>
      <c r="W9" s="18" t="n">
        <v>405.66322367</v>
      </c>
      <c r="X9" s="20" t="n">
        <v>6.85688416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(114.0/B11*100)</f>
        <v/>
      </c>
      <c r="D11" s="19" t="n">
        <v>6939</v>
      </c>
      <c r="E11" s="18" t="n">
        <v>414.5224929</v>
      </c>
      <c r="F11" s="20" t="n">
        <v>5.45976126</v>
      </c>
      <c r="G11" s="18" t="n">
        <v>422.70867741</v>
      </c>
      <c r="H11" s="20" t="n">
        <v>5.46620484</v>
      </c>
      <c r="I11" s="18" t="n">
        <v>458.23068467</v>
      </c>
      <c r="J11" s="20" t="n">
        <v>4.53641019</v>
      </c>
      <c r="K11" s="18" t="n">
        <v>475.19124849</v>
      </c>
      <c r="L11" s="20" t="n">
        <v>3.59382536</v>
      </c>
      <c r="M11" s="18" t="n">
        <v>475.45715049</v>
      </c>
      <c r="N11" s="20" t="n">
        <v>3.14569164</v>
      </c>
      <c r="O11" s="18" t="n">
        <v>312.95665784</v>
      </c>
      <c r="P11" s="20" t="n">
        <v>30.7330562</v>
      </c>
      <c r="Q11" s="18" t="s">
        <v>182</v>
      </c>
      <c r="R11" s="20" t="s">
        <v>182</v>
      </c>
      <c r="S11" s="18" t="s">
        <v>182</v>
      </c>
      <c r="T11" s="20" t="s">
        <v>182</v>
      </c>
      <c r="U11" s="18" t="s">
        <v>182</v>
      </c>
      <c r="V11" s="20" t="s">
        <v>182</v>
      </c>
      <c r="W11" s="18" t="n">
        <v>392.08801553</v>
      </c>
      <c r="X11" s="20" t="n">
        <v>8.433609840000001</v>
      </c>
    </row>
    <row r="12" spans="1:24">
      <c r="A12" s="15" t="s">
        <v>187</v>
      </c>
      <c r="B12" s="17" t="n">
        <v>6894</v>
      </c>
      <c r="C12" s="18">
        <f>(127.0/B12*100)</f>
        <v/>
      </c>
      <c r="D12" s="19" t="n">
        <v>6767</v>
      </c>
      <c r="E12" s="18" t="n">
        <v>428.80334986</v>
      </c>
      <c r="F12" s="20" t="n">
        <v>7.56430521</v>
      </c>
      <c r="G12" s="18" t="n">
        <v>467.60455884</v>
      </c>
      <c r="H12" s="20" t="n">
        <v>7.63316666</v>
      </c>
      <c r="I12" s="18" t="n">
        <v>501.84791513</v>
      </c>
      <c r="J12" s="20" t="n">
        <v>4.53039023</v>
      </c>
      <c r="K12" s="18" t="n">
        <v>506.61920108</v>
      </c>
      <c r="L12" s="20" t="n">
        <v>4.0318524</v>
      </c>
      <c r="M12" s="18" t="n">
        <v>499.89979973</v>
      </c>
      <c r="N12" s="20" t="n">
        <v>2.51692901</v>
      </c>
      <c r="O12" s="18" t="n">
        <v>401.25210766</v>
      </c>
      <c r="P12" s="20" t="n">
        <v>22.85696234</v>
      </c>
      <c r="Q12" s="18" t="s">
        <v>182</v>
      </c>
      <c r="R12" s="20" t="s">
        <v>182</v>
      </c>
      <c r="S12" s="18" t="n">
        <v>332.31014509</v>
      </c>
      <c r="T12" s="20" t="n">
        <v>18.34291261</v>
      </c>
      <c r="U12" s="18" t="s">
        <v>182</v>
      </c>
      <c r="V12" s="20" t="s">
        <v>182</v>
      </c>
      <c r="W12" s="18" t="n">
        <v>390.12885154</v>
      </c>
      <c r="X12" s="20" t="n">
        <v>9.796320659999999</v>
      </c>
    </row>
    <row r="13" spans="1:24">
      <c r="A13" s="15" t="s">
        <v>188</v>
      </c>
      <c r="B13" s="17" t="n">
        <v>7161</v>
      </c>
      <c r="C13" s="18">
        <f>(315.0/B13*100)</f>
        <v/>
      </c>
      <c r="D13" s="19" t="n">
        <v>6846</v>
      </c>
      <c r="E13" s="18" t="n">
        <v>484.2444444</v>
      </c>
      <c r="F13" s="20" t="n">
        <v>7.60716766</v>
      </c>
      <c r="G13" s="18" t="n">
        <v>519.21775238</v>
      </c>
      <c r="H13" s="20" t="n">
        <v>5.47402462</v>
      </c>
      <c r="I13" s="18" t="n">
        <v>511.76401798</v>
      </c>
      <c r="J13" s="20" t="n">
        <v>3.38845948</v>
      </c>
      <c r="K13" s="18" t="n">
        <v>517.57532626</v>
      </c>
      <c r="L13" s="20" t="n">
        <v>3.18798477</v>
      </c>
      <c r="M13" s="18" t="n">
        <v>507.27186854</v>
      </c>
      <c r="N13" s="20" t="n">
        <v>2.94149179</v>
      </c>
      <c r="O13" s="18" t="n">
        <v>391.87245923</v>
      </c>
      <c r="P13" s="20" t="n">
        <v>22.46267813</v>
      </c>
      <c r="Q13" s="18" t="s">
        <v>182</v>
      </c>
      <c r="R13" s="20" t="s">
        <v>182</v>
      </c>
      <c r="S13" s="18" t="n">
        <v>407.4699787</v>
      </c>
      <c r="T13" s="20" t="n">
        <v>6.79601306</v>
      </c>
      <c r="U13" s="18" t="s">
        <v>182</v>
      </c>
      <c r="V13" s="20" t="s">
        <v>182</v>
      </c>
      <c r="W13" s="18" t="n">
        <v>412.9556887</v>
      </c>
      <c r="X13" s="20" t="n">
        <v>7.19313889</v>
      </c>
    </row>
    <row r="14" spans="1:24">
      <c r="A14" s="15" t="s">
        <v>189</v>
      </c>
      <c r="B14" s="17" t="n">
        <v>5587</v>
      </c>
      <c r="C14" s="18">
        <f>(192.0/B14*100)</f>
        <v/>
      </c>
      <c r="D14" s="19" t="n">
        <v>5395</v>
      </c>
      <c r="E14" s="18" t="n">
        <v>471.67851394</v>
      </c>
      <c r="F14" s="20" t="n">
        <v>9.30514694</v>
      </c>
      <c r="G14" s="18" t="n">
        <v>484.50459237</v>
      </c>
      <c r="H14" s="20" t="n">
        <v>9.17553356</v>
      </c>
      <c r="I14" s="18" t="n">
        <v>521.84090248</v>
      </c>
      <c r="J14" s="20" t="n">
        <v>4.14107193</v>
      </c>
      <c r="K14" s="18" t="n">
        <v>528.38215424</v>
      </c>
      <c r="L14" s="20" t="n">
        <v>3.4974285</v>
      </c>
      <c r="M14" s="18" t="n">
        <v>524.01604304</v>
      </c>
      <c r="N14" s="20" t="n">
        <v>2.51289249</v>
      </c>
      <c r="O14" s="18" t="n">
        <v>397.46444377</v>
      </c>
      <c r="P14" s="20" t="n">
        <v>18.97557136</v>
      </c>
      <c r="Q14" s="18" t="s">
        <v>182</v>
      </c>
      <c r="R14" s="20" t="s">
        <v>182</v>
      </c>
      <c r="S14" s="18" t="s">
        <v>182</v>
      </c>
      <c r="T14" s="20" t="s">
        <v>182</v>
      </c>
      <c r="U14" s="18" t="s">
        <v>182</v>
      </c>
      <c r="V14" s="20" t="s">
        <v>182</v>
      </c>
      <c r="W14" s="18" t="n">
        <v>453.65653669</v>
      </c>
      <c r="X14" s="20" t="n">
        <v>11.80720928</v>
      </c>
    </row>
    <row r="15" spans="1:24">
      <c r="A15" s="15" t="s">
        <v>190</v>
      </c>
      <c r="B15" s="17" t="n">
        <v>5882</v>
      </c>
      <c r="C15" s="18">
        <f>(145.0/B15*100)</f>
        <v/>
      </c>
      <c r="D15" s="19" t="n">
        <v>5737</v>
      </c>
      <c r="E15" s="18" t="n">
        <v>487.67713075</v>
      </c>
      <c r="F15" s="20" t="n">
        <v>11.14037185</v>
      </c>
      <c r="G15" s="18" t="n">
        <v>519.567829</v>
      </c>
      <c r="H15" s="20" t="n">
        <v>8.142247169999999</v>
      </c>
      <c r="I15" s="18" t="n">
        <v>524.82014895</v>
      </c>
      <c r="J15" s="20" t="n">
        <v>4.30903142</v>
      </c>
      <c r="K15" s="18" t="n">
        <v>536.57001657</v>
      </c>
      <c r="L15" s="20" t="n">
        <v>3.08814088</v>
      </c>
      <c r="M15" s="18" t="n">
        <v>537.2317223700001</v>
      </c>
      <c r="N15" s="20" t="n">
        <v>2.78385864</v>
      </c>
      <c r="O15" s="18" t="n">
        <v>346.97734016</v>
      </c>
      <c r="P15" s="20" t="n">
        <v>25.67199834</v>
      </c>
      <c r="Q15" s="18" t="s">
        <v>182</v>
      </c>
      <c r="R15" s="20" t="s">
        <v>182</v>
      </c>
      <c r="S15" s="18" t="n">
        <v>367.66871077</v>
      </c>
      <c r="T15" s="20" t="n">
        <v>14.82638214</v>
      </c>
      <c r="U15" s="18" t="s">
        <v>182</v>
      </c>
      <c r="V15" s="20" t="s">
        <v>182</v>
      </c>
      <c r="W15" s="18" t="n">
        <v>431.4714559</v>
      </c>
      <c r="X15" s="20" t="n">
        <v>10.4776938</v>
      </c>
    </row>
    <row r="16" spans="1:24">
      <c r="A16" s="15" t="s">
        <v>191</v>
      </c>
      <c r="B16" s="17" t="n">
        <v>6108</v>
      </c>
      <c r="C16" s="18">
        <f>(258.0/B16*100)</f>
        <v/>
      </c>
      <c r="D16" s="19" t="n">
        <v>5850</v>
      </c>
      <c r="E16" s="18" t="n">
        <v>457.97479649</v>
      </c>
      <c r="F16" s="20" t="n">
        <v>7.74077869</v>
      </c>
      <c r="G16" s="18" t="n">
        <v>499.8300303</v>
      </c>
      <c r="H16" s="20" t="n">
        <v>7.15426269</v>
      </c>
      <c r="I16" s="18" t="n">
        <v>519.37235979</v>
      </c>
      <c r="J16" s="20" t="n">
        <v>4.50786599</v>
      </c>
      <c r="K16" s="18" t="n">
        <v>523.2873421199999</v>
      </c>
      <c r="L16" s="20" t="n">
        <v>3.80881786</v>
      </c>
      <c r="M16" s="18" t="n">
        <v>512.99350094</v>
      </c>
      <c r="N16" s="20" t="n">
        <v>2.8598295</v>
      </c>
      <c r="O16" s="18" t="n">
        <v>327.78468044</v>
      </c>
      <c r="P16" s="20" t="n">
        <v>17.76127597</v>
      </c>
      <c r="Q16" s="18" t="s">
        <v>182</v>
      </c>
      <c r="R16" s="20" t="s">
        <v>182</v>
      </c>
      <c r="S16" s="18" t="s">
        <v>182</v>
      </c>
      <c r="T16" s="20" t="s">
        <v>182</v>
      </c>
      <c r="U16" s="18" t="s">
        <v>182</v>
      </c>
      <c r="V16" s="20" t="s">
        <v>182</v>
      </c>
      <c r="W16" s="18" t="n">
        <v>370.27747871</v>
      </c>
      <c r="X16" s="20" t="n">
        <v>9.09130614</v>
      </c>
    </row>
    <row r="17" spans="1:24">
      <c r="A17" s="15" t="s">
        <v>192</v>
      </c>
      <c r="B17" s="17" t="n">
        <v>6504</v>
      </c>
      <c r="C17" s="18">
        <f>(784.0/B17*100)</f>
        <v/>
      </c>
      <c r="D17" s="19" t="n">
        <v>5720</v>
      </c>
      <c r="E17" s="18" t="n">
        <v>493.2647376</v>
      </c>
      <c r="F17" s="20" t="n">
        <v>7.28028705</v>
      </c>
      <c r="G17" s="18" t="n">
        <v>519.41463575</v>
      </c>
      <c r="H17" s="20" t="n">
        <v>8.377148699999999</v>
      </c>
      <c r="I17" s="18" t="n">
        <v>526.02927842</v>
      </c>
      <c r="J17" s="20" t="n">
        <v>4.19029322</v>
      </c>
      <c r="K17" s="18" t="n">
        <v>529.6107105900001</v>
      </c>
      <c r="L17" s="20" t="n">
        <v>3.60850011</v>
      </c>
      <c r="M17" s="18" t="n">
        <v>522.00742607</v>
      </c>
      <c r="N17" s="20" t="n">
        <v>3.79980936</v>
      </c>
      <c r="O17" s="18" t="s">
        <v>182</v>
      </c>
      <c r="P17" s="20" t="s">
        <v>182</v>
      </c>
      <c r="Q17" s="18" t="s">
        <v>182</v>
      </c>
      <c r="R17" s="20" t="s">
        <v>182</v>
      </c>
      <c r="S17" s="18" t="n">
        <v>338.260297</v>
      </c>
      <c r="T17" s="20" t="n">
        <v>14.23011861</v>
      </c>
      <c r="U17" s="18" t="s">
        <v>182</v>
      </c>
      <c r="V17" s="20" t="s">
        <v>182</v>
      </c>
      <c r="W17" s="18" t="n">
        <v>402.55430218</v>
      </c>
      <c r="X17" s="20" t="n">
        <v>10.46414954</v>
      </c>
    </row>
    <row r="18" spans="1:24">
      <c r="A18" s="15" t="s">
        <v>193</v>
      </c>
      <c r="B18" s="17" t="n">
        <v>5532</v>
      </c>
      <c r="C18" s="18">
        <f>(39.0/B18*100)</f>
        <v/>
      </c>
      <c r="D18" s="19" t="n">
        <v>5493</v>
      </c>
      <c r="E18" s="18" t="n">
        <v>419.0316162</v>
      </c>
      <c r="F18" s="20" t="n">
        <v>7.62143961</v>
      </c>
      <c r="G18" s="18" t="n">
        <v>415.78142856</v>
      </c>
      <c r="H18" s="20" t="n">
        <v>7.5457364</v>
      </c>
      <c r="I18" s="18" t="n">
        <v>452.70838941</v>
      </c>
      <c r="J18" s="20" t="n">
        <v>6.97178491</v>
      </c>
      <c r="K18" s="18" t="n">
        <v>484.3986904</v>
      </c>
      <c r="L18" s="20" t="n">
        <v>4.68983885</v>
      </c>
      <c r="M18" s="18" t="n">
        <v>489.16072747</v>
      </c>
      <c r="N18" s="20" t="n">
        <v>3.45048062</v>
      </c>
      <c r="O18" s="18" t="n">
        <v>344.14369298</v>
      </c>
      <c r="P18" s="20" t="n">
        <v>18.50959331</v>
      </c>
      <c r="Q18" s="18" t="s">
        <v>182</v>
      </c>
      <c r="R18" s="20" t="s">
        <v>182</v>
      </c>
      <c r="S18" s="18" t="s">
        <v>182</v>
      </c>
      <c r="T18" s="20" t="s">
        <v>182</v>
      </c>
      <c r="U18" s="18" t="s">
        <v>182</v>
      </c>
      <c r="V18" s="20" t="s">
        <v>182</v>
      </c>
      <c r="W18" s="18" t="n">
        <v>378.46980798</v>
      </c>
      <c r="X18" s="20" t="n">
        <v>9.715891149999999</v>
      </c>
    </row>
    <row r="19" spans="1:24">
      <c r="A19" s="15" t="s">
        <v>194</v>
      </c>
      <c r="B19" s="17" t="n">
        <v>5658</v>
      </c>
      <c r="C19" s="18">
        <f>(137.0/B19*100)</f>
        <v/>
      </c>
      <c r="D19" s="19" t="n">
        <v>5521</v>
      </c>
      <c r="E19" s="18" t="n">
        <v>394.8840718</v>
      </c>
      <c r="F19" s="20" t="n">
        <v>8.83266051</v>
      </c>
      <c r="G19" s="18" t="n">
        <v>428.14941264</v>
      </c>
      <c r="H19" s="20" t="n">
        <v>7.50196266</v>
      </c>
      <c r="I19" s="18" t="n">
        <v>463.53974744</v>
      </c>
      <c r="J19" s="20" t="n">
        <v>6.17972711</v>
      </c>
      <c r="K19" s="18" t="n">
        <v>485.51876176</v>
      </c>
      <c r="L19" s="20" t="n">
        <v>3.51491142</v>
      </c>
      <c r="M19" s="18" t="n">
        <v>479.54620433</v>
      </c>
      <c r="N19" s="20" t="n">
        <v>2.95234755</v>
      </c>
      <c r="O19" s="18" t="n">
        <v>417.5235188</v>
      </c>
      <c r="P19" s="20" t="n">
        <v>18.56400748</v>
      </c>
      <c r="Q19" s="18" t="s">
        <v>182</v>
      </c>
      <c r="R19" s="20" t="s">
        <v>182</v>
      </c>
      <c r="S19" s="18" t="s">
        <v>182</v>
      </c>
      <c r="T19" s="20" t="s">
        <v>182</v>
      </c>
      <c r="U19" s="18" t="s">
        <v>182</v>
      </c>
      <c r="V19" s="20" t="s">
        <v>182</v>
      </c>
      <c r="W19" s="18" t="n">
        <v>371.03959856</v>
      </c>
      <c r="X19" s="20" t="n">
        <v>8.216396140000001</v>
      </c>
    </row>
    <row r="20" spans="1:24">
      <c r="A20" s="15" t="s">
        <v>195</v>
      </c>
      <c r="B20" s="17" t="n">
        <v>3371</v>
      </c>
      <c r="C20" s="18">
        <f>(81.0/B20*100)</f>
        <v/>
      </c>
      <c r="D20" s="19" t="n">
        <v>3290</v>
      </c>
      <c r="E20" s="18" t="n">
        <v>436.99158123</v>
      </c>
      <c r="F20" s="20" t="n">
        <v>10.93389848</v>
      </c>
      <c r="G20" s="18" t="n">
        <v>460.50399675</v>
      </c>
      <c r="H20" s="20" t="n">
        <v>12.48536596</v>
      </c>
      <c r="I20" s="18" t="n">
        <v>478.49356379</v>
      </c>
      <c r="J20" s="20" t="n">
        <v>5.19348363</v>
      </c>
      <c r="K20" s="18" t="n">
        <v>493.99043251</v>
      </c>
      <c r="L20" s="20" t="n">
        <v>3.89243998</v>
      </c>
      <c r="M20" s="18" t="n">
        <v>486.75547113</v>
      </c>
      <c r="N20" s="20" t="n">
        <v>2.79798815</v>
      </c>
      <c r="O20" s="18" t="s">
        <v>182</v>
      </c>
      <c r="P20" s="20" t="s">
        <v>182</v>
      </c>
      <c r="Q20" s="18" t="s">
        <v>182</v>
      </c>
      <c r="R20" s="20" t="s">
        <v>182</v>
      </c>
      <c r="S20" s="18" t="s">
        <v>182</v>
      </c>
      <c r="T20" s="20" t="s">
        <v>182</v>
      </c>
      <c r="U20" s="18" t="s">
        <v>182</v>
      </c>
      <c r="V20" s="20" t="s">
        <v>182</v>
      </c>
      <c r="W20" s="18" t="n">
        <v>392.8379881</v>
      </c>
      <c r="X20" s="20" t="n">
        <v>11.24840009</v>
      </c>
    </row>
    <row r="21" spans="1:24">
      <c r="A21" s="15" t="s">
        <v>196</v>
      </c>
      <c r="B21" s="17" t="n">
        <v>5741</v>
      </c>
      <c r="C21" s="18">
        <f>(79.0/B21*100)</f>
        <v/>
      </c>
      <c r="D21" s="19" t="n">
        <v>5662</v>
      </c>
      <c r="E21" s="18" t="n">
        <v>494.0685748</v>
      </c>
      <c r="F21" s="20" t="n">
        <v>5.87624208</v>
      </c>
      <c r="G21" s="18" t="n">
        <v>521.80140668</v>
      </c>
      <c r="H21" s="20" t="n">
        <v>5.7173385</v>
      </c>
      <c r="I21" s="18" t="n">
        <v>521.8383644199999</v>
      </c>
      <c r="J21" s="20" t="n">
        <v>3.20563441</v>
      </c>
      <c r="K21" s="18" t="n">
        <v>529.90907697</v>
      </c>
      <c r="L21" s="20" t="n">
        <v>3.22292365</v>
      </c>
      <c r="M21" s="18" t="n">
        <v>521.69201259</v>
      </c>
      <c r="N21" s="20" t="n">
        <v>2.88514768</v>
      </c>
      <c r="O21" s="18" t="n">
        <v>412.14039851</v>
      </c>
      <c r="P21" s="20" t="n">
        <v>36.64432922</v>
      </c>
      <c r="Q21" s="18" t="s">
        <v>182</v>
      </c>
      <c r="R21" s="20" t="s">
        <v>182</v>
      </c>
      <c r="S21" s="18" t="s">
        <v>182</v>
      </c>
      <c r="T21" s="20" t="s">
        <v>182</v>
      </c>
      <c r="U21" s="18" t="s">
        <v>182</v>
      </c>
      <c r="V21" s="20" t="s">
        <v>182</v>
      </c>
      <c r="W21" s="18" t="n">
        <v>438.4869978</v>
      </c>
      <c r="X21" s="20" t="n">
        <v>12.67353835</v>
      </c>
    </row>
    <row r="22" spans="1:24">
      <c r="A22" s="15" t="s">
        <v>197</v>
      </c>
      <c r="B22" s="17" t="n">
        <v>6598</v>
      </c>
      <c r="C22" s="18">
        <f>(100.0/B22*100)</f>
        <v/>
      </c>
      <c r="D22" s="19" t="n">
        <v>6498</v>
      </c>
      <c r="E22" s="18" t="n">
        <v>442.84442575</v>
      </c>
      <c r="F22" s="20" t="n">
        <v>9.3321553</v>
      </c>
      <c r="G22" s="18" t="n">
        <v>435.1357555</v>
      </c>
      <c r="H22" s="20" t="n">
        <v>9.17437571</v>
      </c>
      <c r="I22" s="18" t="n">
        <v>490.56535122</v>
      </c>
      <c r="J22" s="20" t="n">
        <v>6.32090182</v>
      </c>
      <c r="K22" s="18" t="n">
        <v>511.30061477</v>
      </c>
      <c r="L22" s="20" t="n">
        <v>4.66999257</v>
      </c>
      <c r="M22" s="18" t="n">
        <v>513.57781995</v>
      </c>
      <c r="N22" s="20" t="n">
        <v>3.46651255</v>
      </c>
      <c r="O22" s="18" t="n">
        <v>371.78539807</v>
      </c>
      <c r="P22" s="20" t="n">
        <v>9.287245390000001</v>
      </c>
      <c r="Q22" s="18" t="s">
        <v>182</v>
      </c>
      <c r="R22" s="20" t="s">
        <v>182</v>
      </c>
      <c r="S22" s="18" t="n">
        <v>481.75555063</v>
      </c>
      <c r="T22" s="20" t="n">
        <v>8.711038220000001</v>
      </c>
      <c r="U22" s="18" t="s">
        <v>182</v>
      </c>
      <c r="V22" s="20" t="s">
        <v>182</v>
      </c>
      <c r="W22" s="18" t="n">
        <v>370.78898913</v>
      </c>
      <c r="X22" s="20" t="n">
        <v>9.45508551</v>
      </c>
    </row>
    <row r="23" spans="1:24">
      <c r="A23" s="15" t="s">
        <v>198</v>
      </c>
      <c r="B23" s="17" t="n">
        <v>11583</v>
      </c>
      <c r="C23" s="18">
        <f>(512.0/B23*100)</f>
        <v/>
      </c>
      <c r="D23" s="19" t="n">
        <v>11071</v>
      </c>
      <c r="E23" s="18" t="n">
        <v>438.65056013</v>
      </c>
      <c r="F23" s="20" t="n">
        <v>8.03752633</v>
      </c>
      <c r="G23" s="18" t="n">
        <v>452.8764295</v>
      </c>
      <c r="H23" s="20" t="n">
        <v>6.6266834</v>
      </c>
      <c r="I23" s="18" t="n">
        <v>491.16666954</v>
      </c>
      <c r="J23" s="20" t="n">
        <v>5.24069213</v>
      </c>
      <c r="K23" s="18" t="n">
        <v>500.29944861</v>
      </c>
      <c r="L23" s="20" t="n">
        <v>3.21394956</v>
      </c>
      <c r="M23" s="18" t="n">
        <v>496.83366179</v>
      </c>
      <c r="N23" s="20" t="n">
        <v>2.92049371</v>
      </c>
      <c r="O23" s="18" t="n">
        <v>415.78740956</v>
      </c>
      <c r="P23" s="20" t="n">
        <v>22.44752181</v>
      </c>
      <c r="Q23" s="18" t="s">
        <v>182</v>
      </c>
      <c r="R23" s="20" t="s">
        <v>182</v>
      </c>
      <c r="S23" s="18" t="s">
        <v>182</v>
      </c>
      <c r="T23" s="20" t="s">
        <v>182</v>
      </c>
      <c r="U23" s="18" t="s">
        <v>182</v>
      </c>
      <c r="V23" s="20" t="s">
        <v>182</v>
      </c>
      <c r="W23" s="18" t="n">
        <v>400.90841061</v>
      </c>
      <c r="X23" s="20" t="n">
        <v>8.042054350000001</v>
      </c>
    </row>
    <row r="24" spans="1:24">
      <c r="A24" s="15" t="s">
        <v>199</v>
      </c>
      <c r="B24" s="17" t="n">
        <v>6647</v>
      </c>
      <c r="C24" s="18">
        <f>(17.0/B24*100)</f>
        <v/>
      </c>
      <c r="D24" s="19" t="n">
        <v>6630</v>
      </c>
      <c r="E24" s="18" t="n">
        <v>490.07163797</v>
      </c>
      <c r="F24" s="20" t="n">
        <v>6.56767493</v>
      </c>
      <c r="G24" s="18" t="n">
        <v>511.2621971</v>
      </c>
      <c r="H24" s="20" t="n">
        <v>5.57753171</v>
      </c>
      <c r="I24" s="18" t="n">
        <v>527.95596489</v>
      </c>
      <c r="J24" s="20" t="n">
        <v>3.66009629</v>
      </c>
      <c r="K24" s="18" t="n">
        <v>527.28983951</v>
      </c>
      <c r="L24" s="20" t="n">
        <v>3.91306604</v>
      </c>
      <c r="M24" s="18" t="n">
        <v>508.97341494</v>
      </c>
      <c r="N24" s="20" t="n">
        <v>3.62931093</v>
      </c>
      <c r="O24" s="18" t="n">
        <v>421.72680658</v>
      </c>
      <c r="P24" s="20" t="n">
        <v>17.49008828</v>
      </c>
      <c r="Q24" s="18" t="s">
        <v>182</v>
      </c>
      <c r="R24" s="20" t="s">
        <v>182</v>
      </c>
      <c r="S24" s="18" t="s">
        <v>182</v>
      </c>
      <c r="T24" s="20" t="s">
        <v>182</v>
      </c>
      <c r="U24" s="18" t="s">
        <v>182</v>
      </c>
      <c r="V24" s="20" t="s">
        <v>182</v>
      </c>
      <c r="W24" s="18" t="n">
        <v>423.17830729</v>
      </c>
      <c r="X24" s="20" t="n">
        <v>18.60790844</v>
      </c>
    </row>
    <row r="25" spans="1:24">
      <c r="A25" s="15" t="s">
        <v>200</v>
      </c>
      <c r="B25" s="17" t="n">
        <v>5581</v>
      </c>
      <c r="C25" s="18">
        <f>(28.0/B25*100)</f>
        <v/>
      </c>
      <c r="D25" s="19" t="n">
        <v>5553</v>
      </c>
      <c r="E25" s="18" t="n">
        <v>496.66465897</v>
      </c>
      <c r="F25" s="20" t="n">
        <v>8.099885349999999</v>
      </c>
      <c r="G25" s="18" t="n">
        <v>520.00776335</v>
      </c>
      <c r="H25" s="20" t="n">
        <v>6.68552474</v>
      </c>
      <c r="I25" s="18" t="n">
        <v>529.10703189</v>
      </c>
      <c r="J25" s="20" t="n">
        <v>4.68385437</v>
      </c>
      <c r="K25" s="18" t="n">
        <v>522.10623111</v>
      </c>
      <c r="L25" s="20" t="n">
        <v>3.3502553</v>
      </c>
      <c r="M25" s="18" t="n">
        <v>507.48216629</v>
      </c>
      <c r="N25" s="20" t="n">
        <v>4.3041151</v>
      </c>
      <c r="O25" s="18" t="n">
        <v>368.87327966</v>
      </c>
      <c r="P25" s="20" t="n">
        <v>23.3815843</v>
      </c>
      <c r="Q25" s="18" t="s">
        <v>182</v>
      </c>
      <c r="R25" s="20" t="s">
        <v>182</v>
      </c>
      <c r="S25" s="18" t="s">
        <v>182</v>
      </c>
      <c r="T25" s="20" t="s">
        <v>182</v>
      </c>
      <c r="U25" s="18" t="s">
        <v>182</v>
      </c>
      <c r="V25" s="20" t="s">
        <v>182</v>
      </c>
      <c r="W25" s="18" t="n">
        <v>459.49814029</v>
      </c>
      <c r="X25" s="20" t="n">
        <v>23.08471232</v>
      </c>
    </row>
    <row r="26" spans="1:24">
      <c r="A26" s="15" t="s">
        <v>201</v>
      </c>
      <c r="B26" s="17" t="n">
        <v>4869</v>
      </c>
      <c r="C26" s="18">
        <f>(100.0/B26*100)</f>
        <v/>
      </c>
      <c r="D26" s="19" t="n">
        <v>4769</v>
      </c>
      <c r="E26" s="18" t="n">
        <v>436.36714217</v>
      </c>
      <c r="F26" s="20" t="n">
        <v>9.139794330000001</v>
      </c>
      <c r="G26" s="18" t="n">
        <v>454.98260172</v>
      </c>
      <c r="H26" s="20" t="n">
        <v>7.62509739</v>
      </c>
      <c r="I26" s="18" t="n">
        <v>478.50766465</v>
      </c>
      <c r="J26" s="20" t="n">
        <v>5.38522423</v>
      </c>
      <c r="K26" s="18" t="n">
        <v>490.69909203</v>
      </c>
      <c r="L26" s="20" t="n">
        <v>2.42531457</v>
      </c>
      <c r="M26" s="18" t="n">
        <v>499.52311192</v>
      </c>
      <c r="N26" s="20" t="n">
        <v>2.42915242</v>
      </c>
      <c r="O26" s="18" t="s">
        <v>182</v>
      </c>
      <c r="P26" s="20" t="s">
        <v>182</v>
      </c>
      <c r="Q26" s="18" t="s">
        <v>182</v>
      </c>
      <c r="R26" s="20" t="s">
        <v>182</v>
      </c>
      <c r="S26" s="18" t="s">
        <v>182</v>
      </c>
      <c r="T26" s="20" t="s">
        <v>182</v>
      </c>
      <c r="U26" s="18" t="s">
        <v>182</v>
      </c>
      <c r="V26" s="20" t="s">
        <v>182</v>
      </c>
      <c r="W26" s="18" t="n">
        <v>413.16244511</v>
      </c>
      <c r="X26" s="20" t="n">
        <v>8.92251514</v>
      </c>
    </row>
    <row r="27" spans="1:24">
      <c r="A27" s="15" t="s">
        <v>202</v>
      </c>
      <c r="B27" s="17" t="n">
        <v>5299</v>
      </c>
      <c r="C27" s="18">
        <f>(174.0/B27*100)</f>
        <v/>
      </c>
      <c r="D27" s="19" t="n">
        <v>5125</v>
      </c>
      <c r="E27" s="18" t="n">
        <v>444.96683143</v>
      </c>
      <c r="F27" s="20" t="n">
        <v>7.51764635</v>
      </c>
      <c r="G27" s="18" t="n">
        <v>446.77353419</v>
      </c>
      <c r="H27" s="20" t="n">
        <v>7.65255516</v>
      </c>
      <c r="I27" s="18" t="n">
        <v>481.60045795</v>
      </c>
      <c r="J27" s="20" t="n">
        <v>5.18799863</v>
      </c>
      <c r="K27" s="18" t="n">
        <v>502.26262698</v>
      </c>
      <c r="L27" s="20" t="n">
        <v>3.05960226</v>
      </c>
      <c r="M27" s="18" t="n">
        <v>499.76409393</v>
      </c>
      <c r="N27" s="20" t="n">
        <v>2.59067916</v>
      </c>
      <c r="O27" s="18" t="n">
        <v>387.30917951</v>
      </c>
      <c r="P27" s="20" t="n">
        <v>16.08929805</v>
      </c>
      <c r="Q27" s="18" t="s">
        <v>182</v>
      </c>
      <c r="R27" s="20" t="s">
        <v>182</v>
      </c>
      <c r="S27" s="18" t="s">
        <v>182</v>
      </c>
      <c r="T27" s="20" t="s">
        <v>182</v>
      </c>
      <c r="U27" s="18" t="s">
        <v>182</v>
      </c>
      <c r="V27" s="20" t="s">
        <v>182</v>
      </c>
      <c r="W27" s="18" t="n">
        <v>390.73595262</v>
      </c>
      <c r="X27" s="20" t="n">
        <v>4.43740187</v>
      </c>
    </row>
    <row r="28" spans="1:24">
      <c r="A28" s="15" t="s">
        <v>203</v>
      </c>
      <c r="B28" s="17" t="n">
        <v>7568</v>
      </c>
      <c r="C28" s="18">
        <f>(134.0/B28*100)</f>
        <v/>
      </c>
      <c r="D28" s="19" t="n">
        <v>7434</v>
      </c>
      <c r="E28" s="18" t="n">
        <v>387.9272187</v>
      </c>
      <c r="F28" s="20" t="n">
        <v>4.02076784</v>
      </c>
      <c r="G28" s="18" t="n">
        <v>405.8710857</v>
      </c>
      <c r="H28" s="20" t="n">
        <v>3.82078984</v>
      </c>
      <c r="I28" s="18" t="n">
        <v>432.31499802</v>
      </c>
      <c r="J28" s="20" t="n">
        <v>3.92676542</v>
      </c>
      <c r="K28" s="18" t="n">
        <v>440.83865327</v>
      </c>
      <c r="L28" s="20" t="n">
        <v>3.18640348</v>
      </c>
      <c r="M28" s="18" t="n">
        <v>443.91032667</v>
      </c>
      <c r="N28" s="20" t="n">
        <v>3.53622595</v>
      </c>
      <c r="O28" s="18" t="n">
        <v>334.93985653</v>
      </c>
      <c r="P28" s="20" t="n">
        <v>9.19196545</v>
      </c>
      <c r="Q28" s="18" t="s">
        <v>182</v>
      </c>
      <c r="R28" s="20" t="s">
        <v>182</v>
      </c>
      <c r="S28" s="18" t="s">
        <v>182</v>
      </c>
      <c r="T28" s="20" t="s">
        <v>182</v>
      </c>
      <c r="U28" s="18" t="s">
        <v>182</v>
      </c>
      <c r="V28" s="20" t="s">
        <v>182</v>
      </c>
      <c r="W28" s="18" t="n">
        <v>368.48834084</v>
      </c>
      <c r="X28" s="20" t="n">
        <v>9.89035586</v>
      </c>
    </row>
    <row r="29" spans="1:24">
      <c r="A29" s="15" t="s">
        <v>204</v>
      </c>
      <c r="B29" s="17" t="n">
        <v>5385</v>
      </c>
      <c r="C29" s="18">
        <f>(36.0/B29*100)</f>
        <v/>
      </c>
      <c r="D29" s="19" t="n">
        <v>5349</v>
      </c>
      <c r="E29" s="18" t="n">
        <v>468.13645308</v>
      </c>
      <c r="F29" s="20" t="n">
        <v>8.52264154</v>
      </c>
      <c r="G29" s="18" t="n">
        <v>472.38424119</v>
      </c>
      <c r="H29" s="20" t="n">
        <v>8.86461184</v>
      </c>
      <c r="I29" s="18" t="n">
        <v>510.56708048</v>
      </c>
      <c r="J29" s="20" t="n">
        <v>4.86910012</v>
      </c>
      <c r="K29" s="18" t="n">
        <v>513.54598517</v>
      </c>
      <c r="L29" s="20" t="n">
        <v>2.91424952</v>
      </c>
      <c r="M29" s="18" t="n">
        <v>515.47035575</v>
      </c>
      <c r="N29" s="20" t="n">
        <v>2.81789268</v>
      </c>
      <c r="O29" s="18" t="n">
        <v>324.13415987</v>
      </c>
      <c r="P29" s="20" t="n">
        <v>51.69632977</v>
      </c>
      <c r="Q29" s="18" t="s">
        <v>182</v>
      </c>
      <c r="R29" s="20" t="s">
        <v>182</v>
      </c>
      <c r="S29" s="18" t="n">
        <v>314.02123871</v>
      </c>
      <c r="T29" s="20" t="n">
        <v>13.26138992</v>
      </c>
      <c r="U29" s="18" t="s">
        <v>182</v>
      </c>
      <c r="V29" s="20" t="s">
        <v>182</v>
      </c>
      <c r="W29" s="18" t="n">
        <v>397.70975933</v>
      </c>
      <c r="X29" s="20" t="n">
        <v>14.86244179</v>
      </c>
    </row>
    <row r="30" spans="1:24">
      <c r="A30" s="15" t="s">
        <v>205</v>
      </c>
      <c r="B30" s="17" t="n">
        <v>4520</v>
      </c>
      <c r="C30" s="18">
        <f>(546.0/B30*100)</f>
        <v/>
      </c>
      <c r="D30" s="19" t="n">
        <v>3974</v>
      </c>
      <c r="E30" s="18" t="n">
        <v>480.56670699</v>
      </c>
      <c r="F30" s="20" t="n">
        <v>9.66282146</v>
      </c>
      <c r="G30" s="18" t="n">
        <v>504.75058139</v>
      </c>
      <c r="H30" s="20" t="n">
        <v>8.479306060000001</v>
      </c>
      <c r="I30" s="18" t="n">
        <v>521.42637916</v>
      </c>
      <c r="J30" s="20" t="n">
        <v>5.90739109</v>
      </c>
      <c r="K30" s="18" t="n">
        <v>531.42288335</v>
      </c>
      <c r="L30" s="20" t="n">
        <v>4.12886369</v>
      </c>
      <c r="M30" s="18" t="n">
        <v>519.0046545</v>
      </c>
      <c r="N30" s="20" t="n">
        <v>3.03632102</v>
      </c>
      <c r="O30" s="18" t="n">
        <v>405.01001004</v>
      </c>
      <c r="P30" s="20" t="n">
        <v>26.28454288</v>
      </c>
      <c r="Q30" s="18" t="s">
        <v>182</v>
      </c>
      <c r="R30" s="20" t="s">
        <v>182</v>
      </c>
      <c r="S30" s="18" t="s">
        <v>182</v>
      </c>
      <c r="T30" s="20" t="s">
        <v>182</v>
      </c>
      <c r="U30" s="18" t="s">
        <v>182</v>
      </c>
      <c r="V30" s="20" t="s">
        <v>182</v>
      </c>
      <c r="W30" s="18" t="n">
        <v>407.59911146</v>
      </c>
      <c r="X30" s="20" t="n">
        <v>8.734458979999999</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456.85219474</v>
      </c>
      <c r="F32" s="20" t="n">
        <v>9.142955690000001</v>
      </c>
      <c r="G32" s="18" t="n">
        <v>466.87014567</v>
      </c>
      <c r="H32" s="20" t="n">
        <v>6.89545528</v>
      </c>
      <c r="I32" s="18" t="n">
        <v>508.10389014</v>
      </c>
      <c r="J32" s="20" t="n">
        <v>4.78447288</v>
      </c>
      <c r="K32" s="18" t="n">
        <v>513.71093879</v>
      </c>
      <c r="L32" s="20" t="n">
        <v>3.43331654</v>
      </c>
      <c r="M32" s="18" t="n">
        <v>512.8614818900001</v>
      </c>
      <c r="N32" s="20" t="n">
        <v>2.8529422</v>
      </c>
      <c r="O32" s="18" t="n">
        <v>415.96615723</v>
      </c>
      <c r="P32" s="20" t="n">
        <v>23.22638406</v>
      </c>
      <c r="Q32" s="18" t="s">
        <v>182</v>
      </c>
      <c r="R32" s="20" t="s">
        <v>182</v>
      </c>
      <c r="S32" s="18" t="s">
        <v>182</v>
      </c>
      <c r="T32" s="20" t="s">
        <v>182</v>
      </c>
      <c r="U32" s="18" t="s">
        <v>182</v>
      </c>
      <c r="V32" s="20" t="s">
        <v>182</v>
      </c>
      <c r="W32" s="18" t="n">
        <v>412.63902179</v>
      </c>
      <c r="X32" s="20" t="n">
        <v>12.59472601</v>
      </c>
    </row>
    <row r="33" spans="1:24">
      <c r="A33" s="15" t="s">
        <v>208</v>
      </c>
      <c r="B33" s="17" t="n">
        <v>7325</v>
      </c>
      <c r="C33" s="18">
        <f>(235.0/B33*100)</f>
        <v/>
      </c>
      <c r="D33" s="19" t="n">
        <v>7090</v>
      </c>
      <c r="E33" s="18" t="n">
        <v>428.43718882</v>
      </c>
      <c r="F33" s="20" t="n">
        <v>7.6395163</v>
      </c>
      <c r="G33" s="18" t="n">
        <v>462.92308062</v>
      </c>
      <c r="H33" s="20" t="n">
        <v>8.80838155</v>
      </c>
      <c r="I33" s="18" t="n">
        <v>495.79265732</v>
      </c>
      <c r="J33" s="20" t="n">
        <v>4.51522565</v>
      </c>
      <c r="K33" s="18" t="n">
        <v>512.0905658200001</v>
      </c>
      <c r="L33" s="20" t="n">
        <v>3.32457636</v>
      </c>
      <c r="M33" s="18" t="n">
        <v>503.49697073</v>
      </c>
      <c r="N33" s="20" t="n">
        <v>2.95061973</v>
      </c>
      <c r="O33" s="18" t="n">
        <v>376.02911283</v>
      </c>
      <c r="P33" s="20" t="n">
        <v>21.32653468</v>
      </c>
      <c r="Q33" s="18" t="s">
        <v>182</v>
      </c>
      <c r="R33" s="20" t="s">
        <v>182</v>
      </c>
      <c r="S33" s="18" t="s">
        <v>182</v>
      </c>
      <c r="T33" s="20" t="s">
        <v>182</v>
      </c>
      <c r="U33" s="18" t="s">
        <v>182</v>
      </c>
      <c r="V33" s="20" t="s">
        <v>182</v>
      </c>
      <c r="W33" s="18" t="n">
        <v>419.63959764</v>
      </c>
      <c r="X33" s="20" t="n">
        <v>10.22823495</v>
      </c>
    </row>
    <row r="34" spans="1:24">
      <c r="A34" s="15" t="s">
        <v>209</v>
      </c>
      <c r="B34" s="17" t="n">
        <v>6350</v>
      </c>
      <c r="C34" s="18">
        <f>(86.0/B34*100)</f>
        <v/>
      </c>
      <c r="D34" s="19" t="n">
        <v>6264</v>
      </c>
      <c r="E34" s="18" t="n">
        <v>397.01908319</v>
      </c>
      <c r="F34" s="20" t="n">
        <v>6.7249944</v>
      </c>
      <c r="G34" s="18" t="n">
        <v>403.33204165</v>
      </c>
      <c r="H34" s="20" t="n">
        <v>6.2492628</v>
      </c>
      <c r="I34" s="18" t="n">
        <v>456.88887127</v>
      </c>
      <c r="J34" s="20" t="n">
        <v>5.19200024</v>
      </c>
      <c r="K34" s="18" t="n">
        <v>480.74696192</v>
      </c>
      <c r="L34" s="20" t="n">
        <v>3.27158457</v>
      </c>
      <c r="M34" s="18" t="n">
        <v>476.50381595</v>
      </c>
      <c r="N34" s="20" t="n">
        <v>2.76687105</v>
      </c>
      <c r="O34" s="18" t="n">
        <v>336.00964723</v>
      </c>
      <c r="P34" s="20" t="n">
        <v>14.75537024</v>
      </c>
      <c r="Q34" s="18" t="s">
        <v>182</v>
      </c>
      <c r="R34" s="20" t="s">
        <v>182</v>
      </c>
      <c r="S34" s="18" t="n">
        <v>263.37193708</v>
      </c>
      <c r="T34" s="20" t="n">
        <v>13.61114927</v>
      </c>
      <c r="U34" s="18" t="s">
        <v>182</v>
      </c>
      <c r="V34" s="20" t="s">
        <v>182</v>
      </c>
      <c r="W34" s="18" t="n">
        <v>347.87071872</v>
      </c>
      <c r="X34" s="20" t="n">
        <v>8.707192879999999</v>
      </c>
    </row>
    <row r="35" spans="1:24">
      <c r="A35" s="15" t="s">
        <v>210</v>
      </c>
      <c r="B35" s="17" t="n">
        <v>6406</v>
      </c>
      <c r="C35" s="18">
        <f>(69.0/B35*100)</f>
        <v/>
      </c>
      <c r="D35" s="19" t="n">
        <v>6337</v>
      </c>
      <c r="E35" s="18" t="n">
        <v>462.24411514</v>
      </c>
      <c r="F35" s="20" t="n">
        <v>9.62830608</v>
      </c>
      <c r="G35" s="18" t="n">
        <v>460.75430289</v>
      </c>
      <c r="H35" s="20" t="n">
        <v>9.711046229999999</v>
      </c>
      <c r="I35" s="18" t="n">
        <v>507.99522534</v>
      </c>
      <c r="J35" s="20" t="n">
        <v>4.34214149</v>
      </c>
      <c r="K35" s="18" t="n">
        <v>514.95132331</v>
      </c>
      <c r="L35" s="20" t="n">
        <v>2.86824794</v>
      </c>
      <c r="M35" s="18" t="n">
        <v>517.34533801</v>
      </c>
      <c r="N35" s="20" t="n">
        <v>2.43193762</v>
      </c>
      <c r="O35" s="18" t="n">
        <v>430.2645433</v>
      </c>
      <c r="P35" s="20" t="n">
        <v>21.07802728</v>
      </c>
      <c r="Q35" s="18" t="s">
        <v>182</v>
      </c>
      <c r="R35" s="20" t="s">
        <v>182</v>
      </c>
      <c r="S35" s="18" t="n">
        <v>337.32521215</v>
      </c>
      <c r="T35" s="20" t="n">
        <v>11.65794297</v>
      </c>
      <c r="U35" s="18" t="s">
        <v>182</v>
      </c>
      <c r="V35" s="20" t="s">
        <v>182</v>
      </c>
      <c r="W35" s="18" t="n">
        <v>403.0973927</v>
      </c>
      <c r="X35" s="20" t="n">
        <v>8.443529099999999</v>
      </c>
    </row>
    <row r="36" spans="1:24">
      <c r="A36" s="15" t="s">
        <v>211</v>
      </c>
      <c r="B36" s="17" t="n">
        <v>6736</v>
      </c>
      <c r="C36" s="18">
        <f>(49.0/B36*100)</f>
        <v/>
      </c>
      <c r="D36" s="19" t="n">
        <v>6687</v>
      </c>
      <c r="E36" s="18" t="n">
        <v>467.73268763</v>
      </c>
      <c r="F36" s="20" t="n">
        <v>7.78396004</v>
      </c>
      <c r="G36" s="18" t="n">
        <v>471.06594156</v>
      </c>
      <c r="H36" s="20" t="n">
        <v>6.64523509</v>
      </c>
      <c r="I36" s="18" t="n">
        <v>498.85497028</v>
      </c>
      <c r="J36" s="20" t="n">
        <v>3.66358291</v>
      </c>
      <c r="K36" s="18" t="n">
        <v>504.27196876</v>
      </c>
      <c r="L36" s="20" t="n">
        <v>2.92908948</v>
      </c>
      <c r="M36" s="18" t="n">
        <v>503.46716427</v>
      </c>
      <c r="N36" s="20" t="n">
        <v>2.92830187</v>
      </c>
      <c r="O36" s="18" t="n">
        <v>369.72364582</v>
      </c>
      <c r="P36" s="20" t="n">
        <v>22.3136275</v>
      </c>
      <c r="Q36" s="18" t="s">
        <v>182</v>
      </c>
      <c r="R36" s="20" t="s">
        <v>182</v>
      </c>
      <c r="S36" s="18" t="s">
        <v>182</v>
      </c>
      <c r="T36" s="20" t="s">
        <v>182</v>
      </c>
      <c r="U36" s="18" t="s">
        <v>182</v>
      </c>
      <c r="V36" s="20" t="s">
        <v>182</v>
      </c>
      <c r="W36" s="18" t="n">
        <v>394.8979177</v>
      </c>
      <c r="X36" s="20" t="n">
        <v>9.34717272</v>
      </c>
    </row>
    <row r="37" spans="1:24">
      <c r="A37" s="15" t="s">
        <v>212</v>
      </c>
      <c r="B37" s="17" t="n">
        <v>5458</v>
      </c>
      <c r="C37" s="18">
        <f>(249.0/B37*100)</f>
        <v/>
      </c>
      <c r="D37" s="19" t="n">
        <v>5209</v>
      </c>
      <c r="E37" s="18" t="n">
        <v>456.04690771</v>
      </c>
      <c r="F37" s="20" t="n">
        <v>9.78519404</v>
      </c>
      <c r="G37" s="18" t="n">
        <v>484.00482499</v>
      </c>
      <c r="H37" s="20" t="n">
        <v>11.2717881</v>
      </c>
      <c r="I37" s="18" t="n">
        <v>505.26604622</v>
      </c>
      <c r="J37" s="20" t="n">
        <v>6.28024143</v>
      </c>
      <c r="K37" s="18" t="n">
        <v>510.71816023</v>
      </c>
      <c r="L37" s="20" t="n">
        <v>4.18291946</v>
      </c>
      <c r="M37" s="18" t="n">
        <v>517.01959842</v>
      </c>
      <c r="N37" s="20" t="n">
        <v>3.33502004</v>
      </c>
      <c r="O37" s="18" t="n">
        <v>343.16972128</v>
      </c>
      <c r="P37" s="20" t="n">
        <v>23.12127196</v>
      </c>
      <c r="Q37" s="18" t="s">
        <v>182</v>
      </c>
      <c r="R37" s="20" t="s">
        <v>182</v>
      </c>
      <c r="S37" s="18" t="s">
        <v>182</v>
      </c>
      <c r="T37" s="20" t="s">
        <v>182</v>
      </c>
      <c r="U37" s="18" t="s">
        <v>182</v>
      </c>
      <c r="V37" s="20" t="s">
        <v>182</v>
      </c>
      <c r="W37" s="18" t="n">
        <v>396.78071189</v>
      </c>
      <c r="X37" s="20" t="n">
        <v>8.20104465</v>
      </c>
    </row>
    <row r="38" spans="1:24">
      <c r="A38" s="15" t="s">
        <v>213</v>
      </c>
      <c r="B38" s="17" t="n">
        <v>5860</v>
      </c>
      <c r="C38" s="18">
        <f>(64.0/B38*100)</f>
        <v/>
      </c>
      <c r="D38" s="19" t="n">
        <v>5796</v>
      </c>
      <c r="E38" s="18" t="n">
        <v>451.5535516</v>
      </c>
      <c r="F38" s="20" t="n">
        <v>8.017701799999999</v>
      </c>
      <c r="G38" s="18" t="n">
        <v>495.82488748</v>
      </c>
      <c r="H38" s="20" t="n">
        <v>12.09177241</v>
      </c>
      <c r="I38" s="18" t="n">
        <v>501.88278291</v>
      </c>
      <c r="J38" s="20" t="n">
        <v>4.203721</v>
      </c>
      <c r="K38" s="18" t="n">
        <v>506.03114454</v>
      </c>
      <c r="L38" s="20" t="n">
        <v>3.56283338</v>
      </c>
      <c r="M38" s="18" t="n">
        <v>498.45569252</v>
      </c>
      <c r="N38" s="20" t="n">
        <v>3.53198201</v>
      </c>
      <c r="O38" s="18" t="n">
        <v>369.61260262</v>
      </c>
      <c r="P38" s="20" t="n">
        <v>18.26023486</v>
      </c>
      <c r="Q38" s="18" t="s">
        <v>182</v>
      </c>
      <c r="R38" s="20" t="s">
        <v>182</v>
      </c>
      <c r="S38" s="18" t="s">
        <v>182</v>
      </c>
      <c r="T38" s="20" t="s">
        <v>182</v>
      </c>
      <c r="U38" s="18" t="s">
        <v>182</v>
      </c>
      <c r="V38" s="20" t="s">
        <v>182</v>
      </c>
      <c r="W38" s="18" t="n">
        <v>393.22344712</v>
      </c>
      <c r="X38" s="20" t="n">
        <v>6.07377396</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(5671.0/B40*100)</f>
        <v/>
      </c>
      <c r="D40" s="19" t="n">
        <v>8486</v>
      </c>
      <c r="E40" s="18" t="n">
        <v>473.30914611</v>
      </c>
      <c r="F40" s="20" t="n">
        <v>9.15341621</v>
      </c>
      <c r="G40" s="18" t="n">
        <v>481.73691421</v>
      </c>
      <c r="H40" s="20" t="n">
        <v>11.72391673</v>
      </c>
      <c r="I40" s="18" t="n">
        <v>515.78716036</v>
      </c>
      <c r="J40" s="20" t="n">
        <v>5.84495913</v>
      </c>
      <c r="K40" s="18" t="n">
        <v>511.13925022</v>
      </c>
      <c r="L40" s="20" t="n">
        <v>3.82928113</v>
      </c>
      <c r="M40" s="18" t="n">
        <v>503.75238685</v>
      </c>
      <c r="N40" s="20" t="n">
        <v>3.03747312</v>
      </c>
      <c r="O40" s="18" t="n">
        <v>432.02468627</v>
      </c>
      <c r="P40" s="20" t="n">
        <v>21.89614716</v>
      </c>
      <c r="Q40" s="18" t="s">
        <v>182</v>
      </c>
      <c r="R40" s="20" t="s">
        <v>182</v>
      </c>
      <c r="S40" s="18" t="n">
        <v>493.18465857</v>
      </c>
      <c r="T40" s="20" t="n">
        <v>2.25147869</v>
      </c>
      <c r="U40" s="18" t="s">
        <v>182</v>
      </c>
      <c r="V40" s="20" t="s">
        <v>182</v>
      </c>
      <c r="W40" s="18" t="n">
        <v>398.0081243</v>
      </c>
      <c r="X40" s="20" t="n">
        <v>8.950883190000001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(2792.0/B46*100)</f>
        <v/>
      </c>
      <c r="D46" s="19" t="n">
        <v>20349</v>
      </c>
      <c r="E46" s="18" t="n">
        <v>368.63254318</v>
      </c>
      <c r="F46" s="20" t="n">
        <v>5.25646002</v>
      </c>
      <c r="G46" s="18" t="n">
        <v>384.49779454</v>
      </c>
      <c r="H46" s="20" t="n">
        <v>5.19019524</v>
      </c>
      <c r="I46" s="18" t="n">
        <v>417.8349216</v>
      </c>
      <c r="J46" s="20" t="n">
        <v>5.37049851</v>
      </c>
      <c r="K46" s="18" t="n">
        <v>437.00020432</v>
      </c>
      <c r="L46" s="20" t="n">
        <v>4.40605212</v>
      </c>
      <c r="M46" s="18" t="n">
        <v>448.12470948</v>
      </c>
      <c r="N46" s="20" t="n">
        <v>4.22143345</v>
      </c>
      <c r="O46" s="18" t="n">
        <v>307.86644132</v>
      </c>
      <c r="P46" s="20" t="n">
        <v>11.90587687</v>
      </c>
      <c r="Q46" s="18" t="s">
        <v>182</v>
      </c>
      <c r="R46" s="20" t="s">
        <v>182</v>
      </c>
      <c r="S46" s="18" t="s">
        <v>182</v>
      </c>
      <c r="T46" s="20" t="s">
        <v>182</v>
      </c>
      <c r="U46" s="18" t="s">
        <v>182</v>
      </c>
      <c r="V46" s="20" t="s">
        <v>182</v>
      </c>
      <c r="W46" s="18" t="n">
        <v>380.90134489</v>
      </c>
      <c r="X46" s="20" t="n">
        <v>3.81703605</v>
      </c>
    </row>
    <row r="47" spans="1:24">
      <c r="A47" s="15" t="s">
        <v>222</v>
      </c>
      <c r="B47" s="17" t="n">
        <v>5928</v>
      </c>
      <c r="C47" s="18">
        <f>(148.0/B47*100)</f>
        <v/>
      </c>
      <c r="D47" s="19" t="n">
        <v>5780</v>
      </c>
      <c r="E47" s="18" t="n">
        <v>363.59008597</v>
      </c>
      <c r="F47" s="20" t="n">
        <v>8.51655137</v>
      </c>
      <c r="G47" s="18" t="n">
        <v>369.79602511</v>
      </c>
      <c r="H47" s="20" t="n">
        <v>8.956740679999999</v>
      </c>
      <c r="I47" s="18" t="n">
        <v>411.2522009</v>
      </c>
      <c r="J47" s="20" t="n">
        <v>7.6372665</v>
      </c>
      <c r="K47" s="18" t="n">
        <v>450.35879983</v>
      </c>
      <c r="L47" s="20" t="n">
        <v>5.38319963</v>
      </c>
      <c r="M47" s="18" t="n">
        <v>475.56538033</v>
      </c>
      <c r="N47" s="20" t="n">
        <v>4.09578726</v>
      </c>
      <c r="O47" s="18" t="n">
        <v>325.00177883</v>
      </c>
      <c r="P47" s="20" t="n">
        <v>13.28366105</v>
      </c>
      <c r="Q47" s="18" t="s">
        <v>182</v>
      </c>
      <c r="R47" s="20" t="s">
        <v>182</v>
      </c>
      <c r="S47" s="18" t="s">
        <v>182</v>
      </c>
      <c r="T47" s="20" t="s">
        <v>182</v>
      </c>
      <c r="U47" s="18" t="s">
        <v>182</v>
      </c>
      <c r="V47" s="20" t="s">
        <v>182</v>
      </c>
      <c r="W47" s="18" t="n">
        <v>342.2288367</v>
      </c>
      <c r="X47" s="20" t="n">
        <v>6.11685573</v>
      </c>
    </row>
    <row r="48" spans="1:24">
      <c r="A48" s="15" t="s">
        <v>223</v>
      </c>
      <c r="B48" s="17" t="n">
        <v>9841</v>
      </c>
      <c r="C48" s="18">
        <f>(19.0/B48*100)</f>
        <v/>
      </c>
      <c r="D48" s="19" t="n">
        <v>9822</v>
      </c>
      <c r="E48" s="18" t="n">
        <v>462.26787397</v>
      </c>
      <c r="F48" s="20" t="n">
        <v>7.66489673</v>
      </c>
      <c r="G48" s="18" t="n">
        <v>500.71228217</v>
      </c>
      <c r="H48" s="20" t="n">
        <v>6.34771419</v>
      </c>
      <c r="I48" s="18" t="n">
        <v>519.81076644</v>
      </c>
      <c r="J48" s="20" t="n">
        <v>6.20975271</v>
      </c>
      <c r="K48" s="18" t="n">
        <v>496.43102233</v>
      </c>
      <c r="L48" s="20" t="n">
        <v>5.12699601</v>
      </c>
      <c r="M48" s="18" t="n">
        <v>483.91847828</v>
      </c>
      <c r="N48" s="20" t="n">
        <v>5.55203637</v>
      </c>
      <c r="O48" s="18" t="n">
        <v>324.36252601</v>
      </c>
      <c r="P48" s="20" t="n">
        <v>11.17732921</v>
      </c>
      <c r="Q48" s="18" t="s">
        <v>182</v>
      </c>
      <c r="R48" s="20" t="s">
        <v>182</v>
      </c>
      <c r="S48" s="18" t="s">
        <v>182</v>
      </c>
      <c r="T48" s="20" t="s">
        <v>182</v>
      </c>
      <c r="U48" s="18" t="s">
        <v>182</v>
      </c>
      <c r="V48" s="20" t="s">
        <v>182</v>
      </c>
      <c r="W48" s="18" t="n">
        <v>414.84716036</v>
      </c>
      <c r="X48" s="20" t="n">
        <v>21.47603511</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(1048.0/B50*100)</f>
        <v/>
      </c>
      <c r="D50" s="19" t="n">
        <v>10747</v>
      </c>
      <c r="E50" s="18" t="n">
        <v>378.58282571</v>
      </c>
      <c r="F50" s="20" t="n">
        <v>5.33437458</v>
      </c>
      <c r="G50" s="18" t="n">
        <v>402.80951509</v>
      </c>
      <c r="H50" s="20" t="n">
        <v>4.61363275</v>
      </c>
      <c r="I50" s="18" t="n">
        <v>435.35645706</v>
      </c>
      <c r="J50" s="20" t="n">
        <v>3.84107926</v>
      </c>
      <c r="K50" s="18" t="n">
        <v>449.00470872</v>
      </c>
      <c r="L50" s="20" t="n">
        <v>3.21845843</v>
      </c>
      <c r="M50" s="18" t="n">
        <v>458.63898662</v>
      </c>
      <c r="N50" s="20" t="n">
        <v>3.17860037</v>
      </c>
      <c r="O50" s="18" t="n">
        <v>322.25586987</v>
      </c>
      <c r="P50" s="20" t="n">
        <v>8.56992509</v>
      </c>
      <c r="Q50" s="18" t="s">
        <v>182</v>
      </c>
      <c r="R50" s="20" t="s">
        <v>182</v>
      </c>
      <c r="S50" s="18" t="s">
        <v>182</v>
      </c>
      <c r="T50" s="20" t="s">
        <v>182</v>
      </c>
      <c r="U50" s="18" t="s">
        <v>182</v>
      </c>
      <c r="V50" s="20" t="s">
        <v>182</v>
      </c>
      <c r="W50" s="18" t="n">
        <v>383.00902464</v>
      </c>
      <c r="X50" s="20" t="n">
        <v>9.836293980000001</v>
      </c>
    </row>
    <row r="51" spans="1:24">
      <c r="A51" s="15" t="s">
        <v>226</v>
      </c>
      <c r="B51" s="17" t="n">
        <v>6866</v>
      </c>
      <c r="C51" s="18">
        <f>(117.0/B51*100)</f>
        <v/>
      </c>
      <c r="D51" s="19" t="n">
        <v>6749</v>
      </c>
      <c r="E51" s="18" t="n">
        <v>389.52152187</v>
      </c>
      <c r="F51" s="20" t="n">
        <v>4.72938321</v>
      </c>
      <c r="G51" s="18" t="n">
        <v>400.63921955</v>
      </c>
      <c r="H51" s="20" t="n">
        <v>6.42188587</v>
      </c>
      <c r="I51" s="18" t="n">
        <v>432.71302746</v>
      </c>
      <c r="J51" s="20" t="n">
        <v>4.77756578</v>
      </c>
      <c r="K51" s="18" t="n">
        <v>442.22106866</v>
      </c>
      <c r="L51" s="20" t="n">
        <v>3.77967643</v>
      </c>
      <c r="M51" s="18" t="n">
        <v>449.27468467</v>
      </c>
      <c r="N51" s="20" t="n">
        <v>3.15921472</v>
      </c>
      <c r="O51" s="18" t="n">
        <v>306.15936954</v>
      </c>
      <c r="P51" s="20" t="n">
        <v>16.24559738</v>
      </c>
      <c r="Q51" s="18" t="s">
        <v>182</v>
      </c>
      <c r="R51" s="20" t="s">
        <v>182</v>
      </c>
      <c r="S51" s="18" t="n">
        <v>427.96430568</v>
      </c>
      <c r="T51" s="20" t="n">
        <v>5.20460603</v>
      </c>
      <c r="U51" s="18" t="s">
        <v>182</v>
      </c>
      <c r="V51" s="20" t="s">
        <v>182</v>
      </c>
      <c r="W51" s="18" t="n">
        <v>391.30865732</v>
      </c>
      <c r="X51" s="20" t="n">
        <v>5.51629225</v>
      </c>
    </row>
    <row r="52" spans="1:24">
      <c r="A52" s="15" t="s">
        <v>227</v>
      </c>
      <c r="B52" s="17" t="n">
        <v>5809</v>
      </c>
      <c r="C52" s="18">
        <f>(119.0/B52*100)</f>
        <v/>
      </c>
      <c r="D52" s="19" t="n">
        <v>5690</v>
      </c>
      <c r="E52" s="18" t="n">
        <v>427.46926029</v>
      </c>
      <c r="F52" s="20" t="n">
        <v>6.79368394</v>
      </c>
      <c r="G52" s="18" t="n">
        <v>438.48987904</v>
      </c>
      <c r="H52" s="20" t="n">
        <v>6.90526644</v>
      </c>
      <c r="I52" s="18" t="n">
        <v>486.83348356</v>
      </c>
      <c r="J52" s="20" t="n">
        <v>5.20151425</v>
      </c>
      <c r="K52" s="18" t="n">
        <v>503.88631809</v>
      </c>
      <c r="L52" s="20" t="n">
        <v>3.61806283</v>
      </c>
      <c r="M52" s="18" t="n">
        <v>499.77378729</v>
      </c>
      <c r="N52" s="20" t="n">
        <v>2.8503552</v>
      </c>
      <c r="O52" s="18" t="n">
        <v>369.52470076</v>
      </c>
      <c r="P52" s="20" t="n">
        <v>22.63947018</v>
      </c>
      <c r="Q52" s="18" t="s">
        <v>182</v>
      </c>
      <c r="R52" s="20" t="s">
        <v>182</v>
      </c>
      <c r="S52" s="18" t="s">
        <v>182</v>
      </c>
      <c r="T52" s="20" t="s">
        <v>182</v>
      </c>
      <c r="U52" s="18" t="s">
        <v>182</v>
      </c>
      <c r="V52" s="20" t="s">
        <v>182</v>
      </c>
      <c r="W52" s="18" t="n">
        <v>387.33392559</v>
      </c>
      <c r="X52" s="20" t="n">
        <v>6.58599769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(469.0/B54*100)</f>
        <v/>
      </c>
      <c r="D54" s="19" t="n">
        <v>4271</v>
      </c>
      <c r="E54" s="18" t="n">
        <v>339.4404161</v>
      </c>
      <c r="F54" s="20" t="n">
        <v>4.38873139</v>
      </c>
      <c r="G54" s="18" t="n">
        <v>341.63453301</v>
      </c>
      <c r="H54" s="20" t="n">
        <v>5.25813884</v>
      </c>
      <c r="I54" s="18" t="n">
        <v>363.02986821</v>
      </c>
      <c r="J54" s="20" t="n">
        <v>4.28106516</v>
      </c>
      <c r="K54" s="18" t="n">
        <v>385.01747561</v>
      </c>
      <c r="L54" s="20" t="n">
        <v>4.68095893</v>
      </c>
      <c r="M54" s="18" t="n">
        <v>404.22071019</v>
      </c>
      <c r="N54" s="20" t="n">
        <v>4.94810184</v>
      </c>
      <c r="O54" s="18" t="n">
        <v>297.57841935</v>
      </c>
      <c r="P54" s="20" t="n">
        <v>8.27344974</v>
      </c>
      <c r="Q54" s="18" t="s">
        <v>182</v>
      </c>
      <c r="R54" s="20" t="s">
        <v>182</v>
      </c>
      <c r="S54" s="18" t="s">
        <v>182</v>
      </c>
      <c r="T54" s="20" t="s">
        <v>182</v>
      </c>
      <c r="U54" s="18" t="s">
        <v>182</v>
      </c>
      <c r="V54" s="20" t="s">
        <v>182</v>
      </c>
      <c r="W54" s="18" t="n">
        <v>306.33566339</v>
      </c>
      <c r="X54" s="20" t="n">
        <v>4.73006919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490.13367589</v>
      </c>
      <c r="F56" s="20" t="n">
        <v>5.07697949</v>
      </c>
      <c r="G56" s="18" t="n">
        <v>494.60924624</v>
      </c>
      <c r="H56" s="20" t="n">
        <v>7.43462898</v>
      </c>
      <c r="I56" s="18" t="n">
        <v>534.670066</v>
      </c>
      <c r="J56" s="20" t="n">
        <v>4.21733416</v>
      </c>
      <c r="K56" s="18" t="n">
        <v>542.11557805</v>
      </c>
      <c r="L56" s="20" t="n">
        <v>3.10920964</v>
      </c>
      <c r="M56" s="18" t="n">
        <v>527.81702301</v>
      </c>
      <c r="N56" s="20" t="n">
        <v>3.35322723</v>
      </c>
      <c r="O56" s="18" t="n">
        <v>431.98054993</v>
      </c>
      <c r="P56" s="20" t="n">
        <v>17.09401393</v>
      </c>
      <c r="Q56" s="18" t="s">
        <v>182</v>
      </c>
      <c r="R56" s="20" t="s">
        <v>182</v>
      </c>
      <c r="S56" s="18" t="s">
        <v>182</v>
      </c>
      <c r="T56" s="20" t="s">
        <v>182</v>
      </c>
      <c r="U56" s="18" t="s">
        <v>182</v>
      </c>
      <c r="V56" s="20" t="s">
        <v>182</v>
      </c>
      <c r="W56" s="18" t="n">
        <v>419.88304329</v>
      </c>
      <c r="X56" s="20" t="n">
        <v>23.6570142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(263.0/B61*100)</f>
        <v/>
      </c>
      <c r="D61" s="19" t="n">
        <v>6262</v>
      </c>
      <c r="E61" s="18" t="n">
        <v>400.23379421</v>
      </c>
      <c r="F61" s="20" t="n">
        <v>7.58405211</v>
      </c>
      <c r="G61" s="18" t="n">
        <v>415.07734436</v>
      </c>
      <c r="H61" s="20" t="n">
        <v>6.26903951</v>
      </c>
      <c r="I61" s="18" t="n">
        <v>459.83664993</v>
      </c>
      <c r="J61" s="20" t="n">
        <v>4.66682276</v>
      </c>
      <c r="K61" s="18" t="n">
        <v>487.19911263</v>
      </c>
      <c r="L61" s="20" t="n">
        <v>4.19174934</v>
      </c>
      <c r="M61" s="18" t="n">
        <v>491.51001005</v>
      </c>
      <c r="N61" s="20" t="n">
        <v>2.7325247</v>
      </c>
      <c r="O61" s="18" t="n">
        <v>368.81442632</v>
      </c>
      <c r="P61" s="20" t="n">
        <v>17.16780352</v>
      </c>
      <c r="Q61" s="18" t="s">
        <v>182</v>
      </c>
      <c r="R61" s="20" t="s">
        <v>182</v>
      </c>
      <c r="S61" s="18" t="s">
        <v>182</v>
      </c>
      <c r="T61" s="20" t="s">
        <v>182</v>
      </c>
      <c r="U61" s="18" t="s">
        <v>182</v>
      </c>
      <c r="V61" s="20" t="s">
        <v>182</v>
      </c>
      <c r="W61" s="18" t="n">
        <v>371.88930983</v>
      </c>
      <c r="X61" s="20" t="n">
        <v>10.52873666</v>
      </c>
    </row>
    <row r="62" spans="1:24">
      <c r="A62" s="15" t="s">
        <v>237</v>
      </c>
      <c r="B62" s="17" t="n">
        <v>4476</v>
      </c>
      <c r="C62" s="18">
        <f>(5.0/B62*100)</f>
        <v/>
      </c>
      <c r="D62" s="19" t="n">
        <v>4471</v>
      </c>
      <c r="E62" s="18" t="n">
        <v>464.95877983</v>
      </c>
      <c r="F62" s="20" t="n">
        <v>5.69352291</v>
      </c>
      <c r="G62" s="18" t="n">
        <v>481.42945546</v>
      </c>
      <c r="H62" s="20" t="n">
        <v>7.25821798</v>
      </c>
      <c r="I62" s="18" t="n">
        <v>511.00390743</v>
      </c>
      <c r="J62" s="20" t="n">
        <v>3.65676789</v>
      </c>
      <c r="K62" s="18" t="n">
        <v>518.09230887</v>
      </c>
      <c r="L62" s="20" t="n">
        <v>2.39870568</v>
      </c>
      <c r="M62" s="18" t="n">
        <v>511.23774559</v>
      </c>
      <c r="N62" s="20" t="n">
        <v>1.84465592</v>
      </c>
      <c r="O62" s="18" t="n">
        <v>426.5402774</v>
      </c>
      <c r="P62" s="20" t="n">
        <v>15.63912385</v>
      </c>
      <c r="Q62" s="18" t="s">
        <v>182</v>
      </c>
      <c r="R62" s="20" t="s">
        <v>182</v>
      </c>
      <c r="S62" s="18" t="s">
        <v>182</v>
      </c>
      <c r="T62" s="20" t="s">
        <v>182</v>
      </c>
      <c r="U62" s="18" t="s">
        <v>182</v>
      </c>
      <c r="V62" s="20" t="s">
        <v>182</v>
      </c>
      <c r="W62" s="18" t="n">
        <v>440.26567428</v>
      </c>
      <c r="X62" s="20" t="n">
        <v>22.92591013</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(35.0/B67*100)</f>
        <v/>
      </c>
      <c r="D67" s="19" t="n">
        <v>6936</v>
      </c>
      <c r="E67" s="18" t="n">
        <v>347.5429344</v>
      </c>
      <c r="F67" s="20" t="n">
        <v>3.22261226</v>
      </c>
      <c r="G67" s="18" t="n">
        <v>379.82620882</v>
      </c>
      <c r="H67" s="20" t="n">
        <v>4.33930043</v>
      </c>
      <c r="I67" s="18" t="n">
        <v>410.49941594</v>
      </c>
      <c r="J67" s="20" t="n">
        <v>3.48424926</v>
      </c>
      <c r="K67" s="18" t="n">
        <v>430.97607548</v>
      </c>
      <c r="L67" s="20" t="n">
        <v>3.63924435</v>
      </c>
      <c r="M67" s="18" t="n">
        <v>441.71974512</v>
      </c>
      <c r="N67" s="20" t="n">
        <v>5.21380667</v>
      </c>
      <c r="O67" s="18" t="n">
        <v>291.76354753</v>
      </c>
      <c r="P67" s="20" t="n">
        <v>5.37762837</v>
      </c>
      <c r="Q67" s="18" t="s">
        <v>182</v>
      </c>
      <c r="R67" s="20" t="s">
        <v>182</v>
      </c>
      <c r="S67" s="18" t="s">
        <v>182</v>
      </c>
      <c r="T67" s="20" t="s">
        <v>182</v>
      </c>
      <c r="U67" s="18" t="s">
        <v>182</v>
      </c>
      <c r="V67" s="20" t="s">
        <v>182</v>
      </c>
      <c r="W67" s="18" t="n">
        <v>305.05014688</v>
      </c>
      <c r="X67" s="20" t="n">
        <v>9.08465777</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467.67444911</v>
      </c>
      <c r="F70" s="20" t="n">
        <v>5.72738555</v>
      </c>
      <c r="G70" s="18" t="n">
        <v>473.98183197</v>
      </c>
      <c r="H70" s="20" t="n">
        <v>7.0249778</v>
      </c>
      <c r="I70" s="18" t="n">
        <v>498.43335663</v>
      </c>
      <c r="J70" s="20" t="n">
        <v>4.46381874</v>
      </c>
      <c r="K70" s="18" t="n">
        <v>506.02818504</v>
      </c>
      <c r="L70" s="20" t="n">
        <v>4.355006</v>
      </c>
      <c r="M70" s="18" t="n">
        <v>508.43377501</v>
      </c>
      <c r="N70" s="20" t="n">
        <v>3.08991022</v>
      </c>
      <c r="O70" s="18" t="n">
        <v>426.1731216</v>
      </c>
      <c r="P70" s="20" t="n">
        <v>17.43907662</v>
      </c>
      <c r="Q70" s="18" t="s">
        <v>182</v>
      </c>
      <c r="R70" s="20" t="s">
        <v>182</v>
      </c>
      <c r="S70" s="18" t="s">
        <v>182</v>
      </c>
      <c r="T70" s="20" t="s">
        <v>182</v>
      </c>
      <c r="U70" s="18" t="s">
        <v>182</v>
      </c>
      <c r="V70" s="20" t="s">
        <v>182</v>
      </c>
      <c r="W70" s="18" t="n">
        <v>429.33808393</v>
      </c>
      <c r="X70" s="20" t="n">
        <v>7.97796533</v>
      </c>
    </row>
    <row r="71" spans="1:24">
      <c r="A71" s="15" t="s">
        <v>246</v>
      </c>
      <c r="B71" s="17" t="n">
        <v>6115</v>
      </c>
      <c r="C71" s="18">
        <f>(116.0/B71*100)</f>
        <v/>
      </c>
      <c r="D71" s="19" t="n">
        <v>5999</v>
      </c>
      <c r="E71" s="18" t="n">
        <v>487.21557253</v>
      </c>
      <c r="F71" s="20" t="n">
        <v>9.007739559999999</v>
      </c>
      <c r="G71" s="18" t="n">
        <v>483.11706643</v>
      </c>
      <c r="H71" s="20" t="n">
        <v>7.0263307</v>
      </c>
      <c r="I71" s="18" t="n">
        <v>526.90759718</v>
      </c>
      <c r="J71" s="20" t="n">
        <v>3.97261547</v>
      </c>
      <c r="K71" s="18" t="n">
        <v>539.8223944600001</v>
      </c>
      <c r="L71" s="20" t="n">
        <v>2.25441295</v>
      </c>
      <c r="M71" s="18" t="n">
        <v>544.98166149</v>
      </c>
      <c r="N71" s="20" t="n">
        <v>2.44006115</v>
      </c>
      <c r="O71" s="18" t="n">
        <v>440.86831375</v>
      </c>
      <c r="P71" s="20" t="n">
        <v>17.19045308</v>
      </c>
      <c r="Q71" s="18" t="s">
        <v>182</v>
      </c>
      <c r="R71" s="20" t="s">
        <v>182</v>
      </c>
      <c r="S71" s="18" t="s">
        <v>182</v>
      </c>
      <c r="T71" s="20" t="s">
        <v>182</v>
      </c>
      <c r="U71" s="18" t="s">
        <v>182</v>
      </c>
      <c r="V71" s="20" t="s">
        <v>182</v>
      </c>
      <c r="W71" s="18" t="n">
        <v>491.23187386</v>
      </c>
      <c r="X71" s="20" t="n">
        <v>14.37921323</v>
      </c>
    </row>
    <row r="72" spans="1:24">
      <c r="A72" s="15" t="s">
        <v>247</v>
      </c>
      <c r="B72" s="17" t="n">
        <v>7708</v>
      </c>
      <c r="C72" s="18">
        <f>(8.0/B72*100)</f>
        <v/>
      </c>
      <c r="D72" s="19" t="n">
        <v>7700</v>
      </c>
      <c r="E72" s="18" t="n">
        <v>444.98906873</v>
      </c>
      <c r="F72" s="20" t="n">
        <v>6.86711976</v>
      </c>
      <c r="G72" s="18" t="n">
        <v>501.28748528</v>
      </c>
      <c r="H72" s="20" t="n">
        <v>5.72699417</v>
      </c>
      <c r="I72" s="18" t="n">
        <v>514.68372907</v>
      </c>
      <c r="J72" s="20" t="n">
        <v>3.52759244</v>
      </c>
      <c r="K72" s="18" t="n">
        <v>505.43829004</v>
      </c>
      <c r="L72" s="20" t="n">
        <v>3.09601685</v>
      </c>
      <c r="M72" s="18" t="n">
        <v>483.40742643</v>
      </c>
      <c r="N72" s="20" t="n">
        <v>2.94224196</v>
      </c>
      <c r="O72" s="18" t="n">
        <v>326.14458683</v>
      </c>
      <c r="P72" s="20" t="n">
        <v>15.96470294</v>
      </c>
      <c r="Q72" s="18" t="s">
        <v>182</v>
      </c>
      <c r="R72" s="20" t="s">
        <v>182</v>
      </c>
      <c r="S72" s="18" t="s">
        <v>182</v>
      </c>
      <c r="T72" s="20" t="s">
        <v>182</v>
      </c>
      <c r="U72" s="18" t="s">
        <v>182</v>
      </c>
      <c r="V72" s="20" t="s">
        <v>182</v>
      </c>
      <c r="W72" s="18" t="n">
        <v>417.66089813</v>
      </c>
      <c r="X72" s="20" t="n">
        <v>24.44782546</v>
      </c>
    </row>
    <row r="73" spans="1:24">
      <c r="A73" s="15" t="s">
        <v>248</v>
      </c>
      <c r="B73" s="17" t="n">
        <v>8249</v>
      </c>
      <c r="C73" s="18">
        <f>(236.0/B73*100)</f>
        <v/>
      </c>
      <c r="D73" s="19" t="n">
        <v>8013</v>
      </c>
      <c r="E73" s="18" t="n">
        <v>358.33990607</v>
      </c>
      <c r="F73" s="20" t="n">
        <v>4.59145072</v>
      </c>
      <c r="G73" s="18" t="n">
        <v>368.87035665</v>
      </c>
      <c r="H73" s="20" t="n">
        <v>5.38573874</v>
      </c>
      <c r="I73" s="18" t="n">
        <v>397.5462477</v>
      </c>
      <c r="J73" s="20" t="n">
        <v>3.66879364</v>
      </c>
      <c r="K73" s="18" t="n">
        <v>419.28620416</v>
      </c>
      <c r="L73" s="20" t="n">
        <v>3.80712365</v>
      </c>
      <c r="M73" s="18" t="n">
        <v>433.67472322</v>
      </c>
      <c r="N73" s="20" t="n">
        <v>3.91295657</v>
      </c>
      <c r="O73" s="18" t="n">
        <v>351.84252841</v>
      </c>
      <c r="P73" s="20" t="n">
        <v>8.1004358</v>
      </c>
      <c r="Q73" s="18" t="s">
        <v>182</v>
      </c>
      <c r="R73" s="20" t="s">
        <v>182</v>
      </c>
      <c r="S73" s="18" t="s">
        <v>182</v>
      </c>
      <c r="T73" s="20" t="s">
        <v>182</v>
      </c>
      <c r="U73" s="18" t="s">
        <v>182</v>
      </c>
      <c r="V73" s="20" t="s">
        <v>182</v>
      </c>
      <c r="W73" s="18" t="n">
        <v>354.31215077</v>
      </c>
      <c r="X73" s="20" t="n">
        <v>9.68006901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(277.0/B77*100)</f>
        <v/>
      </c>
      <c r="D77" s="19" t="n">
        <v>5785</v>
      </c>
      <c r="E77" s="18" t="n">
        <v>400.15790639</v>
      </c>
      <c r="F77" s="20" t="n">
        <v>5.28818671</v>
      </c>
      <c r="G77" s="18" t="n">
        <v>412.78832874</v>
      </c>
      <c r="H77" s="20" t="n">
        <v>7.27156413</v>
      </c>
      <c r="I77" s="18" t="n">
        <v>450.73955262</v>
      </c>
      <c r="J77" s="20" t="n">
        <v>5.67865099</v>
      </c>
      <c r="K77" s="18" t="n">
        <v>458.70407968</v>
      </c>
      <c r="L77" s="20" t="n">
        <v>3.65808197</v>
      </c>
      <c r="M77" s="18" t="n">
        <v>465.12154232</v>
      </c>
      <c r="N77" s="20" t="n">
        <v>3.15590122</v>
      </c>
      <c r="O77" s="18" t="n">
        <v>324.87880635</v>
      </c>
      <c r="P77" s="20" t="n">
        <v>14.89113436</v>
      </c>
      <c r="Q77" s="18" t="s">
        <v>182</v>
      </c>
      <c r="R77" s="20" t="s">
        <v>182</v>
      </c>
      <c r="S77" s="18" t="s">
        <v>182</v>
      </c>
      <c r="T77" s="20" t="s">
        <v>182</v>
      </c>
      <c r="U77" s="18" t="s">
        <v>182</v>
      </c>
      <c r="V77" s="20" t="s">
        <v>182</v>
      </c>
      <c r="W77" s="18" t="n">
        <v>359.12353289</v>
      </c>
      <c r="X77" s="20" t="n">
        <v>4.48698451</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323</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486.37342855</v>
      </c>
      <c r="F7" s="20" t="n">
        <v>2.93231055</v>
      </c>
      <c r="G7" s="18" t="n">
        <v>506.54326027</v>
      </c>
      <c r="H7" s="20" t="n">
        <v>2.93047047</v>
      </c>
      <c r="I7" s="18" t="n">
        <v>519.96039337</v>
      </c>
      <c r="J7" s="20" t="n">
        <v>2.96791057</v>
      </c>
      <c r="K7" s="18" t="n">
        <v>526.30733381</v>
      </c>
      <c r="L7" s="20" t="n">
        <v>2.91866435</v>
      </c>
      <c r="M7" s="18" t="n">
        <v>515.3482510699999</v>
      </c>
      <c r="N7" s="20" t="n">
        <v>4.84143465</v>
      </c>
      <c r="O7" s="18" t="n">
        <v>407.59514641</v>
      </c>
      <c r="P7" s="20" t="n">
        <v>17.19088166</v>
      </c>
      <c r="Q7" s="18" t="s">
        <v>182</v>
      </c>
      <c r="R7" s="20" t="s">
        <v>182</v>
      </c>
      <c r="S7" s="18" t="s">
        <v>182</v>
      </c>
      <c r="T7" s="20" t="s">
        <v>182</v>
      </c>
      <c r="U7" s="18" t="s">
        <v>182</v>
      </c>
      <c r="V7" s="20" t="s">
        <v>182</v>
      </c>
      <c r="W7" s="18" t="n">
        <v>444.59897956</v>
      </c>
      <c r="X7" s="20" t="n">
        <v>6.31046426</v>
      </c>
    </row>
    <row r="8" spans="1:24">
      <c r="A8" s="15" t="s">
        <v>183</v>
      </c>
      <c r="B8" s="17" t="n">
        <v>7007</v>
      </c>
      <c r="C8" s="18">
        <f>(143.0/B8*100)</f>
        <v/>
      </c>
      <c r="D8" s="19" t="n">
        <v>6864</v>
      </c>
      <c r="E8" s="18" t="n">
        <v>480.53524229</v>
      </c>
      <c r="F8" s="20" t="n">
        <v>3.77883142</v>
      </c>
      <c r="G8" s="18" t="n">
        <v>505.19000955</v>
      </c>
      <c r="H8" s="20" t="n">
        <v>4.08855491</v>
      </c>
      <c r="I8" s="18" t="n">
        <v>503.01241853</v>
      </c>
      <c r="J8" s="20" t="n">
        <v>3.59508225</v>
      </c>
      <c r="K8" s="18" t="n">
        <v>503.41201533</v>
      </c>
      <c r="L8" s="20" t="n">
        <v>4.21731172</v>
      </c>
      <c r="M8" s="18" t="n">
        <v>479.62628111</v>
      </c>
      <c r="N8" s="20" t="n">
        <v>4.54588567</v>
      </c>
      <c r="O8" s="18" t="n">
        <v>386.26625258</v>
      </c>
      <c r="P8" s="20" t="n">
        <v>31.80566846</v>
      </c>
      <c r="Q8" s="18" t="s">
        <v>182</v>
      </c>
      <c r="R8" s="20" t="s">
        <v>182</v>
      </c>
      <c r="S8" s="18" t="n">
        <v>361.38025951</v>
      </c>
      <c r="T8" s="20" t="n">
        <v>22.72565673</v>
      </c>
      <c r="U8" s="18" t="s">
        <v>182</v>
      </c>
      <c r="V8" s="20" t="s">
        <v>182</v>
      </c>
      <c r="W8" s="18" t="n">
        <v>376.67462864</v>
      </c>
      <c r="X8" s="20" t="n">
        <v>7.35246496</v>
      </c>
    </row>
    <row r="9" spans="1:24">
      <c r="A9" s="15" t="s">
        <v>184</v>
      </c>
      <c r="B9" s="17" t="n">
        <v>9651</v>
      </c>
      <c r="C9" s="18">
        <f>(547.0/B9*100)</f>
        <v/>
      </c>
      <c r="D9" s="19" t="n">
        <v>9104</v>
      </c>
      <c r="E9" s="18" t="n">
        <v>487.82417814</v>
      </c>
      <c r="F9" s="20" t="n">
        <v>3.10356203</v>
      </c>
      <c r="G9" s="18" t="n">
        <v>517.36765169</v>
      </c>
      <c r="H9" s="20" t="n">
        <v>4.10422277</v>
      </c>
      <c r="I9" s="18" t="n">
        <v>519.83693023</v>
      </c>
      <c r="J9" s="20" t="n">
        <v>3.42078625</v>
      </c>
      <c r="K9" s="18" t="n">
        <v>525.98696551</v>
      </c>
      <c r="L9" s="20" t="n">
        <v>3.11866346</v>
      </c>
      <c r="M9" s="18" t="n">
        <v>504.73899027</v>
      </c>
      <c r="N9" s="20" t="n">
        <v>3.3512803</v>
      </c>
      <c r="O9" s="18" t="n">
        <v>468.80407001</v>
      </c>
      <c r="P9" s="20" t="n">
        <v>44.15422539</v>
      </c>
      <c r="Q9" s="18" t="s">
        <v>182</v>
      </c>
      <c r="R9" s="20" t="s">
        <v>182</v>
      </c>
      <c r="S9" s="18" t="n">
        <v>347.7815185</v>
      </c>
      <c r="T9" s="20" t="n">
        <v>11.20716786</v>
      </c>
      <c r="U9" s="18" t="s">
        <v>182</v>
      </c>
      <c r="V9" s="20" t="s">
        <v>182</v>
      </c>
      <c r="W9" s="18" t="n">
        <v>409.06080594</v>
      </c>
      <c r="X9" s="20" t="n">
        <v>6.54592507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(114.0/B11*100)</f>
        <v/>
      </c>
      <c r="D11" s="19" t="n">
        <v>6939</v>
      </c>
      <c r="E11" s="18" t="n">
        <v>438.45171823</v>
      </c>
      <c r="F11" s="20" t="n">
        <v>2.95028354</v>
      </c>
      <c r="G11" s="18" t="n">
        <v>462.19905832</v>
      </c>
      <c r="H11" s="20" t="n">
        <v>4.20377361</v>
      </c>
      <c r="I11" s="18" t="n">
        <v>479.03530353</v>
      </c>
      <c r="J11" s="20" t="n">
        <v>3.74924862</v>
      </c>
      <c r="K11" s="18" t="n">
        <v>487.05430602</v>
      </c>
      <c r="L11" s="20" t="n">
        <v>3.81890416</v>
      </c>
      <c r="M11" s="18" t="n">
        <v>473.90701891</v>
      </c>
      <c r="N11" s="20" t="n">
        <v>4.74040706</v>
      </c>
      <c r="O11" s="18" t="n">
        <v>312.95665784</v>
      </c>
      <c r="P11" s="20" t="n">
        <v>30.7330562</v>
      </c>
      <c r="Q11" s="18" t="s">
        <v>182</v>
      </c>
      <c r="R11" s="20" t="s">
        <v>182</v>
      </c>
      <c r="S11" s="18" t="s">
        <v>182</v>
      </c>
      <c r="T11" s="20" t="s">
        <v>182</v>
      </c>
      <c r="U11" s="18" t="s">
        <v>182</v>
      </c>
      <c r="V11" s="20" t="s">
        <v>182</v>
      </c>
      <c r="W11" s="18" t="n">
        <v>393.74683344</v>
      </c>
      <c r="X11" s="20" t="n">
        <v>8.673546480000001</v>
      </c>
    </row>
    <row r="12" spans="1:24">
      <c r="A12" s="15" t="s">
        <v>187</v>
      </c>
      <c r="B12" s="17" t="n">
        <v>6894</v>
      </c>
      <c r="C12" s="18">
        <f>(127.0/B12*100)</f>
        <v/>
      </c>
      <c r="D12" s="19" t="n">
        <v>6767</v>
      </c>
      <c r="E12" s="18" t="n">
        <v>457.37145381</v>
      </c>
      <c r="F12" s="20" t="n">
        <v>5.09588664</v>
      </c>
      <c r="G12" s="18" t="n">
        <v>488.66356925</v>
      </c>
      <c r="H12" s="20" t="n">
        <v>5.19699173</v>
      </c>
      <c r="I12" s="18" t="n">
        <v>507.53971043</v>
      </c>
      <c r="J12" s="20" t="n">
        <v>2.9459554</v>
      </c>
      <c r="K12" s="18" t="n">
        <v>510.64860887</v>
      </c>
      <c r="L12" s="20" t="n">
        <v>3.91857592</v>
      </c>
      <c r="M12" s="18" t="n">
        <v>501.43541934</v>
      </c>
      <c r="N12" s="20" t="n">
        <v>3.78575032</v>
      </c>
      <c r="O12" s="18" t="n">
        <v>401.25210766</v>
      </c>
      <c r="P12" s="20" t="n">
        <v>22.85696234</v>
      </c>
      <c r="Q12" s="18" t="s">
        <v>182</v>
      </c>
      <c r="R12" s="20" t="s">
        <v>182</v>
      </c>
      <c r="S12" s="18" t="n">
        <v>332.31014509</v>
      </c>
      <c r="T12" s="20" t="n">
        <v>18.34291261</v>
      </c>
      <c r="U12" s="18" t="s">
        <v>182</v>
      </c>
      <c r="V12" s="20" t="s">
        <v>182</v>
      </c>
      <c r="W12" s="18" t="n">
        <v>396.49703544</v>
      </c>
      <c r="X12" s="20" t="n">
        <v>8.66300146</v>
      </c>
    </row>
    <row r="13" spans="1:24">
      <c r="A13" s="15" t="s">
        <v>188</v>
      </c>
      <c r="B13" s="17" t="n">
        <v>7161</v>
      </c>
      <c r="C13" s="18">
        <f>(315.0/B13*100)</f>
        <v/>
      </c>
      <c r="D13" s="19" t="n">
        <v>6846</v>
      </c>
      <c r="E13" s="18" t="n">
        <v>484.38994204</v>
      </c>
      <c r="F13" s="20" t="n">
        <v>4.53855119</v>
      </c>
      <c r="G13" s="18" t="n">
        <v>510.15329068</v>
      </c>
      <c r="H13" s="20" t="n">
        <v>5.14281802</v>
      </c>
      <c r="I13" s="18" t="n">
        <v>516.37246222</v>
      </c>
      <c r="J13" s="20" t="n">
        <v>3.16376428</v>
      </c>
      <c r="K13" s="18" t="n">
        <v>513.74979593</v>
      </c>
      <c r="L13" s="20" t="n">
        <v>3.04843077</v>
      </c>
      <c r="M13" s="18" t="n">
        <v>512.62533959</v>
      </c>
      <c r="N13" s="20" t="n">
        <v>3.74557011</v>
      </c>
      <c r="O13" s="18" t="n">
        <v>391.87245923</v>
      </c>
      <c r="P13" s="20" t="n">
        <v>22.46267813</v>
      </c>
      <c r="Q13" s="18" t="s">
        <v>182</v>
      </c>
      <c r="R13" s="20" t="s">
        <v>182</v>
      </c>
      <c r="S13" s="18" t="n">
        <v>407.4699787</v>
      </c>
      <c r="T13" s="20" t="n">
        <v>6.79601306</v>
      </c>
      <c r="U13" s="18" t="s">
        <v>182</v>
      </c>
      <c r="V13" s="20" t="s">
        <v>182</v>
      </c>
      <c r="W13" s="18" t="n">
        <v>411.02618332</v>
      </c>
      <c r="X13" s="20" t="n">
        <v>6.69626548</v>
      </c>
    </row>
    <row r="14" spans="1:24">
      <c r="A14" s="15" t="s">
        <v>189</v>
      </c>
      <c r="B14" s="17" t="n">
        <v>5587</v>
      </c>
      <c r="C14" s="18">
        <f>(192.0/B14*100)</f>
        <v/>
      </c>
      <c r="D14" s="19" t="n">
        <v>5395</v>
      </c>
      <c r="E14" s="18" t="n">
        <v>484.70911801</v>
      </c>
      <c r="F14" s="20" t="n">
        <v>5.48568916</v>
      </c>
      <c r="G14" s="18" t="n">
        <v>505.97608224</v>
      </c>
      <c r="H14" s="20" t="n">
        <v>4.96217025</v>
      </c>
      <c r="I14" s="18" t="n">
        <v>523.15242503</v>
      </c>
      <c r="J14" s="20" t="n">
        <v>3.72487471</v>
      </c>
      <c r="K14" s="18" t="n">
        <v>528.84824998</v>
      </c>
      <c r="L14" s="20" t="n">
        <v>3.20531549</v>
      </c>
      <c r="M14" s="18" t="n">
        <v>529.3643102</v>
      </c>
      <c r="N14" s="20" t="n">
        <v>3.1987542</v>
      </c>
      <c r="O14" s="18" t="n">
        <v>397.46444377</v>
      </c>
      <c r="P14" s="20" t="n">
        <v>18.97557136</v>
      </c>
      <c r="Q14" s="18" t="s">
        <v>182</v>
      </c>
      <c r="R14" s="20" t="s">
        <v>182</v>
      </c>
      <c r="S14" s="18" t="s">
        <v>182</v>
      </c>
      <c r="T14" s="20" t="s">
        <v>182</v>
      </c>
      <c r="U14" s="18" t="s">
        <v>182</v>
      </c>
      <c r="V14" s="20" t="s">
        <v>182</v>
      </c>
      <c r="W14" s="18" t="n">
        <v>453.40474923</v>
      </c>
      <c r="X14" s="20" t="n">
        <v>12.62990042</v>
      </c>
    </row>
    <row r="15" spans="1:24">
      <c r="A15" s="15" t="s">
        <v>190</v>
      </c>
      <c r="B15" s="17" t="n">
        <v>5882</v>
      </c>
      <c r="C15" s="18">
        <f>(145.0/B15*100)</f>
        <v/>
      </c>
      <c r="D15" s="19" t="n">
        <v>5737</v>
      </c>
      <c r="E15" s="18" t="n">
        <v>495.73845313</v>
      </c>
      <c r="F15" s="20" t="n">
        <v>6.19666352</v>
      </c>
      <c r="G15" s="18" t="n">
        <v>520.61438776</v>
      </c>
      <c r="H15" s="20" t="n">
        <v>4.5755994</v>
      </c>
      <c r="I15" s="18" t="n">
        <v>532.5365412899999</v>
      </c>
      <c r="J15" s="20" t="n">
        <v>3.88952421</v>
      </c>
      <c r="K15" s="18" t="n">
        <v>540.43328569</v>
      </c>
      <c r="L15" s="20" t="n">
        <v>2.99655473</v>
      </c>
      <c r="M15" s="18" t="n">
        <v>542.2316843</v>
      </c>
      <c r="N15" s="20" t="n">
        <v>3.23183021</v>
      </c>
      <c r="O15" s="18" t="n">
        <v>346.97734016</v>
      </c>
      <c r="P15" s="20" t="n">
        <v>25.67199834</v>
      </c>
      <c r="Q15" s="18" t="s">
        <v>182</v>
      </c>
      <c r="R15" s="20" t="s">
        <v>182</v>
      </c>
      <c r="S15" s="18" t="n">
        <v>367.66871077</v>
      </c>
      <c r="T15" s="20" t="n">
        <v>14.82638214</v>
      </c>
      <c r="U15" s="18" t="s">
        <v>182</v>
      </c>
      <c r="V15" s="20" t="s">
        <v>182</v>
      </c>
      <c r="W15" s="18" t="n">
        <v>426.56698929</v>
      </c>
      <c r="X15" s="20" t="n">
        <v>10.30483835</v>
      </c>
    </row>
    <row r="16" spans="1:24">
      <c r="A16" s="15" t="s">
        <v>191</v>
      </c>
      <c r="B16" s="17" t="n">
        <v>6108</v>
      </c>
      <c r="C16" s="18">
        <f>(258.0/B16*100)</f>
        <v/>
      </c>
      <c r="D16" s="19" t="n">
        <v>5850</v>
      </c>
      <c r="E16" s="18" t="n">
        <v>487.05516614</v>
      </c>
      <c r="F16" s="20" t="n">
        <v>4.95760631</v>
      </c>
      <c r="G16" s="18" t="n">
        <v>525.9152845</v>
      </c>
      <c r="H16" s="20" t="n">
        <v>5.18370809</v>
      </c>
      <c r="I16" s="18" t="n">
        <v>527.80065188</v>
      </c>
      <c r="J16" s="20" t="n">
        <v>3.73595259</v>
      </c>
      <c r="K16" s="18" t="n">
        <v>518.65550177</v>
      </c>
      <c r="L16" s="20" t="n">
        <v>4.23207131</v>
      </c>
      <c r="M16" s="18" t="n">
        <v>507.33181303</v>
      </c>
      <c r="N16" s="20" t="n">
        <v>3.26892461</v>
      </c>
      <c r="O16" s="18" t="n">
        <v>327.78468044</v>
      </c>
      <c r="P16" s="20" t="n">
        <v>17.76127597</v>
      </c>
      <c r="Q16" s="18" t="s">
        <v>182</v>
      </c>
      <c r="R16" s="20" t="s">
        <v>182</v>
      </c>
      <c r="S16" s="18" t="s">
        <v>182</v>
      </c>
      <c r="T16" s="20" t="s">
        <v>182</v>
      </c>
      <c r="U16" s="18" t="s">
        <v>182</v>
      </c>
      <c r="V16" s="20" t="s">
        <v>182</v>
      </c>
      <c r="W16" s="18" t="n">
        <v>379.18341898</v>
      </c>
      <c r="X16" s="20" t="n">
        <v>8.923474929999999</v>
      </c>
    </row>
    <row r="17" spans="1:24">
      <c r="A17" s="15" t="s">
        <v>192</v>
      </c>
      <c r="B17" s="17" t="n">
        <v>6504</v>
      </c>
      <c r="C17" s="18">
        <f>(784.0/B17*100)</f>
        <v/>
      </c>
      <c r="D17" s="19" t="n">
        <v>5720</v>
      </c>
      <c r="E17" s="18" t="n">
        <v>513.62434398</v>
      </c>
      <c r="F17" s="20" t="n">
        <v>3.85035874</v>
      </c>
      <c r="G17" s="18" t="n">
        <v>535.03663598</v>
      </c>
      <c r="H17" s="20" t="n">
        <v>3.85729685</v>
      </c>
      <c r="I17" s="18" t="n">
        <v>533.79879943</v>
      </c>
      <c r="J17" s="20" t="n">
        <v>4.25103617</v>
      </c>
      <c r="K17" s="18" t="n">
        <v>522.29143838</v>
      </c>
      <c r="L17" s="20" t="n">
        <v>5.16555479</v>
      </c>
      <c r="M17" s="18" t="n">
        <v>509.92650435</v>
      </c>
      <c r="N17" s="20" t="n">
        <v>5.3983471</v>
      </c>
      <c r="O17" s="18" t="s">
        <v>182</v>
      </c>
      <c r="P17" s="20" t="s">
        <v>182</v>
      </c>
      <c r="Q17" s="18" t="s">
        <v>182</v>
      </c>
      <c r="R17" s="20" t="s">
        <v>182</v>
      </c>
      <c r="S17" s="18" t="n">
        <v>338.260297</v>
      </c>
      <c r="T17" s="20" t="n">
        <v>14.23011861</v>
      </c>
      <c r="U17" s="18" t="s">
        <v>182</v>
      </c>
      <c r="V17" s="20" t="s">
        <v>182</v>
      </c>
      <c r="W17" s="18" t="n">
        <v>410.6329501</v>
      </c>
      <c r="X17" s="20" t="n">
        <v>10.40779692</v>
      </c>
    </row>
    <row r="18" spans="1:24">
      <c r="A18" s="15" t="s">
        <v>193</v>
      </c>
      <c r="B18" s="17" t="n">
        <v>5532</v>
      </c>
      <c r="C18" s="18">
        <f>(39.0/B18*100)</f>
        <v/>
      </c>
      <c r="D18" s="19" t="n">
        <v>5493</v>
      </c>
      <c r="E18" s="18" t="n">
        <v>456.04489148</v>
      </c>
      <c r="F18" s="20" t="n">
        <v>4.25978113</v>
      </c>
      <c r="G18" s="18" t="n">
        <v>467.36752887</v>
      </c>
      <c r="H18" s="20" t="n">
        <v>5.9661775</v>
      </c>
      <c r="I18" s="18" t="n">
        <v>477.30683174</v>
      </c>
      <c r="J18" s="20" t="n">
        <v>5.15943675</v>
      </c>
      <c r="K18" s="18" t="n">
        <v>485.56321189</v>
      </c>
      <c r="L18" s="20" t="n">
        <v>4.64804128</v>
      </c>
      <c r="M18" s="18" t="n">
        <v>484.39060826</v>
      </c>
      <c r="N18" s="20" t="n">
        <v>4.63677883</v>
      </c>
      <c r="O18" s="18" t="n">
        <v>344.14369298</v>
      </c>
      <c r="P18" s="20" t="n">
        <v>18.50959331</v>
      </c>
      <c r="Q18" s="18" t="s">
        <v>182</v>
      </c>
      <c r="R18" s="20" t="s">
        <v>182</v>
      </c>
      <c r="S18" s="18" t="s">
        <v>182</v>
      </c>
      <c r="T18" s="20" t="s">
        <v>182</v>
      </c>
      <c r="U18" s="18" t="s">
        <v>182</v>
      </c>
      <c r="V18" s="20" t="s">
        <v>182</v>
      </c>
      <c r="W18" s="18" t="n">
        <v>381.48188053</v>
      </c>
      <c r="X18" s="20" t="n">
        <v>9.48230025</v>
      </c>
    </row>
    <row r="19" spans="1:24">
      <c r="A19" s="15" t="s">
        <v>194</v>
      </c>
      <c r="B19" s="17" t="n">
        <v>5658</v>
      </c>
      <c r="C19" s="18">
        <f>(137.0/B19*100)</f>
        <v/>
      </c>
      <c r="D19" s="19" t="n">
        <v>5521</v>
      </c>
      <c r="E19" s="18" t="n">
        <v>443.81973138</v>
      </c>
      <c r="F19" s="20" t="n">
        <v>4.85754315</v>
      </c>
      <c r="G19" s="18" t="n">
        <v>471.89381765</v>
      </c>
      <c r="H19" s="20" t="n">
        <v>4.85454825</v>
      </c>
      <c r="I19" s="18" t="n">
        <v>480.12907174</v>
      </c>
      <c r="J19" s="20" t="n">
        <v>3.49450125</v>
      </c>
      <c r="K19" s="18" t="n">
        <v>489.438874</v>
      </c>
      <c r="L19" s="20" t="n">
        <v>3.70435019</v>
      </c>
      <c r="M19" s="18" t="n">
        <v>477.95548134</v>
      </c>
      <c r="N19" s="20" t="n">
        <v>4.74726342</v>
      </c>
      <c r="O19" s="18" t="n">
        <v>417.5235188</v>
      </c>
      <c r="P19" s="20" t="n">
        <v>18.56400748</v>
      </c>
      <c r="Q19" s="18" t="s">
        <v>182</v>
      </c>
      <c r="R19" s="20" t="s">
        <v>182</v>
      </c>
      <c r="S19" s="18" t="s">
        <v>182</v>
      </c>
      <c r="T19" s="20" t="s">
        <v>182</v>
      </c>
      <c r="U19" s="18" t="s">
        <v>182</v>
      </c>
      <c r="V19" s="20" t="s">
        <v>182</v>
      </c>
      <c r="W19" s="18" t="n">
        <v>367.98287102</v>
      </c>
      <c r="X19" s="20" t="n">
        <v>7.40804042</v>
      </c>
    </row>
    <row r="20" spans="1:24">
      <c r="A20" s="15" t="s">
        <v>195</v>
      </c>
      <c r="B20" s="17" t="n">
        <v>3371</v>
      </c>
      <c r="C20" s="18">
        <f>(81.0/B20*100)</f>
        <v/>
      </c>
      <c r="D20" s="19" t="n">
        <v>3290</v>
      </c>
      <c r="E20" s="18" t="n">
        <v>443.49449193</v>
      </c>
      <c r="F20" s="20" t="n">
        <v>5.42898146</v>
      </c>
      <c r="G20" s="18" t="n">
        <v>476.0556989</v>
      </c>
      <c r="H20" s="20" t="n">
        <v>6.6732451</v>
      </c>
      <c r="I20" s="18" t="n">
        <v>485.33706794</v>
      </c>
      <c r="J20" s="20" t="n">
        <v>4.13589803</v>
      </c>
      <c r="K20" s="18" t="n">
        <v>496.73235422</v>
      </c>
      <c r="L20" s="20" t="n">
        <v>4.04098358</v>
      </c>
      <c r="M20" s="18" t="n">
        <v>493.70960466</v>
      </c>
      <c r="N20" s="20" t="n">
        <v>4.42055606</v>
      </c>
      <c r="O20" s="18" t="s">
        <v>182</v>
      </c>
      <c r="P20" s="20" t="s">
        <v>182</v>
      </c>
      <c r="Q20" s="18" t="s">
        <v>182</v>
      </c>
      <c r="R20" s="20" t="s">
        <v>182</v>
      </c>
      <c r="S20" s="18" t="s">
        <v>182</v>
      </c>
      <c r="T20" s="20" t="s">
        <v>182</v>
      </c>
      <c r="U20" s="18" t="s">
        <v>182</v>
      </c>
      <c r="V20" s="20" t="s">
        <v>182</v>
      </c>
      <c r="W20" s="18" t="n">
        <v>387.95790302</v>
      </c>
      <c r="X20" s="20" t="n">
        <v>10.61330209</v>
      </c>
    </row>
    <row r="21" spans="1:24">
      <c r="A21" s="15" t="s">
        <v>196</v>
      </c>
      <c r="B21" s="17" t="n">
        <v>5741</v>
      </c>
      <c r="C21" s="18">
        <f>(79.0/B21*100)</f>
        <v/>
      </c>
      <c r="D21" s="19" t="n">
        <v>5662</v>
      </c>
      <c r="E21" s="18" t="n">
        <v>492.40851816</v>
      </c>
      <c r="F21" s="20" t="n">
        <v>3.19548554</v>
      </c>
      <c r="G21" s="18" t="n">
        <v>532.64901205</v>
      </c>
      <c r="H21" s="20" t="n">
        <v>3.15486689</v>
      </c>
      <c r="I21" s="18" t="n">
        <v>533.39241126</v>
      </c>
      <c r="J21" s="20" t="n">
        <v>3.40727265</v>
      </c>
      <c r="K21" s="18" t="n">
        <v>531.81509786</v>
      </c>
      <c r="L21" s="20" t="n">
        <v>3.0822649</v>
      </c>
      <c r="M21" s="18" t="n">
        <v>529.86972134</v>
      </c>
      <c r="N21" s="20" t="n">
        <v>4.24528768</v>
      </c>
      <c r="O21" s="18" t="n">
        <v>412.14039851</v>
      </c>
      <c r="P21" s="20" t="n">
        <v>36.64432922</v>
      </c>
      <c r="Q21" s="18" t="s">
        <v>182</v>
      </c>
      <c r="R21" s="20" t="s">
        <v>182</v>
      </c>
      <c r="S21" s="18" t="s">
        <v>182</v>
      </c>
      <c r="T21" s="20" t="s">
        <v>182</v>
      </c>
      <c r="U21" s="18" t="s">
        <v>182</v>
      </c>
      <c r="V21" s="20" t="s">
        <v>182</v>
      </c>
      <c r="W21" s="18" t="n">
        <v>440.3929727</v>
      </c>
      <c r="X21" s="20" t="n">
        <v>11.42874843</v>
      </c>
    </row>
    <row r="22" spans="1:24">
      <c r="A22" s="15" t="s">
        <v>197</v>
      </c>
      <c r="B22" s="17" t="n">
        <v>6598</v>
      </c>
      <c r="C22" s="18">
        <f>(100.0/B22*100)</f>
        <v/>
      </c>
      <c r="D22" s="19" t="n">
        <v>6498</v>
      </c>
      <c r="E22" s="18" t="n">
        <v>470.19255389</v>
      </c>
      <c r="F22" s="20" t="n">
        <v>5.35577066</v>
      </c>
      <c r="G22" s="18" t="n">
        <v>470.91662859</v>
      </c>
      <c r="H22" s="20" t="n">
        <v>5.40388956</v>
      </c>
      <c r="I22" s="18" t="n">
        <v>504.0045536</v>
      </c>
      <c r="J22" s="20" t="n">
        <v>5.24224984</v>
      </c>
      <c r="K22" s="18" t="n">
        <v>511.2438088</v>
      </c>
      <c r="L22" s="20" t="n">
        <v>5.54696683</v>
      </c>
      <c r="M22" s="18" t="n">
        <v>503.06575861</v>
      </c>
      <c r="N22" s="20" t="n">
        <v>4.88593217</v>
      </c>
      <c r="O22" s="18" t="n">
        <v>371.78539807</v>
      </c>
      <c r="P22" s="20" t="n">
        <v>9.287245390000001</v>
      </c>
      <c r="Q22" s="18" t="s">
        <v>182</v>
      </c>
      <c r="R22" s="20" t="s">
        <v>182</v>
      </c>
      <c r="S22" s="18" t="n">
        <v>481.75555063</v>
      </c>
      <c r="T22" s="20" t="n">
        <v>8.711038220000001</v>
      </c>
      <c r="U22" s="18" t="s">
        <v>182</v>
      </c>
      <c r="V22" s="20" t="s">
        <v>182</v>
      </c>
      <c r="W22" s="18" t="n">
        <v>374.1012589</v>
      </c>
      <c r="X22" s="20" t="n">
        <v>8.83084854</v>
      </c>
    </row>
    <row r="23" spans="1:24">
      <c r="A23" s="15" t="s">
        <v>198</v>
      </c>
      <c r="B23" s="17" t="n">
        <v>11583</v>
      </c>
      <c r="C23" s="18">
        <f>(512.0/B23*100)</f>
        <v/>
      </c>
      <c r="D23" s="19" t="n">
        <v>11071</v>
      </c>
      <c r="E23" s="18" t="n">
        <v>466.02840453</v>
      </c>
      <c r="F23" s="20" t="n">
        <v>3.94396461</v>
      </c>
      <c r="G23" s="18" t="n">
        <v>484.7232212</v>
      </c>
      <c r="H23" s="20" t="n">
        <v>5.3653445</v>
      </c>
      <c r="I23" s="18" t="n">
        <v>504.14354832</v>
      </c>
      <c r="J23" s="20" t="n">
        <v>3.84169501</v>
      </c>
      <c r="K23" s="18" t="n">
        <v>493.42918108</v>
      </c>
      <c r="L23" s="20" t="n">
        <v>3.33241029</v>
      </c>
      <c r="M23" s="18" t="n">
        <v>496.65678261</v>
      </c>
      <c r="N23" s="20" t="n">
        <v>3.94533118</v>
      </c>
      <c r="O23" s="18" t="n">
        <v>415.78740956</v>
      </c>
      <c r="P23" s="20" t="n">
        <v>22.44752181</v>
      </c>
      <c r="Q23" s="18" t="s">
        <v>182</v>
      </c>
      <c r="R23" s="20" t="s">
        <v>182</v>
      </c>
      <c r="S23" s="18" t="s">
        <v>182</v>
      </c>
      <c r="T23" s="20" t="s">
        <v>182</v>
      </c>
      <c r="U23" s="18" t="s">
        <v>182</v>
      </c>
      <c r="V23" s="20" t="s">
        <v>182</v>
      </c>
      <c r="W23" s="18" t="n">
        <v>409.20408995</v>
      </c>
      <c r="X23" s="20" t="n">
        <v>7.29687465</v>
      </c>
    </row>
    <row r="24" spans="1:24">
      <c r="A24" s="15" t="s">
        <v>199</v>
      </c>
      <c r="B24" s="17" t="n">
        <v>6647</v>
      </c>
      <c r="C24" s="18">
        <f>(17.0/B24*100)</f>
        <v/>
      </c>
      <c r="D24" s="19" t="n">
        <v>6630</v>
      </c>
      <c r="E24" s="18" t="n">
        <v>497.71758975</v>
      </c>
      <c r="F24" s="20" t="n">
        <v>3.71033609</v>
      </c>
      <c r="G24" s="18" t="n">
        <v>521.7367441599999</v>
      </c>
      <c r="H24" s="20" t="n">
        <v>4.36715524</v>
      </c>
      <c r="I24" s="18" t="n">
        <v>528.14598271</v>
      </c>
      <c r="J24" s="20" t="n">
        <v>3.43573925</v>
      </c>
      <c r="K24" s="18" t="n">
        <v>535.76504091</v>
      </c>
      <c r="L24" s="20" t="n">
        <v>4.59151203</v>
      </c>
      <c r="M24" s="18" t="n">
        <v>529.12962608</v>
      </c>
      <c r="N24" s="20" t="n">
        <v>4.93873595</v>
      </c>
      <c r="O24" s="18" t="n">
        <v>421.72680658</v>
      </c>
      <c r="P24" s="20" t="n">
        <v>17.49008828</v>
      </c>
      <c r="Q24" s="18" t="s">
        <v>182</v>
      </c>
      <c r="R24" s="20" t="s">
        <v>182</v>
      </c>
      <c r="S24" s="18" t="s">
        <v>182</v>
      </c>
      <c r="T24" s="20" t="s">
        <v>182</v>
      </c>
      <c r="U24" s="18" t="s">
        <v>182</v>
      </c>
      <c r="V24" s="20" t="s">
        <v>182</v>
      </c>
      <c r="W24" s="18" t="n">
        <v>416.95253755</v>
      </c>
      <c r="X24" s="20" t="n">
        <v>16.14332017</v>
      </c>
    </row>
    <row r="25" spans="1:24">
      <c r="A25" s="15" t="s">
        <v>200</v>
      </c>
      <c r="B25" s="17" t="n">
        <v>5581</v>
      </c>
      <c r="C25" s="18">
        <f>(28.0/B25*100)</f>
        <v/>
      </c>
      <c r="D25" s="19" t="n">
        <v>5553</v>
      </c>
      <c r="E25" s="18" t="n">
        <v>493.26168048</v>
      </c>
      <c r="F25" s="20" t="n">
        <v>4.15229176</v>
      </c>
      <c r="G25" s="18" t="n">
        <v>512.67180036</v>
      </c>
      <c r="H25" s="20" t="n">
        <v>4.68740961</v>
      </c>
      <c r="I25" s="18" t="n">
        <v>528.29129376</v>
      </c>
      <c r="J25" s="20" t="n">
        <v>4.4135411</v>
      </c>
      <c r="K25" s="18" t="n">
        <v>541.80460519</v>
      </c>
      <c r="L25" s="20" t="n">
        <v>4.16672834</v>
      </c>
      <c r="M25" s="18" t="n">
        <v>528.8297308800001</v>
      </c>
      <c r="N25" s="20" t="n">
        <v>6.03715367</v>
      </c>
      <c r="O25" s="18" t="n">
        <v>368.87327966</v>
      </c>
      <c r="P25" s="20" t="n">
        <v>23.3815843</v>
      </c>
      <c r="Q25" s="18" t="s">
        <v>182</v>
      </c>
      <c r="R25" s="20" t="s">
        <v>182</v>
      </c>
      <c r="S25" s="18" t="s">
        <v>182</v>
      </c>
      <c r="T25" s="20" t="s">
        <v>182</v>
      </c>
      <c r="U25" s="18" t="s">
        <v>182</v>
      </c>
      <c r="V25" s="20" t="s">
        <v>182</v>
      </c>
      <c r="W25" s="18" t="n">
        <v>484.11610532</v>
      </c>
      <c r="X25" s="20" t="n">
        <v>20.03665172</v>
      </c>
    </row>
    <row r="26" spans="1:24">
      <c r="A26" s="15" t="s">
        <v>201</v>
      </c>
      <c r="B26" s="17" t="n">
        <v>4869</v>
      </c>
      <c r="C26" s="18">
        <f>(100.0/B26*100)</f>
        <v/>
      </c>
      <c r="D26" s="19" t="n">
        <v>4769</v>
      </c>
      <c r="E26" s="18" t="n">
        <v>448.03173003</v>
      </c>
      <c r="F26" s="20" t="n">
        <v>5.93056595</v>
      </c>
      <c r="G26" s="18" t="n">
        <v>471.21377628</v>
      </c>
      <c r="H26" s="20" t="n">
        <v>4.73055028</v>
      </c>
      <c r="I26" s="18" t="n">
        <v>493.64935533</v>
      </c>
      <c r="J26" s="20" t="n">
        <v>3.50473601</v>
      </c>
      <c r="K26" s="18" t="n">
        <v>495.72098134</v>
      </c>
      <c r="L26" s="20" t="n">
        <v>2.63025171</v>
      </c>
      <c r="M26" s="18" t="n">
        <v>499.41723068</v>
      </c>
      <c r="N26" s="20" t="n">
        <v>2.93525134</v>
      </c>
      <c r="O26" s="18" t="s">
        <v>182</v>
      </c>
      <c r="P26" s="20" t="s">
        <v>182</v>
      </c>
      <c r="Q26" s="18" t="s">
        <v>182</v>
      </c>
      <c r="R26" s="20" t="s">
        <v>182</v>
      </c>
      <c r="S26" s="18" t="s">
        <v>182</v>
      </c>
      <c r="T26" s="20" t="s">
        <v>182</v>
      </c>
      <c r="U26" s="18" t="s">
        <v>182</v>
      </c>
      <c r="V26" s="20" t="s">
        <v>182</v>
      </c>
      <c r="W26" s="18" t="n">
        <v>422.46028642</v>
      </c>
      <c r="X26" s="20" t="n">
        <v>8.67745732</v>
      </c>
    </row>
    <row r="27" spans="1:24">
      <c r="A27" s="15" t="s">
        <v>202</v>
      </c>
      <c r="B27" s="17" t="n">
        <v>5299</v>
      </c>
      <c r="C27" s="18">
        <f>(174.0/B27*100)</f>
        <v/>
      </c>
      <c r="D27" s="19" t="n">
        <v>5125</v>
      </c>
      <c r="E27" s="18" t="n">
        <v>476.90546331</v>
      </c>
      <c r="F27" s="20" t="n">
        <v>4.3717955</v>
      </c>
      <c r="G27" s="18" t="n">
        <v>490.11440156</v>
      </c>
      <c r="H27" s="20" t="n">
        <v>5.22138152</v>
      </c>
      <c r="I27" s="18" t="n">
        <v>495.25473016</v>
      </c>
      <c r="J27" s="20" t="n">
        <v>4.30888343</v>
      </c>
      <c r="K27" s="18" t="n">
        <v>502.0589998</v>
      </c>
      <c r="L27" s="20" t="n">
        <v>3.49776455</v>
      </c>
      <c r="M27" s="18" t="n">
        <v>487.72267114</v>
      </c>
      <c r="N27" s="20" t="n">
        <v>3.46234056</v>
      </c>
      <c r="O27" s="18" t="n">
        <v>387.30917951</v>
      </c>
      <c r="P27" s="20" t="n">
        <v>16.08929805</v>
      </c>
      <c r="Q27" s="18" t="s">
        <v>182</v>
      </c>
      <c r="R27" s="20" t="s">
        <v>182</v>
      </c>
      <c r="S27" s="18" t="s">
        <v>182</v>
      </c>
      <c r="T27" s="20" t="s">
        <v>182</v>
      </c>
      <c r="U27" s="18" t="s">
        <v>182</v>
      </c>
      <c r="V27" s="20" t="s">
        <v>182</v>
      </c>
      <c r="W27" s="18" t="n">
        <v>397.0071602</v>
      </c>
      <c r="X27" s="20" t="n">
        <v>4.53444511</v>
      </c>
    </row>
    <row r="28" spans="1:24">
      <c r="A28" s="15" t="s">
        <v>203</v>
      </c>
      <c r="B28" s="17" t="n">
        <v>7568</v>
      </c>
      <c r="C28" s="18">
        <f>(134.0/B28*100)</f>
        <v/>
      </c>
      <c r="D28" s="19" t="n">
        <v>7434</v>
      </c>
      <c r="E28" s="18" t="n">
        <v>406.14040215</v>
      </c>
      <c r="F28" s="20" t="n">
        <v>2.78536777</v>
      </c>
      <c r="G28" s="18" t="n">
        <v>425.33818656</v>
      </c>
      <c r="H28" s="20" t="n">
        <v>4.0057527</v>
      </c>
      <c r="I28" s="18" t="n">
        <v>442.29011389</v>
      </c>
      <c r="J28" s="20" t="n">
        <v>3.80962822</v>
      </c>
      <c r="K28" s="18" t="n">
        <v>446.7985164</v>
      </c>
      <c r="L28" s="20" t="n">
        <v>4.04557303</v>
      </c>
      <c r="M28" s="18" t="n">
        <v>445.59518738</v>
      </c>
      <c r="N28" s="20" t="n">
        <v>4.84860929</v>
      </c>
      <c r="O28" s="18" t="n">
        <v>334.93985653</v>
      </c>
      <c r="P28" s="20" t="n">
        <v>9.19196545</v>
      </c>
      <c r="Q28" s="18" t="s">
        <v>182</v>
      </c>
      <c r="R28" s="20" t="s">
        <v>182</v>
      </c>
      <c r="S28" s="18" t="s">
        <v>182</v>
      </c>
      <c r="T28" s="20" t="s">
        <v>182</v>
      </c>
      <c r="U28" s="18" t="s">
        <v>182</v>
      </c>
      <c r="V28" s="20" t="s">
        <v>182</v>
      </c>
      <c r="W28" s="18" t="n">
        <v>355.8788595</v>
      </c>
      <c r="X28" s="20" t="n">
        <v>8.79356484</v>
      </c>
    </row>
    <row r="29" spans="1:24">
      <c r="A29" s="15" t="s">
        <v>204</v>
      </c>
      <c r="B29" s="17" t="n">
        <v>5385</v>
      </c>
      <c r="C29" s="18">
        <f>(36.0/B29*100)</f>
        <v/>
      </c>
      <c r="D29" s="19" t="n">
        <v>5349</v>
      </c>
      <c r="E29" s="18" t="n">
        <v>490.27629057</v>
      </c>
      <c r="F29" s="20" t="n">
        <v>3.22395242</v>
      </c>
      <c r="G29" s="18" t="n">
        <v>517.77683366</v>
      </c>
      <c r="H29" s="20" t="n">
        <v>4.04390835</v>
      </c>
      <c r="I29" s="18" t="n">
        <v>514.8341100599999</v>
      </c>
      <c r="J29" s="20" t="n">
        <v>3.90999146</v>
      </c>
      <c r="K29" s="18" t="n">
        <v>522.7988691100001</v>
      </c>
      <c r="L29" s="20" t="n">
        <v>4.00836557</v>
      </c>
      <c r="M29" s="18" t="n">
        <v>521.55523825</v>
      </c>
      <c r="N29" s="20" t="n">
        <v>4.43508728</v>
      </c>
      <c r="O29" s="18" t="n">
        <v>324.13415987</v>
      </c>
      <c r="P29" s="20" t="n">
        <v>51.69632977</v>
      </c>
      <c r="Q29" s="18" t="s">
        <v>182</v>
      </c>
      <c r="R29" s="20" t="s">
        <v>182</v>
      </c>
      <c r="S29" s="18" t="n">
        <v>314.02123871</v>
      </c>
      <c r="T29" s="20" t="n">
        <v>13.26138992</v>
      </c>
      <c r="U29" s="18" t="s">
        <v>182</v>
      </c>
      <c r="V29" s="20" t="s">
        <v>182</v>
      </c>
      <c r="W29" s="18" t="n">
        <v>415.96975929</v>
      </c>
      <c r="X29" s="20" t="n">
        <v>16.31282442</v>
      </c>
    </row>
    <row r="30" spans="1:24">
      <c r="A30" s="15" t="s">
        <v>205</v>
      </c>
      <c r="B30" s="17" t="n">
        <v>4520</v>
      </c>
      <c r="C30" s="18">
        <f>(546.0/B30*100)</f>
        <v/>
      </c>
      <c r="D30" s="19" t="n">
        <v>3974</v>
      </c>
      <c r="E30" s="18" t="n">
        <v>492.78074962</v>
      </c>
      <c r="F30" s="20" t="n">
        <v>4.4603701</v>
      </c>
      <c r="G30" s="18" t="n">
        <v>517.1735505</v>
      </c>
      <c r="H30" s="20" t="n">
        <v>4.5845763</v>
      </c>
      <c r="I30" s="18" t="n">
        <v>536.64345725</v>
      </c>
      <c r="J30" s="20" t="n">
        <v>4.08761176</v>
      </c>
      <c r="K30" s="18" t="n">
        <v>532.37111326</v>
      </c>
      <c r="L30" s="20" t="n">
        <v>4.43627959</v>
      </c>
      <c r="M30" s="18" t="n">
        <v>519.63220012</v>
      </c>
      <c r="N30" s="20" t="n">
        <v>5.44453289</v>
      </c>
      <c r="O30" s="18" t="n">
        <v>405.01001004</v>
      </c>
      <c r="P30" s="20" t="n">
        <v>26.28454288</v>
      </c>
      <c r="Q30" s="18" t="s">
        <v>182</v>
      </c>
      <c r="R30" s="20" t="s">
        <v>182</v>
      </c>
      <c r="S30" s="18" t="s">
        <v>182</v>
      </c>
      <c r="T30" s="20" t="s">
        <v>182</v>
      </c>
      <c r="U30" s="18" t="s">
        <v>182</v>
      </c>
      <c r="V30" s="20" t="s">
        <v>182</v>
      </c>
      <c r="W30" s="18" t="n">
        <v>414.81580807</v>
      </c>
      <c r="X30" s="20" t="n">
        <v>9.425476120000001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485.66608919</v>
      </c>
      <c r="F32" s="20" t="n">
        <v>5.21528952</v>
      </c>
      <c r="G32" s="18" t="n">
        <v>504.7473463</v>
      </c>
      <c r="H32" s="20" t="n">
        <v>4.69348455</v>
      </c>
      <c r="I32" s="18" t="n">
        <v>516.52259597</v>
      </c>
      <c r="J32" s="20" t="n">
        <v>3.74673626</v>
      </c>
      <c r="K32" s="18" t="n">
        <v>513.51550788</v>
      </c>
      <c r="L32" s="20" t="n">
        <v>2.95380276</v>
      </c>
      <c r="M32" s="18" t="n">
        <v>506.62440837</v>
      </c>
      <c r="N32" s="20" t="n">
        <v>3.61683034</v>
      </c>
      <c r="O32" s="18" t="n">
        <v>415.96615723</v>
      </c>
      <c r="P32" s="20" t="n">
        <v>23.22638406</v>
      </c>
      <c r="Q32" s="18" t="s">
        <v>182</v>
      </c>
      <c r="R32" s="20" t="s">
        <v>182</v>
      </c>
      <c r="S32" s="18" t="s">
        <v>182</v>
      </c>
      <c r="T32" s="20" t="s">
        <v>182</v>
      </c>
      <c r="U32" s="18" t="s">
        <v>182</v>
      </c>
      <c r="V32" s="20" t="s">
        <v>182</v>
      </c>
      <c r="W32" s="18" t="n">
        <v>415.8997147</v>
      </c>
      <c r="X32" s="20" t="n">
        <v>12.35610587</v>
      </c>
    </row>
    <row r="33" spans="1:24">
      <c r="A33" s="15" t="s">
        <v>208</v>
      </c>
      <c r="B33" s="17" t="n">
        <v>7325</v>
      </c>
      <c r="C33" s="18">
        <f>(235.0/B33*100)</f>
        <v/>
      </c>
      <c r="D33" s="19" t="n">
        <v>7090</v>
      </c>
      <c r="E33" s="18" t="n">
        <v>478.83220901</v>
      </c>
      <c r="F33" s="20" t="n">
        <v>3.83904434</v>
      </c>
      <c r="G33" s="18" t="n">
        <v>501.8274321</v>
      </c>
      <c r="H33" s="20" t="n">
        <v>4.56090182</v>
      </c>
      <c r="I33" s="18" t="n">
        <v>507.54125347</v>
      </c>
      <c r="J33" s="20" t="n">
        <v>3.49478424</v>
      </c>
      <c r="K33" s="18" t="n">
        <v>511.88395474</v>
      </c>
      <c r="L33" s="20" t="n">
        <v>3.73959405</v>
      </c>
      <c r="M33" s="18" t="n">
        <v>501.99740771</v>
      </c>
      <c r="N33" s="20" t="n">
        <v>4.29951798</v>
      </c>
      <c r="O33" s="18" t="n">
        <v>376.02911283</v>
      </c>
      <c r="P33" s="20" t="n">
        <v>21.32653468</v>
      </c>
      <c r="Q33" s="18" t="s">
        <v>182</v>
      </c>
      <c r="R33" s="20" t="s">
        <v>182</v>
      </c>
      <c r="S33" s="18" t="s">
        <v>182</v>
      </c>
      <c r="T33" s="20" t="s">
        <v>182</v>
      </c>
      <c r="U33" s="18" t="s">
        <v>182</v>
      </c>
      <c r="V33" s="20" t="s">
        <v>182</v>
      </c>
      <c r="W33" s="18" t="n">
        <v>416.92055068</v>
      </c>
      <c r="X33" s="20" t="n">
        <v>9.36122853</v>
      </c>
    </row>
    <row r="34" spans="1:24">
      <c r="A34" s="15" t="s">
        <v>209</v>
      </c>
      <c r="B34" s="17" t="n">
        <v>6350</v>
      </c>
      <c r="C34" s="18">
        <f>(86.0/B34*100)</f>
        <v/>
      </c>
      <c r="D34" s="19" t="n">
        <v>6264</v>
      </c>
      <c r="E34" s="18" t="n">
        <v>436.85966842</v>
      </c>
      <c r="F34" s="20" t="n">
        <v>4.97640547</v>
      </c>
      <c r="G34" s="18" t="n">
        <v>453.35027274</v>
      </c>
      <c r="H34" s="20" t="n">
        <v>5.63299547</v>
      </c>
      <c r="I34" s="18" t="n">
        <v>480.61210514</v>
      </c>
      <c r="J34" s="20" t="n">
        <v>3.93968642</v>
      </c>
      <c r="K34" s="18" t="n">
        <v>482.69023899</v>
      </c>
      <c r="L34" s="20" t="n">
        <v>3.37179508</v>
      </c>
      <c r="M34" s="18" t="n">
        <v>461.69942519</v>
      </c>
      <c r="N34" s="20" t="n">
        <v>3.37971117</v>
      </c>
      <c r="O34" s="18" t="n">
        <v>336.00964723</v>
      </c>
      <c r="P34" s="20" t="n">
        <v>14.75537024</v>
      </c>
      <c r="Q34" s="18" t="s">
        <v>182</v>
      </c>
      <c r="R34" s="20" t="s">
        <v>182</v>
      </c>
      <c r="S34" s="18" t="n">
        <v>263.37193708</v>
      </c>
      <c r="T34" s="20" t="n">
        <v>13.61114927</v>
      </c>
      <c r="U34" s="18" t="s">
        <v>182</v>
      </c>
      <c r="V34" s="20" t="s">
        <v>182</v>
      </c>
      <c r="W34" s="18" t="n">
        <v>353.41570975</v>
      </c>
      <c r="X34" s="20" t="n">
        <v>8.396535950000001</v>
      </c>
    </row>
    <row r="35" spans="1:24">
      <c r="A35" s="15" t="s">
        <v>210</v>
      </c>
      <c r="B35" s="17" t="n">
        <v>6406</v>
      </c>
      <c r="C35" s="18">
        <f>(69.0/B35*100)</f>
        <v/>
      </c>
      <c r="D35" s="19" t="n">
        <v>6337</v>
      </c>
      <c r="E35" s="18" t="n">
        <v>493.40384244</v>
      </c>
      <c r="F35" s="20" t="n">
        <v>4.31744404</v>
      </c>
      <c r="G35" s="18" t="n">
        <v>498.77602874</v>
      </c>
      <c r="H35" s="20" t="n">
        <v>4.13523383</v>
      </c>
      <c r="I35" s="18" t="n">
        <v>518.54250754</v>
      </c>
      <c r="J35" s="20" t="n">
        <v>2.98268951</v>
      </c>
      <c r="K35" s="18" t="n">
        <v>521.4019554400001</v>
      </c>
      <c r="L35" s="20" t="n">
        <v>3.23799511</v>
      </c>
      <c r="M35" s="18" t="n">
        <v>514.24196789</v>
      </c>
      <c r="N35" s="20" t="n">
        <v>3.83390937</v>
      </c>
      <c r="O35" s="18" t="n">
        <v>430.2645433</v>
      </c>
      <c r="P35" s="20" t="n">
        <v>21.07802728</v>
      </c>
      <c r="Q35" s="18" t="s">
        <v>182</v>
      </c>
      <c r="R35" s="20" t="s">
        <v>182</v>
      </c>
      <c r="S35" s="18" t="n">
        <v>337.32521215</v>
      </c>
      <c r="T35" s="20" t="n">
        <v>11.65794297</v>
      </c>
      <c r="U35" s="18" t="s">
        <v>182</v>
      </c>
      <c r="V35" s="20" t="s">
        <v>182</v>
      </c>
      <c r="W35" s="18" t="n">
        <v>403.82826746</v>
      </c>
      <c r="X35" s="20" t="n">
        <v>8.155201679999999</v>
      </c>
    </row>
    <row r="36" spans="1:24">
      <c r="A36" s="15" t="s">
        <v>211</v>
      </c>
      <c r="B36" s="17" t="n">
        <v>6736</v>
      </c>
      <c r="C36" s="18">
        <f>(49.0/B36*100)</f>
        <v/>
      </c>
      <c r="D36" s="19" t="n">
        <v>6687</v>
      </c>
      <c r="E36" s="18" t="n">
        <v>475.73440519</v>
      </c>
      <c r="F36" s="20" t="n">
        <v>3.42859414</v>
      </c>
      <c r="G36" s="18" t="n">
        <v>503.24937699</v>
      </c>
      <c r="H36" s="20" t="n">
        <v>3.71225358</v>
      </c>
      <c r="I36" s="18" t="n">
        <v>510.43263064</v>
      </c>
      <c r="J36" s="20" t="n">
        <v>3.21261495</v>
      </c>
      <c r="K36" s="18" t="n">
        <v>504.85180904</v>
      </c>
      <c r="L36" s="20" t="n">
        <v>3.18673597</v>
      </c>
      <c r="M36" s="18" t="n">
        <v>508.86896739</v>
      </c>
      <c r="N36" s="20" t="n">
        <v>3.86016154</v>
      </c>
      <c r="O36" s="18" t="n">
        <v>369.72364582</v>
      </c>
      <c r="P36" s="20" t="n">
        <v>22.3136275</v>
      </c>
      <c r="Q36" s="18" t="s">
        <v>182</v>
      </c>
      <c r="R36" s="20" t="s">
        <v>182</v>
      </c>
      <c r="S36" s="18" t="s">
        <v>182</v>
      </c>
      <c r="T36" s="20" t="s">
        <v>182</v>
      </c>
      <c r="U36" s="18" t="s">
        <v>182</v>
      </c>
      <c r="V36" s="20" t="s">
        <v>182</v>
      </c>
      <c r="W36" s="18" t="n">
        <v>396.5155404</v>
      </c>
      <c r="X36" s="20" t="n">
        <v>8.429169849999999</v>
      </c>
    </row>
    <row r="37" spans="1:24">
      <c r="A37" s="15" t="s">
        <v>212</v>
      </c>
      <c r="B37" s="17" t="n">
        <v>5458</v>
      </c>
      <c r="C37" s="18">
        <f>(249.0/B37*100)</f>
        <v/>
      </c>
      <c r="D37" s="19" t="n">
        <v>5209</v>
      </c>
      <c r="E37" s="18" t="n">
        <v>497.79066456</v>
      </c>
      <c r="F37" s="20" t="n">
        <v>4.24079078</v>
      </c>
      <c r="G37" s="18" t="n">
        <v>516.0661476499999</v>
      </c>
      <c r="H37" s="20" t="n">
        <v>4.41063073</v>
      </c>
      <c r="I37" s="18" t="n">
        <v>510.60541411</v>
      </c>
      <c r="J37" s="20" t="n">
        <v>4.20584976</v>
      </c>
      <c r="K37" s="18" t="n">
        <v>522.08984577</v>
      </c>
      <c r="L37" s="20" t="n">
        <v>4.20306984</v>
      </c>
      <c r="M37" s="18" t="n">
        <v>506.46128199</v>
      </c>
      <c r="N37" s="20" t="n">
        <v>5.16797703</v>
      </c>
      <c r="O37" s="18" t="n">
        <v>343.16972128</v>
      </c>
      <c r="P37" s="20" t="n">
        <v>23.12127196</v>
      </c>
      <c r="Q37" s="18" t="s">
        <v>182</v>
      </c>
      <c r="R37" s="20" t="s">
        <v>182</v>
      </c>
      <c r="S37" s="18" t="s">
        <v>182</v>
      </c>
      <c r="T37" s="20" t="s">
        <v>182</v>
      </c>
      <c r="U37" s="18" t="s">
        <v>182</v>
      </c>
      <c r="V37" s="20" t="s">
        <v>182</v>
      </c>
      <c r="W37" s="18" t="n">
        <v>401.20054559</v>
      </c>
      <c r="X37" s="20" t="n">
        <v>7.84209708</v>
      </c>
    </row>
    <row r="38" spans="1:24">
      <c r="A38" s="15" t="s">
        <v>213</v>
      </c>
      <c r="B38" s="17" t="n">
        <v>5860</v>
      </c>
      <c r="C38" s="18">
        <f>(64.0/B38*100)</f>
        <v/>
      </c>
      <c r="D38" s="19" t="n">
        <v>5796</v>
      </c>
      <c r="E38" s="18" t="n">
        <v>489.72013649</v>
      </c>
      <c r="F38" s="20" t="n">
        <v>4.40126879</v>
      </c>
      <c r="G38" s="18" t="n">
        <v>499.55106794</v>
      </c>
      <c r="H38" s="20" t="n">
        <v>5.23794962</v>
      </c>
      <c r="I38" s="18" t="n">
        <v>503.06447465</v>
      </c>
      <c r="J38" s="20" t="n">
        <v>3.73354067</v>
      </c>
      <c r="K38" s="18" t="n">
        <v>501.6934029</v>
      </c>
      <c r="L38" s="20" t="n">
        <v>3.91962849</v>
      </c>
      <c r="M38" s="18" t="n">
        <v>499.39816774</v>
      </c>
      <c r="N38" s="20" t="n">
        <v>4.70615651</v>
      </c>
      <c r="O38" s="18" t="n">
        <v>369.61260262</v>
      </c>
      <c r="P38" s="20" t="n">
        <v>18.26023486</v>
      </c>
      <c r="Q38" s="18" t="s">
        <v>182</v>
      </c>
      <c r="R38" s="20" t="s">
        <v>182</v>
      </c>
      <c r="S38" s="18" t="s">
        <v>182</v>
      </c>
      <c r="T38" s="20" t="s">
        <v>182</v>
      </c>
      <c r="U38" s="18" t="s">
        <v>182</v>
      </c>
      <c r="V38" s="20" t="s">
        <v>182</v>
      </c>
      <c r="W38" s="18" t="n">
        <v>393.84941183</v>
      </c>
      <c r="X38" s="20" t="n">
        <v>5.85122264</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(5671.0/B40*100)</f>
        <v/>
      </c>
      <c r="D40" s="19" t="n">
        <v>8486</v>
      </c>
      <c r="E40" s="18" t="n">
        <v>465.23200587</v>
      </c>
      <c r="F40" s="20" t="n">
        <v>4.91780427</v>
      </c>
      <c r="G40" s="18" t="n">
        <v>500.07057977</v>
      </c>
      <c r="H40" s="20" t="n">
        <v>4.6732538</v>
      </c>
      <c r="I40" s="18" t="n">
        <v>517.59329743</v>
      </c>
      <c r="J40" s="20" t="n">
        <v>4.31785411</v>
      </c>
      <c r="K40" s="18" t="n">
        <v>515.88412522</v>
      </c>
      <c r="L40" s="20" t="n">
        <v>4.44163657</v>
      </c>
      <c r="M40" s="18" t="n">
        <v>513.97921429</v>
      </c>
      <c r="N40" s="20" t="n">
        <v>5.16936655</v>
      </c>
      <c r="O40" s="18" t="n">
        <v>432.02468627</v>
      </c>
      <c r="P40" s="20" t="n">
        <v>21.89614716</v>
      </c>
      <c r="Q40" s="18" t="s">
        <v>182</v>
      </c>
      <c r="R40" s="20" t="s">
        <v>182</v>
      </c>
      <c r="S40" s="18" t="n">
        <v>493.18465857</v>
      </c>
      <c r="T40" s="20" t="n">
        <v>2.25147869</v>
      </c>
      <c r="U40" s="18" t="s">
        <v>182</v>
      </c>
      <c r="V40" s="20" t="s">
        <v>182</v>
      </c>
      <c r="W40" s="18" t="n">
        <v>406.71136057</v>
      </c>
      <c r="X40" s="20" t="n">
        <v>8.60041826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(2792.0/B46*100)</f>
        <v/>
      </c>
      <c r="D46" s="19" t="n">
        <v>20349</v>
      </c>
      <c r="E46" s="18" t="n">
        <v>382.19593426</v>
      </c>
      <c r="F46" s="20" t="n">
        <v>4.3709027</v>
      </c>
      <c r="G46" s="18" t="n">
        <v>407.40008017</v>
      </c>
      <c r="H46" s="20" t="n">
        <v>4.74022491</v>
      </c>
      <c r="I46" s="18" t="n">
        <v>438.68212313</v>
      </c>
      <c r="J46" s="20" t="n">
        <v>5.00243188</v>
      </c>
      <c r="K46" s="18" t="n">
        <v>442.6896298</v>
      </c>
      <c r="L46" s="20" t="n">
        <v>4.09712414</v>
      </c>
      <c r="M46" s="18" t="n">
        <v>449.511854</v>
      </c>
      <c r="N46" s="20" t="n">
        <v>5.3820232</v>
      </c>
      <c r="O46" s="18" t="n">
        <v>307.86644132</v>
      </c>
      <c r="P46" s="20" t="n">
        <v>11.90587687</v>
      </c>
      <c r="Q46" s="18" t="s">
        <v>182</v>
      </c>
      <c r="R46" s="20" t="s">
        <v>182</v>
      </c>
      <c r="S46" s="18" t="s">
        <v>182</v>
      </c>
      <c r="T46" s="20" t="s">
        <v>182</v>
      </c>
      <c r="U46" s="18" t="s">
        <v>182</v>
      </c>
      <c r="V46" s="20" t="s">
        <v>182</v>
      </c>
      <c r="W46" s="18" t="n">
        <v>380.39360619</v>
      </c>
      <c r="X46" s="20" t="n">
        <v>3.8299717</v>
      </c>
    </row>
    <row r="47" spans="1:24">
      <c r="A47" s="15" t="s">
        <v>222</v>
      </c>
      <c r="B47" s="17" t="n">
        <v>5928</v>
      </c>
      <c r="C47" s="18">
        <f>(148.0/B47*100)</f>
        <v/>
      </c>
      <c r="D47" s="19" t="n">
        <v>5780</v>
      </c>
      <c r="E47" s="18" t="n">
        <v>415.22511683</v>
      </c>
      <c r="F47" s="20" t="n">
        <v>6.69571857</v>
      </c>
      <c r="G47" s="18" t="n">
        <v>432.99782011</v>
      </c>
      <c r="H47" s="20" t="n">
        <v>7.05656098</v>
      </c>
      <c r="I47" s="18" t="n">
        <v>458.72689608</v>
      </c>
      <c r="J47" s="20" t="n">
        <v>5.43982177</v>
      </c>
      <c r="K47" s="18" t="n">
        <v>465.09492748</v>
      </c>
      <c r="L47" s="20" t="n">
        <v>5.06861494</v>
      </c>
      <c r="M47" s="18" t="n">
        <v>462.23346255</v>
      </c>
      <c r="N47" s="20" t="n">
        <v>5.29220909</v>
      </c>
      <c r="O47" s="18" t="n">
        <v>325.00177883</v>
      </c>
      <c r="P47" s="20" t="n">
        <v>13.28366105</v>
      </c>
      <c r="Q47" s="18" t="s">
        <v>182</v>
      </c>
      <c r="R47" s="20" t="s">
        <v>182</v>
      </c>
      <c r="S47" s="18" t="s">
        <v>182</v>
      </c>
      <c r="T47" s="20" t="s">
        <v>182</v>
      </c>
      <c r="U47" s="18" t="s">
        <v>182</v>
      </c>
      <c r="V47" s="20" t="s">
        <v>182</v>
      </c>
      <c r="W47" s="18" t="n">
        <v>342.44292444</v>
      </c>
      <c r="X47" s="20" t="n">
        <v>5.94922117</v>
      </c>
    </row>
    <row r="48" spans="1:24">
      <c r="A48" s="15" t="s">
        <v>223</v>
      </c>
      <c r="B48" s="17" t="n">
        <v>9841</v>
      </c>
      <c r="C48" s="18">
        <f>(19.0/B48*100)</f>
        <v/>
      </c>
      <c r="D48" s="19" t="n">
        <v>9822</v>
      </c>
      <c r="E48" s="18" t="n">
        <v>465.30704548</v>
      </c>
      <c r="F48" s="20" t="n">
        <v>7.04716298</v>
      </c>
      <c r="G48" s="18" t="n">
        <v>497.44107296</v>
      </c>
      <c r="H48" s="20" t="n">
        <v>6.70937483</v>
      </c>
      <c r="I48" s="18" t="n">
        <v>510.3140711</v>
      </c>
      <c r="J48" s="20" t="n">
        <v>4.73110272</v>
      </c>
      <c r="K48" s="18" t="n">
        <v>514.816157</v>
      </c>
      <c r="L48" s="20" t="n">
        <v>6.80206161</v>
      </c>
      <c r="M48" s="18" t="n">
        <v>504.71147627</v>
      </c>
      <c r="N48" s="20" t="n">
        <v>6.10384385</v>
      </c>
      <c r="O48" s="18" t="n">
        <v>324.36252601</v>
      </c>
      <c r="P48" s="20" t="n">
        <v>11.17732921</v>
      </c>
      <c r="Q48" s="18" t="s">
        <v>182</v>
      </c>
      <c r="R48" s="20" t="s">
        <v>182</v>
      </c>
      <c r="S48" s="18" t="s">
        <v>182</v>
      </c>
      <c r="T48" s="20" t="s">
        <v>182</v>
      </c>
      <c r="U48" s="18" t="s">
        <v>182</v>
      </c>
      <c r="V48" s="20" t="s">
        <v>182</v>
      </c>
      <c r="W48" s="18" t="n">
        <v>414.67348038</v>
      </c>
      <c r="X48" s="20" t="n">
        <v>21.92418819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(1048.0/B50*100)</f>
        <v/>
      </c>
      <c r="D50" s="19" t="n">
        <v>10747</v>
      </c>
      <c r="E50" s="18" t="n">
        <v>406.01650549</v>
      </c>
      <c r="F50" s="20" t="n">
        <v>3.60230993</v>
      </c>
      <c r="G50" s="18" t="n">
        <v>428.13817936</v>
      </c>
      <c r="H50" s="20" t="n">
        <v>3.86740071</v>
      </c>
      <c r="I50" s="18" t="n">
        <v>445.3802239</v>
      </c>
      <c r="J50" s="20" t="n">
        <v>3.83596078</v>
      </c>
      <c r="K50" s="18" t="n">
        <v>456.09276061</v>
      </c>
      <c r="L50" s="20" t="n">
        <v>3.86397775</v>
      </c>
      <c r="M50" s="18" t="n">
        <v>462.31481212</v>
      </c>
      <c r="N50" s="20" t="n">
        <v>4.35723494</v>
      </c>
      <c r="O50" s="18" t="n">
        <v>322.25586987</v>
      </c>
      <c r="P50" s="20" t="n">
        <v>8.56992509</v>
      </c>
      <c r="Q50" s="18" t="s">
        <v>182</v>
      </c>
      <c r="R50" s="20" t="s">
        <v>182</v>
      </c>
      <c r="S50" s="18" t="s">
        <v>182</v>
      </c>
      <c r="T50" s="20" t="s">
        <v>182</v>
      </c>
      <c r="U50" s="18" t="s">
        <v>182</v>
      </c>
      <c r="V50" s="20" t="s">
        <v>182</v>
      </c>
      <c r="W50" s="18" t="n">
        <v>379.8455127</v>
      </c>
      <c r="X50" s="20" t="n">
        <v>9.672348360000001</v>
      </c>
    </row>
    <row r="51" spans="1:24">
      <c r="A51" s="15" t="s">
        <v>226</v>
      </c>
      <c r="B51" s="17" t="n">
        <v>6866</v>
      </c>
      <c r="C51" s="18">
        <f>(117.0/B51*100)</f>
        <v/>
      </c>
      <c r="D51" s="19" t="n">
        <v>6749</v>
      </c>
      <c r="E51" s="18" t="n">
        <v>413.83849043</v>
      </c>
      <c r="F51" s="20" t="n">
        <v>3.05961098</v>
      </c>
      <c r="G51" s="18" t="n">
        <v>431.72369106</v>
      </c>
      <c r="H51" s="20" t="n">
        <v>4.46596545</v>
      </c>
      <c r="I51" s="18" t="n">
        <v>450.07441198</v>
      </c>
      <c r="J51" s="20" t="n">
        <v>5.01033455</v>
      </c>
      <c r="K51" s="18" t="n">
        <v>450.58533434</v>
      </c>
      <c r="L51" s="20" t="n">
        <v>3.88382103</v>
      </c>
      <c r="M51" s="18" t="n">
        <v>441.49470963</v>
      </c>
      <c r="N51" s="20" t="n">
        <v>4.30080534</v>
      </c>
      <c r="O51" s="18" t="n">
        <v>306.15936954</v>
      </c>
      <c r="P51" s="20" t="n">
        <v>16.24559738</v>
      </c>
      <c r="Q51" s="18" t="s">
        <v>182</v>
      </c>
      <c r="R51" s="20" t="s">
        <v>182</v>
      </c>
      <c r="S51" s="18" t="n">
        <v>427.96430568</v>
      </c>
      <c r="T51" s="20" t="n">
        <v>5.20460603</v>
      </c>
      <c r="U51" s="18" t="s">
        <v>182</v>
      </c>
      <c r="V51" s="20" t="s">
        <v>182</v>
      </c>
      <c r="W51" s="18" t="n">
        <v>390.26693591</v>
      </c>
      <c r="X51" s="20" t="n">
        <v>5.36613423</v>
      </c>
    </row>
    <row r="52" spans="1:24">
      <c r="A52" s="15" t="s">
        <v>227</v>
      </c>
      <c r="B52" s="17" t="n">
        <v>5809</v>
      </c>
      <c r="C52" s="18">
        <f>(119.0/B52*100)</f>
        <v/>
      </c>
      <c r="D52" s="19" t="n">
        <v>5690</v>
      </c>
      <c r="E52" s="18" t="n">
        <v>474.6464114</v>
      </c>
      <c r="F52" s="20" t="n">
        <v>3.92017999</v>
      </c>
      <c r="G52" s="18" t="n">
        <v>488.43771352</v>
      </c>
      <c r="H52" s="20" t="n">
        <v>4.3400588</v>
      </c>
      <c r="I52" s="18" t="n">
        <v>498.57811269</v>
      </c>
      <c r="J52" s="20" t="n">
        <v>3.46086965</v>
      </c>
      <c r="K52" s="18" t="n">
        <v>505.20926431</v>
      </c>
      <c r="L52" s="20" t="n">
        <v>3.25270784</v>
      </c>
      <c r="M52" s="18" t="n">
        <v>494.69631646</v>
      </c>
      <c r="N52" s="20" t="n">
        <v>3.94907778</v>
      </c>
      <c r="O52" s="18" t="n">
        <v>369.52470076</v>
      </c>
      <c r="P52" s="20" t="n">
        <v>22.63947018</v>
      </c>
      <c r="Q52" s="18" t="s">
        <v>182</v>
      </c>
      <c r="R52" s="20" t="s">
        <v>182</v>
      </c>
      <c r="S52" s="18" t="s">
        <v>182</v>
      </c>
      <c r="T52" s="20" t="s">
        <v>182</v>
      </c>
      <c r="U52" s="18" t="s">
        <v>182</v>
      </c>
      <c r="V52" s="20" t="s">
        <v>182</v>
      </c>
      <c r="W52" s="18" t="n">
        <v>395.15001018</v>
      </c>
      <c r="X52" s="20" t="n">
        <v>6.8059202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(469.0/B54*100)</f>
        <v/>
      </c>
      <c r="D54" s="19" t="n">
        <v>4271</v>
      </c>
      <c r="E54" s="18" t="n">
        <v>358.05462628</v>
      </c>
      <c r="F54" s="20" t="n">
        <v>4.04187186</v>
      </c>
      <c r="G54" s="18" t="n">
        <v>367.87397417</v>
      </c>
      <c r="H54" s="20" t="n">
        <v>4.86763744</v>
      </c>
      <c r="I54" s="18" t="n">
        <v>378.22746532</v>
      </c>
      <c r="J54" s="20" t="n">
        <v>5.20788856</v>
      </c>
      <c r="K54" s="18" t="n">
        <v>383.97091155</v>
      </c>
      <c r="L54" s="20" t="n">
        <v>5.13851247</v>
      </c>
      <c r="M54" s="18" t="n">
        <v>390.92059559</v>
      </c>
      <c r="N54" s="20" t="n">
        <v>6.0816952</v>
      </c>
      <c r="O54" s="18" t="n">
        <v>297.57841935</v>
      </c>
      <c r="P54" s="20" t="n">
        <v>8.27344974</v>
      </c>
      <c r="Q54" s="18" t="s">
        <v>182</v>
      </c>
      <c r="R54" s="20" t="s">
        <v>182</v>
      </c>
      <c r="S54" s="18" t="s">
        <v>182</v>
      </c>
      <c r="T54" s="20" t="s">
        <v>182</v>
      </c>
      <c r="U54" s="18" t="s">
        <v>182</v>
      </c>
      <c r="V54" s="20" t="s">
        <v>182</v>
      </c>
      <c r="W54" s="18" t="n">
        <v>308.06630964</v>
      </c>
      <c r="X54" s="20" t="n">
        <v>4.86137916</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496.78306185</v>
      </c>
      <c r="F56" s="20" t="n">
        <v>4.8551124</v>
      </c>
      <c r="G56" s="18" t="n">
        <v>526.0801809</v>
      </c>
      <c r="H56" s="20" t="n">
        <v>4.34429146</v>
      </c>
      <c r="I56" s="18" t="n">
        <v>531.12492146</v>
      </c>
      <c r="J56" s="20" t="n">
        <v>3.17680823</v>
      </c>
      <c r="K56" s="18" t="n">
        <v>545.1381005</v>
      </c>
      <c r="L56" s="20" t="n">
        <v>3.06539316</v>
      </c>
      <c r="M56" s="18" t="n">
        <v>527.57299338</v>
      </c>
      <c r="N56" s="20" t="n">
        <v>4.2292627</v>
      </c>
      <c r="O56" s="18" t="n">
        <v>431.98054993</v>
      </c>
      <c r="P56" s="20" t="n">
        <v>17.09401393</v>
      </c>
      <c r="Q56" s="18" t="s">
        <v>182</v>
      </c>
      <c r="R56" s="20" t="s">
        <v>182</v>
      </c>
      <c r="S56" s="18" t="s">
        <v>182</v>
      </c>
      <c r="T56" s="20" t="s">
        <v>182</v>
      </c>
      <c r="U56" s="18" t="s">
        <v>182</v>
      </c>
      <c r="V56" s="20" t="s">
        <v>182</v>
      </c>
      <c r="W56" s="18" t="n">
        <v>429.44101086</v>
      </c>
      <c r="X56" s="20" t="n">
        <v>21.6440223</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(263.0/B61*100)</f>
        <v/>
      </c>
      <c r="D61" s="19" t="n">
        <v>6262</v>
      </c>
      <c r="E61" s="18" t="n">
        <v>444.58939055</v>
      </c>
      <c r="F61" s="20" t="n">
        <v>4.1410382</v>
      </c>
      <c r="G61" s="18" t="n">
        <v>463.52834942</v>
      </c>
      <c r="H61" s="20" t="n">
        <v>4.54761446</v>
      </c>
      <c r="I61" s="18" t="n">
        <v>483.03829663</v>
      </c>
      <c r="J61" s="20" t="n">
        <v>4.25345265</v>
      </c>
      <c r="K61" s="18" t="n">
        <v>490.98634302</v>
      </c>
      <c r="L61" s="20" t="n">
        <v>3.43731489</v>
      </c>
      <c r="M61" s="18" t="n">
        <v>488.82431366</v>
      </c>
      <c r="N61" s="20" t="n">
        <v>3.54855964</v>
      </c>
      <c r="O61" s="18" t="n">
        <v>368.81442632</v>
      </c>
      <c r="P61" s="20" t="n">
        <v>17.16780352</v>
      </c>
      <c r="Q61" s="18" t="s">
        <v>182</v>
      </c>
      <c r="R61" s="20" t="s">
        <v>182</v>
      </c>
      <c r="S61" s="18" t="s">
        <v>182</v>
      </c>
      <c r="T61" s="20" t="s">
        <v>182</v>
      </c>
      <c r="U61" s="18" t="s">
        <v>182</v>
      </c>
      <c r="V61" s="20" t="s">
        <v>182</v>
      </c>
      <c r="W61" s="18" t="n">
        <v>370.29406848</v>
      </c>
      <c r="X61" s="20" t="n">
        <v>9.96086174</v>
      </c>
    </row>
    <row r="62" spans="1:24">
      <c r="A62" s="15" t="s">
        <v>237</v>
      </c>
      <c r="B62" s="17" t="n">
        <v>4476</v>
      </c>
      <c r="C62" s="18">
        <f>(5.0/B62*100)</f>
        <v/>
      </c>
      <c r="D62" s="19" t="n">
        <v>4471</v>
      </c>
      <c r="E62" s="18" t="n">
        <v>485.45691475</v>
      </c>
      <c r="F62" s="20" t="n">
        <v>3.04883058</v>
      </c>
      <c r="G62" s="18" t="n">
        <v>505.75455408</v>
      </c>
      <c r="H62" s="20" t="n">
        <v>2.81542738</v>
      </c>
      <c r="I62" s="18" t="n">
        <v>517.11411005</v>
      </c>
      <c r="J62" s="20" t="n">
        <v>3.00043396</v>
      </c>
      <c r="K62" s="18" t="n">
        <v>520.86819767</v>
      </c>
      <c r="L62" s="20" t="n">
        <v>2.44148165</v>
      </c>
      <c r="M62" s="18" t="n">
        <v>515.89763228</v>
      </c>
      <c r="N62" s="20" t="n">
        <v>3.57150833</v>
      </c>
      <c r="O62" s="18" t="n">
        <v>426.5402774</v>
      </c>
      <c r="P62" s="20" t="n">
        <v>15.63912385</v>
      </c>
      <c r="Q62" s="18" t="s">
        <v>182</v>
      </c>
      <c r="R62" s="20" t="s">
        <v>182</v>
      </c>
      <c r="S62" s="18" t="s">
        <v>182</v>
      </c>
      <c r="T62" s="20" t="s">
        <v>182</v>
      </c>
      <c r="U62" s="18" t="s">
        <v>182</v>
      </c>
      <c r="V62" s="20" t="s">
        <v>182</v>
      </c>
      <c r="W62" s="18" t="n">
        <v>430.0327104</v>
      </c>
      <c r="X62" s="20" t="n">
        <v>21.65586834</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(35.0/B67*100)</f>
        <v/>
      </c>
      <c r="D67" s="19" t="n">
        <v>6936</v>
      </c>
      <c r="E67" s="18" t="n">
        <v>376.8947821</v>
      </c>
      <c r="F67" s="20" t="n">
        <v>3.04200337</v>
      </c>
      <c r="G67" s="18" t="n">
        <v>392.09975617</v>
      </c>
      <c r="H67" s="20" t="n">
        <v>3.73056561</v>
      </c>
      <c r="I67" s="18" t="n">
        <v>418.40873655</v>
      </c>
      <c r="J67" s="20" t="n">
        <v>3.74777672</v>
      </c>
      <c r="K67" s="18" t="n">
        <v>425.33347819</v>
      </c>
      <c r="L67" s="20" t="n">
        <v>4.77916239</v>
      </c>
      <c r="M67" s="18" t="n">
        <v>422.40302223</v>
      </c>
      <c r="N67" s="20" t="n">
        <v>6.95211549</v>
      </c>
      <c r="O67" s="18" t="n">
        <v>291.76354753</v>
      </c>
      <c r="P67" s="20" t="n">
        <v>5.37762837</v>
      </c>
      <c r="Q67" s="18" t="s">
        <v>182</v>
      </c>
      <c r="R67" s="20" t="s">
        <v>182</v>
      </c>
      <c r="S67" s="18" t="s">
        <v>182</v>
      </c>
      <c r="T67" s="20" t="s">
        <v>182</v>
      </c>
      <c r="U67" s="18" t="s">
        <v>182</v>
      </c>
      <c r="V67" s="20" t="s">
        <v>182</v>
      </c>
      <c r="W67" s="18" t="n">
        <v>314.24165013</v>
      </c>
      <c r="X67" s="20" t="n">
        <v>8.86786629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479.27324498</v>
      </c>
      <c r="F70" s="20" t="n">
        <v>6.31904534</v>
      </c>
      <c r="G70" s="18" t="n">
        <v>476.56799247</v>
      </c>
      <c r="H70" s="20" t="n">
        <v>5.66485488</v>
      </c>
      <c r="I70" s="18" t="n">
        <v>503.87705817</v>
      </c>
      <c r="J70" s="20" t="n">
        <v>3.91855993</v>
      </c>
      <c r="K70" s="18" t="n">
        <v>503.54276527</v>
      </c>
      <c r="L70" s="20" t="n">
        <v>4.45830649</v>
      </c>
      <c r="M70" s="18" t="n">
        <v>511.48613478</v>
      </c>
      <c r="N70" s="20" t="n">
        <v>3.62624401</v>
      </c>
      <c r="O70" s="18" t="n">
        <v>426.1731216</v>
      </c>
      <c r="P70" s="20" t="n">
        <v>17.43907662</v>
      </c>
      <c r="Q70" s="18" t="s">
        <v>182</v>
      </c>
      <c r="R70" s="20" t="s">
        <v>182</v>
      </c>
      <c r="S70" s="18" t="s">
        <v>182</v>
      </c>
      <c r="T70" s="20" t="s">
        <v>182</v>
      </c>
      <c r="U70" s="18" t="s">
        <v>182</v>
      </c>
      <c r="V70" s="20" t="s">
        <v>182</v>
      </c>
      <c r="W70" s="18" t="n">
        <v>430.55430975</v>
      </c>
      <c r="X70" s="20" t="n">
        <v>8.291196599999999</v>
      </c>
    </row>
    <row r="71" spans="1:24">
      <c r="A71" s="15" t="s">
        <v>246</v>
      </c>
      <c r="B71" s="17" t="n">
        <v>6115</v>
      </c>
      <c r="C71" s="18">
        <f>(116.0/B71*100)</f>
        <v/>
      </c>
      <c r="D71" s="19" t="n">
        <v>5999</v>
      </c>
      <c r="E71" s="18" t="n">
        <v>493.68673704</v>
      </c>
      <c r="F71" s="20" t="n">
        <v>4.49976031</v>
      </c>
      <c r="G71" s="18" t="n">
        <v>514.90382904</v>
      </c>
      <c r="H71" s="20" t="n">
        <v>3.07231627</v>
      </c>
      <c r="I71" s="18" t="n">
        <v>540.3688253399999</v>
      </c>
      <c r="J71" s="20" t="n">
        <v>2.93077321</v>
      </c>
      <c r="K71" s="18" t="n">
        <v>554.49458369</v>
      </c>
      <c r="L71" s="20" t="n">
        <v>2.94768814</v>
      </c>
      <c r="M71" s="18" t="n">
        <v>557.50658013</v>
      </c>
      <c r="N71" s="20" t="n">
        <v>4.13424846</v>
      </c>
      <c r="O71" s="18" t="n">
        <v>440.86831375</v>
      </c>
      <c r="P71" s="20" t="n">
        <v>17.19045308</v>
      </c>
      <c r="Q71" s="18" t="s">
        <v>182</v>
      </c>
      <c r="R71" s="20" t="s">
        <v>182</v>
      </c>
      <c r="S71" s="18" t="s">
        <v>182</v>
      </c>
      <c r="T71" s="20" t="s">
        <v>182</v>
      </c>
      <c r="U71" s="18" t="s">
        <v>182</v>
      </c>
      <c r="V71" s="20" t="s">
        <v>182</v>
      </c>
      <c r="W71" s="18" t="n">
        <v>483.76588949</v>
      </c>
      <c r="X71" s="20" t="n">
        <v>14.19263559</v>
      </c>
    </row>
    <row r="72" spans="1:24">
      <c r="A72" s="15" t="s">
        <v>247</v>
      </c>
      <c r="B72" s="17" t="n">
        <v>7708</v>
      </c>
      <c r="C72" s="18">
        <f>(8.0/B72*100)</f>
        <v/>
      </c>
      <c r="D72" s="19" t="n">
        <v>7700</v>
      </c>
      <c r="E72" s="18" t="n">
        <v>458.77711849</v>
      </c>
      <c r="F72" s="20" t="n">
        <v>4.39010814</v>
      </c>
      <c r="G72" s="18" t="n">
        <v>494.49794866</v>
      </c>
      <c r="H72" s="20" t="n">
        <v>4.18752424</v>
      </c>
      <c r="I72" s="18" t="n">
        <v>503.26834899</v>
      </c>
      <c r="J72" s="20" t="n">
        <v>3.46989724</v>
      </c>
      <c r="K72" s="18" t="n">
        <v>514.84587889</v>
      </c>
      <c r="L72" s="20" t="n">
        <v>3.38902813</v>
      </c>
      <c r="M72" s="18" t="n">
        <v>508.64093054</v>
      </c>
      <c r="N72" s="20" t="n">
        <v>3.59075865</v>
      </c>
      <c r="O72" s="18" t="n">
        <v>326.14458683</v>
      </c>
      <c r="P72" s="20" t="n">
        <v>15.96470294</v>
      </c>
      <c r="Q72" s="18" t="s">
        <v>182</v>
      </c>
      <c r="R72" s="20" t="s">
        <v>182</v>
      </c>
      <c r="S72" s="18" t="s">
        <v>182</v>
      </c>
      <c r="T72" s="20" t="s">
        <v>182</v>
      </c>
      <c r="U72" s="18" t="s">
        <v>182</v>
      </c>
      <c r="V72" s="20" t="s">
        <v>182</v>
      </c>
      <c r="W72" s="18" t="n">
        <v>426.59366665</v>
      </c>
      <c r="X72" s="20" t="n">
        <v>17.69164968</v>
      </c>
    </row>
    <row r="73" spans="1:24">
      <c r="A73" s="15" t="s">
        <v>248</v>
      </c>
      <c r="B73" s="17" t="n">
        <v>8249</v>
      </c>
      <c r="C73" s="18">
        <f>(236.0/B73*100)</f>
        <v/>
      </c>
      <c r="D73" s="19" t="n">
        <v>8013</v>
      </c>
      <c r="E73" s="18" t="n">
        <v>380.53875774</v>
      </c>
      <c r="F73" s="20" t="n">
        <v>3.76371085</v>
      </c>
      <c r="G73" s="18" t="n">
        <v>399.62604376</v>
      </c>
      <c r="H73" s="20" t="n">
        <v>4.49635679</v>
      </c>
      <c r="I73" s="18" t="n">
        <v>410.7505023</v>
      </c>
      <c r="J73" s="20" t="n">
        <v>3.79297205</v>
      </c>
      <c r="K73" s="18" t="n">
        <v>424.0343398</v>
      </c>
      <c r="L73" s="20" t="n">
        <v>4.14027178</v>
      </c>
      <c r="M73" s="18" t="n">
        <v>433.75864897</v>
      </c>
      <c r="N73" s="20" t="n">
        <v>4.81618248</v>
      </c>
      <c r="O73" s="18" t="n">
        <v>351.84252841</v>
      </c>
      <c r="P73" s="20" t="n">
        <v>8.1004358</v>
      </c>
      <c r="Q73" s="18" t="s">
        <v>182</v>
      </c>
      <c r="R73" s="20" t="s">
        <v>182</v>
      </c>
      <c r="S73" s="18" t="s">
        <v>182</v>
      </c>
      <c r="T73" s="20" t="s">
        <v>182</v>
      </c>
      <c r="U73" s="18" t="s">
        <v>182</v>
      </c>
      <c r="V73" s="20" t="s">
        <v>182</v>
      </c>
      <c r="W73" s="18" t="n">
        <v>352.6817369</v>
      </c>
      <c r="X73" s="20" t="n">
        <v>9.631717030000001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(277.0/B77*100)</f>
        <v/>
      </c>
      <c r="D77" s="19" t="n">
        <v>5785</v>
      </c>
      <c r="E77" s="18" t="n">
        <v>425.84461141</v>
      </c>
      <c r="F77" s="20" t="n">
        <v>3.63245678</v>
      </c>
      <c r="G77" s="18" t="n">
        <v>461.02594514</v>
      </c>
      <c r="H77" s="20" t="n">
        <v>5.43693011</v>
      </c>
      <c r="I77" s="18" t="n">
        <v>470.83605178</v>
      </c>
      <c r="J77" s="20" t="n">
        <v>4.34714707</v>
      </c>
      <c r="K77" s="18" t="n">
        <v>467.89710546</v>
      </c>
      <c r="L77" s="20" t="n">
        <v>3.8104697</v>
      </c>
      <c r="M77" s="18" t="n">
        <v>458.14229378</v>
      </c>
      <c r="N77" s="20" t="n">
        <v>4.10782762</v>
      </c>
      <c r="O77" s="18" t="n">
        <v>324.87880635</v>
      </c>
      <c r="P77" s="20" t="n">
        <v>14.89113436</v>
      </c>
      <c r="Q77" s="18" t="s">
        <v>182</v>
      </c>
      <c r="R77" s="20" t="s">
        <v>182</v>
      </c>
      <c r="S77" s="18" t="s">
        <v>182</v>
      </c>
      <c r="T77" s="20" t="s">
        <v>182</v>
      </c>
      <c r="U77" s="18" t="s">
        <v>182</v>
      </c>
      <c r="V77" s="20" t="s">
        <v>182</v>
      </c>
      <c r="W77" s="18" t="n">
        <v>359.80640739</v>
      </c>
      <c r="X77" s="20" t="n">
        <v>4.43277978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324</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463.96717803</v>
      </c>
      <c r="F7" s="20" t="n">
        <v>3.15975985</v>
      </c>
      <c r="G7" s="18" t="n">
        <v>504.23777317</v>
      </c>
      <c r="H7" s="20" t="n">
        <v>3.63005736</v>
      </c>
      <c r="I7" s="18" t="n">
        <v>522.3821495</v>
      </c>
      <c r="J7" s="20" t="n">
        <v>2.7406359</v>
      </c>
      <c r="K7" s="18" t="n">
        <v>524.2152691</v>
      </c>
      <c r="L7" s="20" t="n">
        <v>3.14248791</v>
      </c>
      <c r="M7" s="18" t="n">
        <v>513.25188642</v>
      </c>
      <c r="N7" s="20" t="n">
        <v>4.49805151</v>
      </c>
      <c r="O7" s="18" t="n">
        <v>407.59514641</v>
      </c>
      <c r="P7" s="20" t="n">
        <v>17.19088166</v>
      </c>
      <c r="Q7" s="18" t="s">
        <v>182</v>
      </c>
      <c r="R7" s="20" t="s">
        <v>182</v>
      </c>
      <c r="S7" s="18" t="s">
        <v>182</v>
      </c>
      <c r="T7" s="20" t="s">
        <v>182</v>
      </c>
      <c r="U7" s="18" t="s">
        <v>182</v>
      </c>
      <c r="V7" s="20" t="s">
        <v>182</v>
      </c>
      <c r="W7" s="18" t="n">
        <v>443.75214297</v>
      </c>
      <c r="X7" s="20" t="n">
        <v>6.19692922</v>
      </c>
    </row>
    <row r="8" spans="1:24">
      <c r="A8" s="15" t="s">
        <v>183</v>
      </c>
      <c r="B8" s="17" t="n">
        <v>7007</v>
      </c>
      <c r="C8" s="18">
        <f>(143.0/B8*100)</f>
        <v/>
      </c>
      <c r="D8" s="19" t="n">
        <v>6864</v>
      </c>
      <c r="E8" s="18" t="n">
        <v>457.5883233</v>
      </c>
      <c r="F8" s="20" t="n">
        <v>3.92107351</v>
      </c>
      <c r="G8" s="18" t="n">
        <v>511.67973791</v>
      </c>
      <c r="H8" s="20" t="n">
        <v>3.60247674</v>
      </c>
      <c r="I8" s="18" t="n">
        <v>507.52671965</v>
      </c>
      <c r="J8" s="20" t="n">
        <v>3.85216676</v>
      </c>
      <c r="K8" s="18" t="n">
        <v>508.20096244</v>
      </c>
      <c r="L8" s="20" t="n">
        <v>3.61342336</v>
      </c>
      <c r="M8" s="18" t="n">
        <v>473.90448958</v>
      </c>
      <c r="N8" s="20" t="n">
        <v>5.34458082</v>
      </c>
      <c r="O8" s="18" t="n">
        <v>386.26625258</v>
      </c>
      <c r="P8" s="20" t="n">
        <v>31.80566846</v>
      </c>
      <c r="Q8" s="18" t="s">
        <v>182</v>
      </c>
      <c r="R8" s="20" t="s">
        <v>182</v>
      </c>
      <c r="S8" s="18" t="n">
        <v>361.38025951</v>
      </c>
      <c r="T8" s="20" t="n">
        <v>22.72565673</v>
      </c>
      <c r="U8" s="18" t="s">
        <v>182</v>
      </c>
      <c r="V8" s="20" t="s">
        <v>182</v>
      </c>
      <c r="W8" s="18" t="n">
        <v>381.12705131</v>
      </c>
      <c r="X8" s="20" t="n">
        <v>6.78539463</v>
      </c>
    </row>
    <row r="9" spans="1:24">
      <c r="A9" s="15" t="s">
        <v>184</v>
      </c>
      <c r="B9" s="17" t="n">
        <v>9651</v>
      </c>
      <c r="C9" s="18">
        <f>(547.0/B9*100)</f>
        <v/>
      </c>
      <c r="D9" s="19" t="n">
        <v>9104</v>
      </c>
      <c r="E9" s="18" t="n">
        <v>460.85364785</v>
      </c>
      <c r="F9" s="20" t="n">
        <v>3.7341532</v>
      </c>
      <c r="G9" s="18" t="n">
        <v>515.3780822</v>
      </c>
      <c r="H9" s="20" t="n">
        <v>3.47107493</v>
      </c>
      <c r="I9" s="18" t="n">
        <v>533.31463852</v>
      </c>
      <c r="J9" s="20" t="n">
        <v>2.81514889</v>
      </c>
      <c r="K9" s="18" t="n">
        <v>527.2495245600001</v>
      </c>
      <c r="L9" s="20" t="n">
        <v>3.20683544</v>
      </c>
      <c r="M9" s="18" t="n">
        <v>491.64389435</v>
      </c>
      <c r="N9" s="20" t="n">
        <v>3.55047216</v>
      </c>
      <c r="O9" s="18" t="n">
        <v>468.80407001</v>
      </c>
      <c r="P9" s="20" t="n">
        <v>44.15422539</v>
      </c>
      <c r="Q9" s="18" t="s">
        <v>182</v>
      </c>
      <c r="R9" s="20" t="s">
        <v>182</v>
      </c>
      <c r="S9" s="18" t="n">
        <v>347.7815185</v>
      </c>
      <c r="T9" s="20" t="n">
        <v>11.20716786</v>
      </c>
      <c r="U9" s="18" t="s">
        <v>182</v>
      </c>
      <c r="V9" s="20" t="s">
        <v>182</v>
      </c>
      <c r="W9" s="18" t="n">
        <v>408.65145057</v>
      </c>
      <c r="X9" s="20" t="n">
        <v>6.23902113</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(114.0/B11*100)</f>
        <v/>
      </c>
      <c r="D11" s="19" t="n">
        <v>6939</v>
      </c>
      <c r="E11" s="18" t="n">
        <v>432.75479924</v>
      </c>
      <c r="F11" s="20" t="n">
        <v>3.46079849</v>
      </c>
      <c r="G11" s="18" t="n">
        <v>465.1938896</v>
      </c>
      <c r="H11" s="20" t="n">
        <v>3.43140283</v>
      </c>
      <c r="I11" s="18" t="n">
        <v>473.82276873</v>
      </c>
      <c r="J11" s="20" t="n">
        <v>3.98066227</v>
      </c>
      <c r="K11" s="18" t="n">
        <v>486.92482332</v>
      </c>
      <c r="L11" s="20" t="n">
        <v>3.55181145</v>
      </c>
      <c r="M11" s="18" t="n">
        <v>458.83429502</v>
      </c>
      <c r="N11" s="20" t="n">
        <v>4.41705774</v>
      </c>
      <c r="O11" s="18" t="n">
        <v>312.95665784</v>
      </c>
      <c r="P11" s="20" t="n">
        <v>30.7330562</v>
      </c>
      <c r="Q11" s="18" t="s">
        <v>182</v>
      </c>
      <c r="R11" s="20" t="s">
        <v>182</v>
      </c>
      <c r="S11" s="18" t="s">
        <v>182</v>
      </c>
      <c r="T11" s="20" t="s">
        <v>182</v>
      </c>
      <c r="U11" s="18" t="s">
        <v>182</v>
      </c>
      <c r="V11" s="20" t="s">
        <v>182</v>
      </c>
      <c r="W11" s="18" t="n">
        <v>394.07491945</v>
      </c>
      <c r="X11" s="20" t="n">
        <v>7.95142709</v>
      </c>
    </row>
    <row r="12" spans="1:24">
      <c r="A12" s="15" t="s">
        <v>187</v>
      </c>
      <c r="B12" s="17" t="n">
        <v>6894</v>
      </c>
      <c r="C12" s="18">
        <f>(127.0/B12*100)</f>
        <v/>
      </c>
      <c r="D12" s="19" t="n">
        <v>6767</v>
      </c>
      <c r="E12" s="18" t="n">
        <v>444.4987425</v>
      </c>
      <c r="F12" s="20" t="n">
        <v>5.10264274</v>
      </c>
      <c r="G12" s="18" t="n">
        <v>499.98962912</v>
      </c>
      <c r="H12" s="20" t="n">
        <v>4.91686468</v>
      </c>
      <c r="I12" s="18" t="n">
        <v>513.10490607</v>
      </c>
      <c r="J12" s="20" t="n">
        <v>3.38845091</v>
      </c>
      <c r="K12" s="18" t="n">
        <v>509.15614512</v>
      </c>
      <c r="L12" s="20" t="n">
        <v>3.74098631</v>
      </c>
      <c r="M12" s="18" t="n">
        <v>489.6541216</v>
      </c>
      <c r="N12" s="20" t="n">
        <v>4.15000867</v>
      </c>
      <c r="O12" s="18" t="n">
        <v>401.25210766</v>
      </c>
      <c r="P12" s="20" t="n">
        <v>22.85696234</v>
      </c>
      <c r="Q12" s="18" t="s">
        <v>182</v>
      </c>
      <c r="R12" s="20" t="s">
        <v>182</v>
      </c>
      <c r="S12" s="18" t="n">
        <v>332.31014509</v>
      </c>
      <c r="T12" s="20" t="n">
        <v>18.34291261</v>
      </c>
      <c r="U12" s="18" t="s">
        <v>182</v>
      </c>
      <c r="V12" s="20" t="s">
        <v>182</v>
      </c>
      <c r="W12" s="18" t="n">
        <v>391.72937186</v>
      </c>
      <c r="X12" s="20" t="n">
        <v>8.558224490000001</v>
      </c>
    </row>
    <row r="13" spans="1:24">
      <c r="A13" s="15" t="s">
        <v>188</v>
      </c>
      <c r="B13" s="17" t="n">
        <v>7161</v>
      </c>
      <c r="C13" s="18">
        <f>(315.0/B13*100)</f>
        <v/>
      </c>
      <c r="D13" s="19" t="n">
        <v>6846</v>
      </c>
      <c r="E13" s="18" t="n">
        <v>461.1969631</v>
      </c>
      <c r="F13" s="20" t="n">
        <v>5.6704724</v>
      </c>
      <c r="G13" s="18" t="n">
        <v>510.03284461</v>
      </c>
      <c r="H13" s="20" t="n">
        <v>4.6217817</v>
      </c>
      <c r="I13" s="18" t="n">
        <v>515.60998691</v>
      </c>
      <c r="J13" s="20" t="n">
        <v>3.20929092</v>
      </c>
      <c r="K13" s="18" t="n">
        <v>519.2148634</v>
      </c>
      <c r="L13" s="20" t="n">
        <v>3.23559858</v>
      </c>
      <c r="M13" s="18" t="n">
        <v>510.74967695</v>
      </c>
      <c r="N13" s="20" t="n">
        <v>3.60638675</v>
      </c>
      <c r="O13" s="18" t="n">
        <v>391.87245923</v>
      </c>
      <c r="P13" s="20" t="n">
        <v>22.46267813</v>
      </c>
      <c r="Q13" s="18" t="s">
        <v>182</v>
      </c>
      <c r="R13" s="20" t="s">
        <v>182</v>
      </c>
      <c r="S13" s="18" t="n">
        <v>407.4699787</v>
      </c>
      <c r="T13" s="20" t="n">
        <v>6.79601306</v>
      </c>
      <c r="U13" s="18" t="s">
        <v>182</v>
      </c>
      <c r="V13" s="20" t="s">
        <v>182</v>
      </c>
      <c r="W13" s="18" t="n">
        <v>410.9989287</v>
      </c>
      <c r="X13" s="20" t="n">
        <v>6.54469163</v>
      </c>
    </row>
    <row r="14" spans="1:24">
      <c r="A14" s="15" t="s">
        <v>189</v>
      </c>
      <c r="B14" s="17" t="n">
        <v>5587</v>
      </c>
      <c r="C14" s="18">
        <f>(192.0/B14*100)</f>
        <v/>
      </c>
      <c r="D14" s="19" t="n">
        <v>5395</v>
      </c>
      <c r="E14" s="18" t="n">
        <v>478.54371138</v>
      </c>
      <c r="F14" s="20" t="n">
        <v>5.25692436</v>
      </c>
      <c r="G14" s="18" t="n">
        <v>508.67907582</v>
      </c>
      <c r="H14" s="20" t="n">
        <v>4.46481542</v>
      </c>
      <c r="I14" s="18" t="n">
        <v>528.95362774</v>
      </c>
      <c r="J14" s="20" t="n">
        <v>2.82265689</v>
      </c>
      <c r="K14" s="18" t="n">
        <v>534.49404185</v>
      </c>
      <c r="L14" s="20" t="n">
        <v>3.31844153</v>
      </c>
      <c r="M14" s="18" t="n">
        <v>521.12890327</v>
      </c>
      <c r="N14" s="20" t="n">
        <v>4.11341102</v>
      </c>
      <c r="O14" s="18" t="n">
        <v>397.46444377</v>
      </c>
      <c r="P14" s="20" t="n">
        <v>18.97557136</v>
      </c>
      <c r="Q14" s="18" t="s">
        <v>182</v>
      </c>
      <c r="R14" s="20" t="s">
        <v>182</v>
      </c>
      <c r="S14" s="18" t="s">
        <v>182</v>
      </c>
      <c r="T14" s="20" t="s">
        <v>182</v>
      </c>
      <c r="U14" s="18" t="s">
        <v>182</v>
      </c>
      <c r="V14" s="20" t="s">
        <v>182</v>
      </c>
      <c r="W14" s="18" t="n">
        <v>454.31526737</v>
      </c>
      <c r="X14" s="20" t="n">
        <v>11.74496974</v>
      </c>
    </row>
    <row r="15" spans="1:24">
      <c r="A15" s="15" t="s">
        <v>190</v>
      </c>
      <c r="B15" s="17" t="n">
        <v>5882</v>
      </c>
      <c r="C15" s="18">
        <f>(145.0/B15*100)</f>
        <v/>
      </c>
      <c r="D15" s="19" t="n">
        <v>5737</v>
      </c>
      <c r="E15" s="18" t="n">
        <v>483.08589863</v>
      </c>
      <c r="F15" s="20" t="n">
        <v>5.82647146</v>
      </c>
      <c r="G15" s="18" t="n">
        <v>521.83653745</v>
      </c>
      <c r="H15" s="20" t="n">
        <v>3.51797154</v>
      </c>
      <c r="I15" s="18" t="n">
        <v>540.340288</v>
      </c>
      <c r="J15" s="20" t="n">
        <v>3.04479498</v>
      </c>
      <c r="K15" s="18" t="n">
        <v>548.28238841</v>
      </c>
      <c r="L15" s="20" t="n">
        <v>3.54697633</v>
      </c>
      <c r="M15" s="18" t="n">
        <v>535.8033001</v>
      </c>
      <c r="N15" s="20" t="n">
        <v>4.51686613</v>
      </c>
      <c r="O15" s="18" t="n">
        <v>346.97734016</v>
      </c>
      <c r="P15" s="20" t="n">
        <v>25.67199834</v>
      </c>
      <c r="Q15" s="18" t="s">
        <v>182</v>
      </c>
      <c r="R15" s="20" t="s">
        <v>182</v>
      </c>
      <c r="S15" s="18" t="n">
        <v>367.66871077</v>
      </c>
      <c r="T15" s="20" t="n">
        <v>14.82638214</v>
      </c>
      <c r="U15" s="18" t="s">
        <v>182</v>
      </c>
      <c r="V15" s="20" t="s">
        <v>182</v>
      </c>
      <c r="W15" s="18" t="n">
        <v>433.24600114</v>
      </c>
      <c r="X15" s="20" t="n">
        <v>9.34600068</v>
      </c>
    </row>
    <row r="16" spans="1:24">
      <c r="A16" s="15" t="s">
        <v>191</v>
      </c>
      <c r="B16" s="17" t="n">
        <v>6108</v>
      </c>
      <c r="C16" s="18">
        <f>(258.0/B16*100)</f>
        <v/>
      </c>
      <c r="D16" s="19" t="n">
        <v>5850</v>
      </c>
      <c r="E16" s="18" t="n">
        <v>466.08789329</v>
      </c>
      <c r="F16" s="20" t="n">
        <v>4.85815031</v>
      </c>
      <c r="G16" s="18" t="n">
        <v>522.97521551</v>
      </c>
      <c r="H16" s="20" t="n">
        <v>5.15078712</v>
      </c>
      <c r="I16" s="18" t="n">
        <v>533.26478554</v>
      </c>
      <c r="J16" s="20" t="n">
        <v>3.8586895</v>
      </c>
      <c r="K16" s="18" t="n">
        <v>522.87685852</v>
      </c>
      <c r="L16" s="20" t="n">
        <v>3.91696248</v>
      </c>
      <c r="M16" s="18" t="n">
        <v>503.03288834</v>
      </c>
      <c r="N16" s="20" t="n">
        <v>3.90242496</v>
      </c>
      <c r="O16" s="18" t="n">
        <v>327.78468044</v>
      </c>
      <c r="P16" s="20" t="n">
        <v>17.76127597</v>
      </c>
      <c r="Q16" s="18" t="s">
        <v>182</v>
      </c>
      <c r="R16" s="20" t="s">
        <v>182</v>
      </c>
      <c r="S16" s="18" t="s">
        <v>182</v>
      </c>
      <c r="T16" s="20" t="s">
        <v>182</v>
      </c>
      <c r="U16" s="18" t="s">
        <v>182</v>
      </c>
      <c r="V16" s="20" t="s">
        <v>182</v>
      </c>
      <c r="W16" s="18" t="n">
        <v>379.37208087</v>
      </c>
      <c r="X16" s="20" t="n">
        <v>8.33493084</v>
      </c>
    </row>
    <row r="17" spans="1:24">
      <c r="A17" s="15" t="s">
        <v>192</v>
      </c>
      <c r="B17" s="17" t="n">
        <v>6504</v>
      </c>
      <c r="C17" s="18">
        <f>(784.0/B17*100)</f>
        <v/>
      </c>
      <c r="D17" s="19" t="n">
        <v>5720</v>
      </c>
      <c r="E17" s="18" t="n">
        <v>492.69533881</v>
      </c>
      <c r="F17" s="20" t="n">
        <v>4.19534643</v>
      </c>
      <c r="G17" s="18" t="n">
        <v>532.4951062</v>
      </c>
      <c r="H17" s="20" t="n">
        <v>3.89911376</v>
      </c>
      <c r="I17" s="18" t="n">
        <v>530.8853994900001</v>
      </c>
      <c r="J17" s="20" t="n">
        <v>3.48431709</v>
      </c>
      <c r="K17" s="18" t="n">
        <v>533.05427419</v>
      </c>
      <c r="L17" s="20" t="n">
        <v>5.203671</v>
      </c>
      <c r="M17" s="18" t="n">
        <v>509.20282177</v>
      </c>
      <c r="N17" s="20" t="n">
        <v>5.8045555</v>
      </c>
      <c r="O17" s="18" t="s">
        <v>182</v>
      </c>
      <c r="P17" s="20" t="s">
        <v>182</v>
      </c>
      <c r="Q17" s="18" t="s">
        <v>182</v>
      </c>
      <c r="R17" s="20" t="s">
        <v>182</v>
      </c>
      <c r="S17" s="18" t="n">
        <v>338.260297</v>
      </c>
      <c r="T17" s="20" t="n">
        <v>14.23011861</v>
      </c>
      <c r="U17" s="18" t="s">
        <v>182</v>
      </c>
      <c r="V17" s="20" t="s">
        <v>182</v>
      </c>
      <c r="W17" s="18" t="n">
        <v>410.93658429</v>
      </c>
      <c r="X17" s="20" t="n">
        <v>9.895390300000001</v>
      </c>
    </row>
    <row r="18" spans="1:24">
      <c r="A18" s="15" t="s">
        <v>193</v>
      </c>
      <c r="B18" s="17" t="n">
        <v>5532</v>
      </c>
      <c r="C18" s="18">
        <f>(39.0/B18*100)</f>
        <v/>
      </c>
      <c r="D18" s="19" t="n">
        <v>5493</v>
      </c>
      <c r="E18" s="18" t="n">
        <v>445.02797733</v>
      </c>
      <c r="F18" s="20" t="n">
        <v>5.05414213</v>
      </c>
      <c r="G18" s="18" t="n">
        <v>473.66889773</v>
      </c>
      <c r="H18" s="20" t="n">
        <v>5.34796174</v>
      </c>
      <c r="I18" s="18" t="n">
        <v>489.93082889</v>
      </c>
      <c r="J18" s="20" t="n">
        <v>4.1792042</v>
      </c>
      <c r="K18" s="18" t="n">
        <v>482.08037873</v>
      </c>
      <c r="L18" s="20" t="n">
        <v>4.95332093</v>
      </c>
      <c r="M18" s="18" t="n">
        <v>470.22441737</v>
      </c>
      <c r="N18" s="20" t="n">
        <v>5.13460827</v>
      </c>
      <c r="O18" s="18" t="n">
        <v>344.14369298</v>
      </c>
      <c r="P18" s="20" t="n">
        <v>18.50959331</v>
      </c>
      <c r="Q18" s="18" t="s">
        <v>182</v>
      </c>
      <c r="R18" s="20" t="s">
        <v>182</v>
      </c>
      <c r="S18" s="18" t="s">
        <v>182</v>
      </c>
      <c r="T18" s="20" t="s">
        <v>182</v>
      </c>
      <c r="U18" s="18" t="s">
        <v>182</v>
      </c>
      <c r="V18" s="20" t="s">
        <v>182</v>
      </c>
      <c r="W18" s="18" t="n">
        <v>383.01254559</v>
      </c>
      <c r="X18" s="20" t="n">
        <v>8.94677663</v>
      </c>
    </row>
    <row r="19" spans="1:24">
      <c r="A19" s="15" t="s">
        <v>194</v>
      </c>
      <c r="B19" s="17" t="n">
        <v>5658</v>
      </c>
      <c r="C19" s="18">
        <f>(137.0/B19*100)</f>
        <v/>
      </c>
      <c r="D19" s="19" t="n">
        <v>5521</v>
      </c>
      <c r="E19" s="18" t="n">
        <v>434.44321804</v>
      </c>
      <c r="F19" s="20" t="n">
        <v>4.7144948</v>
      </c>
      <c r="G19" s="18" t="n">
        <v>477.89890647</v>
      </c>
      <c r="H19" s="20" t="n">
        <v>4.2497322</v>
      </c>
      <c r="I19" s="18" t="n">
        <v>488.98123564</v>
      </c>
      <c r="J19" s="20" t="n">
        <v>3.4342061</v>
      </c>
      <c r="K19" s="18" t="n">
        <v>484.45469747</v>
      </c>
      <c r="L19" s="20" t="n">
        <v>4.10914147</v>
      </c>
      <c r="M19" s="18" t="n">
        <v>471.33979931</v>
      </c>
      <c r="N19" s="20" t="n">
        <v>4.83421539</v>
      </c>
      <c r="O19" s="18" t="n">
        <v>417.5235188</v>
      </c>
      <c r="P19" s="20" t="n">
        <v>18.56400748</v>
      </c>
      <c r="Q19" s="18" t="s">
        <v>182</v>
      </c>
      <c r="R19" s="20" t="s">
        <v>182</v>
      </c>
      <c r="S19" s="18" t="s">
        <v>182</v>
      </c>
      <c r="T19" s="20" t="s">
        <v>182</v>
      </c>
      <c r="U19" s="18" t="s">
        <v>182</v>
      </c>
      <c r="V19" s="20" t="s">
        <v>182</v>
      </c>
      <c r="W19" s="18" t="n">
        <v>375.65397487</v>
      </c>
      <c r="X19" s="20" t="n">
        <v>7.6243176</v>
      </c>
    </row>
    <row r="20" spans="1:24">
      <c r="A20" s="15" t="s">
        <v>195</v>
      </c>
      <c r="B20" s="17" t="n">
        <v>3371</v>
      </c>
      <c r="C20" s="18">
        <f>(81.0/B20*100)</f>
        <v/>
      </c>
      <c r="D20" s="19" t="n">
        <v>3290</v>
      </c>
      <c r="E20" s="18" t="n">
        <v>435.94242276</v>
      </c>
      <c r="F20" s="20" t="n">
        <v>5.6578271</v>
      </c>
      <c r="G20" s="18" t="n">
        <v>481.02548806</v>
      </c>
      <c r="H20" s="20" t="n">
        <v>4.72010367</v>
      </c>
      <c r="I20" s="18" t="n">
        <v>497.00821122</v>
      </c>
      <c r="J20" s="20" t="n">
        <v>3.73833237</v>
      </c>
      <c r="K20" s="18" t="n">
        <v>496.2859989</v>
      </c>
      <c r="L20" s="20" t="n">
        <v>3.9452552</v>
      </c>
      <c r="M20" s="18" t="n">
        <v>484.52701662</v>
      </c>
      <c r="N20" s="20" t="n">
        <v>5.88713533</v>
      </c>
      <c r="O20" s="18" t="s">
        <v>182</v>
      </c>
      <c r="P20" s="20" t="s">
        <v>182</v>
      </c>
      <c r="Q20" s="18" t="s">
        <v>182</v>
      </c>
      <c r="R20" s="20" t="s">
        <v>182</v>
      </c>
      <c r="S20" s="18" t="s">
        <v>182</v>
      </c>
      <c r="T20" s="20" t="s">
        <v>182</v>
      </c>
      <c r="U20" s="18" t="s">
        <v>182</v>
      </c>
      <c r="V20" s="20" t="s">
        <v>182</v>
      </c>
      <c r="W20" s="18" t="n">
        <v>397.0440505</v>
      </c>
      <c r="X20" s="20" t="n">
        <v>10.52669336</v>
      </c>
    </row>
    <row r="21" spans="1:24">
      <c r="A21" s="15" t="s">
        <v>196</v>
      </c>
      <c r="B21" s="17" t="n">
        <v>5741</v>
      </c>
      <c r="C21" s="18">
        <f>(79.0/B21*100)</f>
        <v/>
      </c>
      <c r="D21" s="19" t="n">
        <v>5662</v>
      </c>
      <c r="E21" s="18" t="n">
        <v>479.18354642</v>
      </c>
      <c r="F21" s="20" t="n">
        <v>3.25607983</v>
      </c>
      <c r="G21" s="18" t="n">
        <v>524.90236137</v>
      </c>
      <c r="H21" s="20" t="n">
        <v>3.57225478</v>
      </c>
      <c r="I21" s="18" t="n">
        <v>540.63804283</v>
      </c>
      <c r="J21" s="20" t="n">
        <v>3.01836729</v>
      </c>
      <c r="K21" s="18" t="n">
        <v>535.8612839</v>
      </c>
      <c r="L21" s="20" t="n">
        <v>3.2011905</v>
      </c>
      <c r="M21" s="18" t="n">
        <v>519.52031385</v>
      </c>
      <c r="N21" s="20" t="n">
        <v>4.26035672</v>
      </c>
      <c r="O21" s="18" t="n">
        <v>412.14039851</v>
      </c>
      <c r="P21" s="20" t="n">
        <v>36.64432922</v>
      </c>
      <c r="Q21" s="18" t="s">
        <v>182</v>
      </c>
      <c r="R21" s="20" t="s">
        <v>182</v>
      </c>
      <c r="S21" s="18" t="s">
        <v>182</v>
      </c>
      <c r="T21" s="20" t="s">
        <v>182</v>
      </c>
      <c r="U21" s="18" t="s">
        <v>182</v>
      </c>
      <c r="V21" s="20" t="s">
        <v>182</v>
      </c>
      <c r="W21" s="18" t="n">
        <v>446.78347198</v>
      </c>
      <c r="X21" s="20" t="n">
        <v>9.447524080000001</v>
      </c>
    </row>
    <row r="22" spans="1:24">
      <c r="A22" s="15" t="s">
        <v>197</v>
      </c>
      <c r="B22" s="17" t="n">
        <v>6598</v>
      </c>
      <c r="C22" s="18">
        <f>(100.0/B22*100)</f>
        <v/>
      </c>
      <c r="D22" s="19" t="n">
        <v>6498</v>
      </c>
      <c r="E22" s="18" t="n">
        <v>453.87114523</v>
      </c>
      <c r="F22" s="20" t="n">
        <v>7.31742699</v>
      </c>
      <c r="G22" s="18" t="n">
        <v>482.82320803</v>
      </c>
      <c r="H22" s="20" t="n">
        <v>5.84332182</v>
      </c>
      <c r="I22" s="18" t="n">
        <v>511.38360731</v>
      </c>
      <c r="J22" s="20" t="n">
        <v>5.28581236</v>
      </c>
      <c r="K22" s="18" t="n">
        <v>508.3709839</v>
      </c>
      <c r="L22" s="20" t="n">
        <v>4.75539814</v>
      </c>
      <c r="M22" s="18" t="n">
        <v>498.57976986</v>
      </c>
      <c r="N22" s="20" t="n">
        <v>4.71791908</v>
      </c>
      <c r="O22" s="18" t="n">
        <v>371.78539807</v>
      </c>
      <c r="P22" s="20" t="n">
        <v>9.287245390000001</v>
      </c>
      <c r="Q22" s="18" t="s">
        <v>182</v>
      </c>
      <c r="R22" s="20" t="s">
        <v>182</v>
      </c>
      <c r="S22" s="18" t="n">
        <v>481.75555063</v>
      </c>
      <c r="T22" s="20" t="n">
        <v>8.711038220000001</v>
      </c>
      <c r="U22" s="18" t="s">
        <v>182</v>
      </c>
      <c r="V22" s="20" t="s">
        <v>182</v>
      </c>
      <c r="W22" s="18" t="n">
        <v>372.14885443</v>
      </c>
      <c r="X22" s="20" t="n">
        <v>8.70662574</v>
      </c>
    </row>
    <row r="23" spans="1:24">
      <c r="A23" s="15" t="s">
        <v>198</v>
      </c>
      <c r="B23" s="17" t="n">
        <v>11583</v>
      </c>
      <c r="C23" s="18">
        <f>(512.0/B23*100)</f>
        <v/>
      </c>
      <c r="D23" s="19" t="n">
        <v>11071</v>
      </c>
      <c r="E23" s="18" t="n">
        <v>444.50046675</v>
      </c>
      <c r="F23" s="20" t="n">
        <v>5.27645575</v>
      </c>
      <c r="G23" s="18" t="n">
        <v>477.75285888</v>
      </c>
      <c r="H23" s="20" t="n">
        <v>4.26722722</v>
      </c>
      <c r="I23" s="18" t="n">
        <v>501.6523326</v>
      </c>
      <c r="J23" s="20" t="n">
        <v>3.54633637</v>
      </c>
      <c r="K23" s="18" t="n">
        <v>503.88808243</v>
      </c>
      <c r="L23" s="20" t="n">
        <v>3.71291263</v>
      </c>
      <c r="M23" s="18" t="n">
        <v>492.9383908</v>
      </c>
      <c r="N23" s="20" t="n">
        <v>4.06497189</v>
      </c>
      <c r="O23" s="18" t="n">
        <v>415.78740956</v>
      </c>
      <c r="P23" s="20" t="n">
        <v>22.44752181</v>
      </c>
      <c r="Q23" s="18" t="s">
        <v>182</v>
      </c>
      <c r="R23" s="20" t="s">
        <v>182</v>
      </c>
      <c r="S23" s="18" t="s">
        <v>182</v>
      </c>
      <c r="T23" s="20" t="s">
        <v>182</v>
      </c>
      <c r="U23" s="18" t="s">
        <v>182</v>
      </c>
      <c r="V23" s="20" t="s">
        <v>182</v>
      </c>
      <c r="W23" s="18" t="n">
        <v>405.57031819</v>
      </c>
      <c r="X23" s="20" t="n">
        <v>6.85170072</v>
      </c>
    </row>
    <row r="24" spans="1:24">
      <c r="A24" s="15" t="s">
        <v>199</v>
      </c>
      <c r="B24" s="17" t="n">
        <v>6647</v>
      </c>
      <c r="C24" s="18">
        <f>(17.0/B24*100)</f>
        <v/>
      </c>
      <c r="D24" s="19" t="n">
        <v>6630</v>
      </c>
      <c r="E24" s="18" t="n">
        <v>481.08070187</v>
      </c>
      <c r="F24" s="20" t="n">
        <v>4.10703707</v>
      </c>
      <c r="G24" s="18" t="n">
        <v>522.94910794</v>
      </c>
      <c r="H24" s="20" t="n">
        <v>3.53025417</v>
      </c>
      <c r="I24" s="18" t="n">
        <v>537.9470148</v>
      </c>
      <c r="J24" s="20" t="n">
        <v>3.32099671</v>
      </c>
      <c r="K24" s="18" t="n">
        <v>534.15599224</v>
      </c>
      <c r="L24" s="20" t="n">
        <v>5.61037837</v>
      </c>
      <c r="M24" s="18" t="n">
        <v>509.71875905</v>
      </c>
      <c r="N24" s="20" t="n">
        <v>5.88430085</v>
      </c>
      <c r="O24" s="18" t="n">
        <v>421.72680658</v>
      </c>
      <c r="P24" s="20" t="n">
        <v>17.49008828</v>
      </c>
      <c r="Q24" s="18" t="s">
        <v>182</v>
      </c>
      <c r="R24" s="20" t="s">
        <v>182</v>
      </c>
      <c r="S24" s="18" t="s">
        <v>182</v>
      </c>
      <c r="T24" s="20" t="s">
        <v>182</v>
      </c>
      <c r="U24" s="18" t="s">
        <v>182</v>
      </c>
      <c r="V24" s="20" t="s">
        <v>182</v>
      </c>
      <c r="W24" s="18" t="n">
        <v>428.23652034</v>
      </c>
      <c r="X24" s="20" t="n">
        <v>16.13549283</v>
      </c>
    </row>
    <row r="25" spans="1:24">
      <c r="A25" s="15" t="s">
        <v>200</v>
      </c>
      <c r="B25" s="17" t="n">
        <v>5581</v>
      </c>
      <c r="C25" s="18">
        <f>(28.0/B25*100)</f>
        <v/>
      </c>
      <c r="D25" s="19" t="n">
        <v>5553</v>
      </c>
      <c r="E25" s="18" t="n">
        <v>487.78511012</v>
      </c>
      <c r="F25" s="20" t="n">
        <v>5.02640291</v>
      </c>
      <c r="G25" s="18" t="n">
        <v>518.68520597</v>
      </c>
      <c r="H25" s="20" t="n">
        <v>3.77782083</v>
      </c>
      <c r="I25" s="18" t="n">
        <v>533.92890573</v>
      </c>
      <c r="J25" s="20" t="n">
        <v>4.16446641</v>
      </c>
      <c r="K25" s="18" t="n">
        <v>534.07808269</v>
      </c>
      <c r="L25" s="20" t="n">
        <v>4.31772328</v>
      </c>
      <c r="M25" s="18" t="n">
        <v>524.71216443</v>
      </c>
      <c r="N25" s="20" t="n">
        <v>6.57057282</v>
      </c>
      <c r="O25" s="18" t="n">
        <v>368.87327966</v>
      </c>
      <c r="P25" s="20" t="n">
        <v>23.3815843</v>
      </c>
      <c r="Q25" s="18" t="s">
        <v>182</v>
      </c>
      <c r="R25" s="20" t="s">
        <v>182</v>
      </c>
      <c r="S25" s="18" t="s">
        <v>182</v>
      </c>
      <c r="T25" s="20" t="s">
        <v>182</v>
      </c>
      <c r="U25" s="18" t="s">
        <v>182</v>
      </c>
      <c r="V25" s="20" t="s">
        <v>182</v>
      </c>
      <c r="W25" s="18" t="n">
        <v>457.5907228</v>
      </c>
      <c r="X25" s="20" t="n">
        <v>19.19876723</v>
      </c>
    </row>
    <row r="26" spans="1:24">
      <c r="A26" s="15" t="s">
        <v>201</v>
      </c>
      <c r="B26" s="17" t="n">
        <v>4869</v>
      </c>
      <c r="C26" s="18">
        <f>(100.0/B26*100)</f>
        <v/>
      </c>
      <c r="D26" s="19" t="n">
        <v>4769</v>
      </c>
      <c r="E26" s="18" t="n">
        <v>450.69270777</v>
      </c>
      <c r="F26" s="20" t="n">
        <v>4.87277826</v>
      </c>
      <c r="G26" s="18" t="n">
        <v>487.10691044</v>
      </c>
      <c r="H26" s="20" t="n">
        <v>3.44774127</v>
      </c>
      <c r="I26" s="18" t="n">
        <v>495.1962602</v>
      </c>
      <c r="J26" s="20" t="n">
        <v>3.26823606</v>
      </c>
      <c r="K26" s="18" t="n">
        <v>499.8582717</v>
      </c>
      <c r="L26" s="20" t="n">
        <v>2.98282303</v>
      </c>
      <c r="M26" s="18" t="n">
        <v>492.57260864</v>
      </c>
      <c r="N26" s="20" t="n">
        <v>3.78851814</v>
      </c>
      <c r="O26" s="18" t="s">
        <v>182</v>
      </c>
      <c r="P26" s="20" t="s">
        <v>182</v>
      </c>
      <c r="Q26" s="18" t="s">
        <v>182</v>
      </c>
      <c r="R26" s="20" t="s">
        <v>182</v>
      </c>
      <c r="S26" s="18" t="s">
        <v>182</v>
      </c>
      <c r="T26" s="20" t="s">
        <v>182</v>
      </c>
      <c r="U26" s="18" t="s">
        <v>182</v>
      </c>
      <c r="V26" s="20" t="s">
        <v>182</v>
      </c>
      <c r="W26" s="18" t="n">
        <v>430.63765181</v>
      </c>
      <c r="X26" s="20" t="n">
        <v>8.92162795</v>
      </c>
    </row>
    <row r="27" spans="1:24">
      <c r="A27" s="15" t="s">
        <v>202</v>
      </c>
      <c r="B27" s="17" t="n">
        <v>5299</v>
      </c>
      <c r="C27" s="18">
        <f>(174.0/B27*100)</f>
        <v/>
      </c>
      <c r="D27" s="19" t="n">
        <v>5125</v>
      </c>
      <c r="E27" s="18" t="n">
        <v>459.73881694</v>
      </c>
      <c r="F27" s="20" t="n">
        <v>3.91724315</v>
      </c>
      <c r="G27" s="18" t="n">
        <v>493.29896126</v>
      </c>
      <c r="H27" s="20" t="n">
        <v>4.59146506</v>
      </c>
      <c r="I27" s="18" t="n">
        <v>501.61524433</v>
      </c>
      <c r="J27" s="20" t="n">
        <v>2.77974758</v>
      </c>
      <c r="K27" s="18" t="n">
        <v>504.54979389</v>
      </c>
      <c r="L27" s="20" t="n">
        <v>2.95232513</v>
      </c>
      <c r="M27" s="18" t="n">
        <v>486.73465188</v>
      </c>
      <c r="N27" s="20" t="n">
        <v>4.28706259</v>
      </c>
      <c r="O27" s="18" t="n">
        <v>387.30917951</v>
      </c>
      <c r="P27" s="20" t="n">
        <v>16.08929805</v>
      </c>
      <c r="Q27" s="18" t="s">
        <v>182</v>
      </c>
      <c r="R27" s="20" t="s">
        <v>182</v>
      </c>
      <c r="S27" s="18" t="s">
        <v>182</v>
      </c>
      <c r="T27" s="20" t="s">
        <v>182</v>
      </c>
      <c r="U27" s="18" t="s">
        <v>182</v>
      </c>
      <c r="V27" s="20" t="s">
        <v>182</v>
      </c>
      <c r="W27" s="18" t="n">
        <v>394.41567576</v>
      </c>
      <c r="X27" s="20" t="n">
        <v>4.40673648</v>
      </c>
    </row>
    <row r="28" spans="1:24">
      <c r="A28" s="15" t="s">
        <v>203</v>
      </c>
      <c r="B28" s="17" t="n">
        <v>7568</v>
      </c>
      <c r="C28" s="18">
        <f>(134.0/B28*100)</f>
        <v/>
      </c>
      <c r="D28" s="19" t="n">
        <v>7434</v>
      </c>
      <c r="E28" s="18" t="n">
        <v>400.42052442</v>
      </c>
      <c r="F28" s="20" t="n">
        <v>3.00006318</v>
      </c>
      <c r="G28" s="18" t="n">
        <v>419.78410728</v>
      </c>
      <c r="H28" s="20" t="n">
        <v>3.86862363</v>
      </c>
      <c r="I28" s="18" t="n">
        <v>440.3856839</v>
      </c>
      <c r="J28" s="20" t="n">
        <v>3.61723285</v>
      </c>
      <c r="K28" s="18" t="n">
        <v>446.08542887</v>
      </c>
      <c r="L28" s="20" t="n">
        <v>3.66690032</v>
      </c>
      <c r="M28" s="18" t="n">
        <v>439.4740176</v>
      </c>
      <c r="N28" s="20" t="n">
        <v>4.71083299</v>
      </c>
      <c r="O28" s="18" t="n">
        <v>334.93985653</v>
      </c>
      <c r="P28" s="20" t="n">
        <v>9.19196545</v>
      </c>
      <c r="Q28" s="18" t="s">
        <v>182</v>
      </c>
      <c r="R28" s="20" t="s">
        <v>182</v>
      </c>
      <c r="S28" s="18" t="s">
        <v>182</v>
      </c>
      <c r="T28" s="20" t="s">
        <v>182</v>
      </c>
      <c r="U28" s="18" t="s">
        <v>182</v>
      </c>
      <c r="V28" s="20" t="s">
        <v>182</v>
      </c>
      <c r="W28" s="18" t="n">
        <v>370.01451022</v>
      </c>
      <c r="X28" s="20" t="n">
        <v>7.68079697</v>
      </c>
    </row>
    <row r="29" spans="1:24">
      <c r="A29" s="15" t="s">
        <v>204</v>
      </c>
      <c r="B29" s="17" t="n">
        <v>5385</v>
      </c>
      <c r="C29" s="18">
        <f>(36.0/B29*100)</f>
        <v/>
      </c>
      <c r="D29" s="19" t="n">
        <v>5349</v>
      </c>
      <c r="E29" s="18" t="n">
        <v>469.26846832</v>
      </c>
      <c r="F29" s="20" t="n">
        <v>3.55499168</v>
      </c>
      <c r="G29" s="18" t="n">
        <v>514.23716154</v>
      </c>
      <c r="H29" s="20" t="n">
        <v>3.90586958</v>
      </c>
      <c r="I29" s="18" t="n">
        <v>525.92882537</v>
      </c>
      <c r="J29" s="20" t="n">
        <v>3.30789878</v>
      </c>
      <c r="K29" s="18" t="n">
        <v>533.16791777</v>
      </c>
      <c r="L29" s="20" t="n">
        <v>3.99994788</v>
      </c>
      <c r="M29" s="18" t="n">
        <v>501.93861956</v>
      </c>
      <c r="N29" s="20" t="n">
        <v>5.52087369</v>
      </c>
      <c r="O29" s="18" t="n">
        <v>324.13415987</v>
      </c>
      <c r="P29" s="20" t="n">
        <v>51.69632977</v>
      </c>
      <c r="Q29" s="18" t="s">
        <v>182</v>
      </c>
      <c r="R29" s="20" t="s">
        <v>182</v>
      </c>
      <c r="S29" s="18" t="n">
        <v>314.02123871</v>
      </c>
      <c r="T29" s="20" t="n">
        <v>13.26138992</v>
      </c>
      <c r="U29" s="18" t="s">
        <v>182</v>
      </c>
      <c r="V29" s="20" t="s">
        <v>182</v>
      </c>
      <c r="W29" s="18" t="n">
        <v>398.91158758</v>
      </c>
      <c r="X29" s="20" t="n">
        <v>12.28953512</v>
      </c>
    </row>
    <row r="30" spans="1:24">
      <c r="A30" s="15" t="s">
        <v>205</v>
      </c>
      <c r="B30" s="17" t="n">
        <v>4520</v>
      </c>
      <c r="C30" s="18">
        <f>(546.0/B30*100)</f>
        <v/>
      </c>
      <c r="D30" s="19" t="n">
        <v>3974</v>
      </c>
      <c r="E30" s="18" t="n">
        <v>476.45457484</v>
      </c>
      <c r="F30" s="20" t="n">
        <v>4.96591553</v>
      </c>
      <c r="G30" s="18" t="n">
        <v>518.0639533</v>
      </c>
      <c r="H30" s="20" t="n">
        <v>4.35546579</v>
      </c>
      <c r="I30" s="18" t="n">
        <v>533.5410074500001</v>
      </c>
      <c r="J30" s="20" t="n">
        <v>4.11550418</v>
      </c>
      <c r="K30" s="18" t="n">
        <v>539.93112369</v>
      </c>
      <c r="L30" s="20" t="n">
        <v>4.68919829</v>
      </c>
      <c r="M30" s="18" t="n">
        <v>509.68606398</v>
      </c>
      <c r="N30" s="20" t="n">
        <v>5.66551082</v>
      </c>
      <c r="O30" s="18" t="n">
        <v>405.01001004</v>
      </c>
      <c r="P30" s="20" t="n">
        <v>26.28454288</v>
      </c>
      <c r="Q30" s="18" t="s">
        <v>182</v>
      </c>
      <c r="R30" s="20" t="s">
        <v>182</v>
      </c>
      <c r="S30" s="18" t="s">
        <v>182</v>
      </c>
      <c r="T30" s="20" t="s">
        <v>182</v>
      </c>
      <c r="U30" s="18" t="s">
        <v>182</v>
      </c>
      <c r="V30" s="20" t="s">
        <v>182</v>
      </c>
      <c r="W30" s="18" t="n">
        <v>414.87002817</v>
      </c>
      <c r="X30" s="20" t="n">
        <v>8.846946579999999</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469.99068678</v>
      </c>
      <c r="F32" s="20" t="n">
        <v>5.05542571</v>
      </c>
      <c r="G32" s="18" t="n">
        <v>499.28635151</v>
      </c>
      <c r="H32" s="20" t="n">
        <v>4.64263903</v>
      </c>
      <c r="I32" s="18" t="n">
        <v>521.39745085</v>
      </c>
      <c r="J32" s="20" t="n">
        <v>3.5231453</v>
      </c>
      <c r="K32" s="18" t="n">
        <v>517.3926337299999</v>
      </c>
      <c r="L32" s="20" t="n">
        <v>3.1490555</v>
      </c>
      <c r="M32" s="18" t="n">
        <v>505.3313827</v>
      </c>
      <c r="N32" s="20" t="n">
        <v>3.81704468</v>
      </c>
      <c r="O32" s="18" t="n">
        <v>415.96615723</v>
      </c>
      <c r="P32" s="20" t="n">
        <v>23.22638406</v>
      </c>
      <c r="Q32" s="18" t="s">
        <v>182</v>
      </c>
      <c r="R32" s="20" t="s">
        <v>182</v>
      </c>
      <c r="S32" s="18" t="s">
        <v>182</v>
      </c>
      <c r="T32" s="20" t="s">
        <v>182</v>
      </c>
      <c r="U32" s="18" t="s">
        <v>182</v>
      </c>
      <c r="V32" s="20" t="s">
        <v>182</v>
      </c>
      <c r="W32" s="18" t="n">
        <v>417.70525565</v>
      </c>
      <c r="X32" s="20" t="n">
        <v>10.37948371</v>
      </c>
    </row>
    <row r="33" spans="1:24">
      <c r="A33" s="15" t="s">
        <v>208</v>
      </c>
      <c r="B33" s="17" t="n">
        <v>7325</v>
      </c>
      <c r="C33" s="18">
        <f>(235.0/B33*100)</f>
        <v/>
      </c>
      <c r="D33" s="19" t="n">
        <v>7090</v>
      </c>
      <c r="E33" s="18" t="n">
        <v>478.89123631</v>
      </c>
      <c r="F33" s="20" t="n">
        <v>4.43287185</v>
      </c>
      <c r="G33" s="18" t="n">
        <v>505.04641646</v>
      </c>
      <c r="H33" s="20" t="n">
        <v>4.5198131</v>
      </c>
      <c r="I33" s="18" t="n">
        <v>513.39671187</v>
      </c>
      <c r="J33" s="20" t="n">
        <v>3.45409998</v>
      </c>
      <c r="K33" s="18" t="n">
        <v>506.17847629</v>
      </c>
      <c r="L33" s="20" t="n">
        <v>3.9115131</v>
      </c>
      <c r="M33" s="18" t="n">
        <v>489.02264319</v>
      </c>
      <c r="N33" s="20" t="n">
        <v>3.94304523</v>
      </c>
      <c r="O33" s="18" t="n">
        <v>376.02911283</v>
      </c>
      <c r="P33" s="20" t="n">
        <v>21.32653468</v>
      </c>
      <c r="Q33" s="18" t="s">
        <v>182</v>
      </c>
      <c r="R33" s="20" t="s">
        <v>182</v>
      </c>
      <c r="S33" s="18" t="s">
        <v>182</v>
      </c>
      <c r="T33" s="20" t="s">
        <v>182</v>
      </c>
      <c r="U33" s="18" t="s">
        <v>182</v>
      </c>
      <c r="V33" s="20" t="s">
        <v>182</v>
      </c>
      <c r="W33" s="18" t="n">
        <v>427.45986822</v>
      </c>
      <c r="X33" s="20" t="n">
        <v>9.69226012</v>
      </c>
    </row>
    <row r="34" spans="1:24">
      <c r="A34" s="15" t="s">
        <v>209</v>
      </c>
      <c r="B34" s="17" t="n">
        <v>6350</v>
      </c>
      <c r="C34" s="18">
        <f>(86.0/B34*100)</f>
        <v/>
      </c>
      <c r="D34" s="19" t="n">
        <v>6264</v>
      </c>
      <c r="E34" s="18" t="n">
        <v>424.7309036</v>
      </c>
      <c r="F34" s="20" t="n">
        <v>4.38788802</v>
      </c>
      <c r="G34" s="18" t="n">
        <v>462.03644796</v>
      </c>
      <c r="H34" s="20" t="n">
        <v>3.44213657</v>
      </c>
      <c r="I34" s="18" t="n">
        <v>484.63389411</v>
      </c>
      <c r="J34" s="20" t="n">
        <v>3.89115878</v>
      </c>
      <c r="K34" s="18" t="n">
        <v>480.42115051</v>
      </c>
      <c r="L34" s="20" t="n">
        <v>3.68947297</v>
      </c>
      <c r="M34" s="18" t="n">
        <v>461.36837852</v>
      </c>
      <c r="N34" s="20" t="n">
        <v>3.43102822</v>
      </c>
      <c r="O34" s="18" t="n">
        <v>336.00964723</v>
      </c>
      <c r="P34" s="20" t="n">
        <v>14.75537024</v>
      </c>
      <c r="Q34" s="18" t="s">
        <v>182</v>
      </c>
      <c r="R34" s="20" t="s">
        <v>182</v>
      </c>
      <c r="S34" s="18" t="n">
        <v>263.37193708</v>
      </c>
      <c r="T34" s="20" t="n">
        <v>13.61114927</v>
      </c>
      <c r="U34" s="18" t="s">
        <v>182</v>
      </c>
      <c r="V34" s="20" t="s">
        <v>182</v>
      </c>
      <c r="W34" s="18" t="n">
        <v>350.88905627</v>
      </c>
      <c r="X34" s="20" t="n">
        <v>8.024717150000001</v>
      </c>
    </row>
    <row r="35" spans="1:24">
      <c r="A35" s="15" t="s">
        <v>210</v>
      </c>
      <c r="B35" s="17" t="n">
        <v>6406</v>
      </c>
      <c r="C35" s="18">
        <f>(69.0/B35*100)</f>
        <v/>
      </c>
      <c r="D35" s="19" t="n">
        <v>6337</v>
      </c>
      <c r="E35" s="18" t="n">
        <v>476.19113678</v>
      </c>
      <c r="F35" s="20" t="n">
        <v>3.42129017</v>
      </c>
      <c r="G35" s="18" t="n">
        <v>508.5818761</v>
      </c>
      <c r="H35" s="20" t="n">
        <v>3.13893964</v>
      </c>
      <c r="I35" s="18" t="n">
        <v>524.30163578</v>
      </c>
      <c r="J35" s="20" t="n">
        <v>2.90583709</v>
      </c>
      <c r="K35" s="18" t="n">
        <v>521.9912286</v>
      </c>
      <c r="L35" s="20" t="n">
        <v>3.25879713</v>
      </c>
      <c r="M35" s="18" t="n">
        <v>505.38691566</v>
      </c>
      <c r="N35" s="20" t="n">
        <v>5.17636046</v>
      </c>
      <c r="O35" s="18" t="n">
        <v>430.2645433</v>
      </c>
      <c r="P35" s="20" t="n">
        <v>21.07802728</v>
      </c>
      <c r="Q35" s="18" t="s">
        <v>182</v>
      </c>
      <c r="R35" s="20" t="s">
        <v>182</v>
      </c>
      <c r="S35" s="18" t="n">
        <v>337.32521215</v>
      </c>
      <c r="T35" s="20" t="n">
        <v>11.65794297</v>
      </c>
      <c r="U35" s="18" t="s">
        <v>182</v>
      </c>
      <c r="V35" s="20" t="s">
        <v>182</v>
      </c>
      <c r="W35" s="18" t="n">
        <v>429.28070075</v>
      </c>
      <c r="X35" s="20" t="n">
        <v>9.310240609999999</v>
      </c>
    </row>
    <row r="36" spans="1:24">
      <c r="A36" s="15" t="s">
        <v>211</v>
      </c>
      <c r="B36" s="17" t="n">
        <v>6736</v>
      </c>
      <c r="C36" s="18">
        <f>(49.0/B36*100)</f>
        <v/>
      </c>
      <c r="D36" s="19" t="n">
        <v>6687</v>
      </c>
      <c r="E36" s="18" t="n">
        <v>463.4411081</v>
      </c>
      <c r="F36" s="20" t="n">
        <v>3.9016574</v>
      </c>
      <c r="G36" s="18" t="n">
        <v>504.50859057</v>
      </c>
      <c r="H36" s="20" t="n">
        <v>3.28371764</v>
      </c>
      <c r="I36" s="18" t="n">
        <v>507.96162736</v>
      </c>
      <c r="J36" s="20" t="n">
        <v>3.01377795</v>
      </c>
      <c r="K36" s="18" t="n">
        <v>512.98339535</v>
      </c>
      <c r="L36" s="20" t="n">
        <v>3.55801615</v>
      </c>
      <c r="M36" s="18" t="n">
        <v>507.31267505</v>
      </c>
      <c r="N36" s="20" t="n">
        <v>4.34008521</v>
      </c>
      <c r="O36" s="18" t="n">
        <v>369.72364582</v>
      </c>
      <c r="P36" s="20" t="n">
        <v>22.3136275</v>
      </c>
      <c r="Q36" s="18" t="s">
        <v>182</v>
      </c>
      <c r="R36" s="20" t="s">
        <v>182</v>
      </c>
      <c r="S36" s="18" t="s">
        <v>182</v>
      </c>
      <c r="T36" s="20" t="s">
        <v>182</v>
      </c>
      <c r="U36" s="18" t="s">
        <v>182</v>
      </c>
      <c r="V36" s="20" t="s">
        <v>182</v>
      </c>
      <c r="W36" s="18" t="n">
        <v>398.63983973</v>
      </c>
      <c r="X36" s="20" t="n">
        <v>7.91188545</v>
      </c>
    </row>
    <row r="37" spans="1:24">
      <c r="A37" s="15" t="s">
        <v>212</v>
      </c>
      <c r="B37" s="17" t="n">
        <v>5458</v>
      </c>
      <c r="C37" s="18">
        <f>(249.0/B37*100)</f>
        <v/>
      </c>
      <c r="D37" s="19" t="n">
        <v>5209</v>
      </c>
      <c r="E37" s="18" t="n">
        <v>482.63104837</v>
      </c>
      <c r="F37" s="20" t="n">
        <v>4.55489957</v>
      </c>
      <c r="G37" s="18" t="n">
        <v>513.1317309</v>
      </c>
      <c r="H37" s="20" t="n">
        <v>4.28735661</v>
      </c>
      <c r="I37" s="18" t="n">
        <v>520.2871144</v>
      </c>
      <c r="J37" s="20" t="n">
        <v>3.96721989</v>
      </c>
      <c r="K37" s="18" t="n">
        <v>521.21285743</v>
      </c>
      <c r="L37" s="20" t="n">
        <v>4.11988406</v>
      </c>
      <c r="M37" s="18" t="n">
        <v>503.77371806</v>
      </c>
      <c r="N37" s="20" t="n">
        <v>5.29160249</v>
      </c>
      <c r="O37" s="18" t="n">
        <v>343.16972128</v>
      </c>
      <c r="P37" s="20" t="n">
        <v>23.12127196</v>
      </c>
      <c r="Q37" s="18" t="s">
        <v>182</v>
      </c>
      <c r="R37" s="20" t="s">
        <v>182</v>
      </c>
      <c r="S37" s="18" t="s">
        <v>182</v>
      </c>
      <c r="T37" s="20" t="s">
        <v>182</v>
      </c>
      <c r="U37" s="18" t="s">
        <v>182</v>
      </c>
      <c r="V37" s="20" t="s">
        <v>182</v>
      </c>
      <c r="W37" s="18" t="n">
        <v>400.23121319</v>
      </c>
      <c r="X37" s="20" t="n">
        <v>7.64036867</v>
      </c>
    </row>
    <row r="38" spans="1:24">
      <c r="A38" s="15" t="s">
        <v>213</v>
      </c>
      <c r="B38" s="17" t="n">
        <v>5860</v>
      </c>
      <c r="C38" s="18">
        <f>(64.0/B38*100)</f>
        <v/>
      </c>
      <c r="D38" s="19" t="n">
        <v>5796</v>
      </c>
      <c r="E38" s="18" t="n">
        <v>460.48396386</v>
      </c>
      <c r="F38" s="20" t="n">
        <v>4.58885662</v>
      </c>
      <c r="G38" s="18" t="n">
        <v>501.38527014</v>
      </c>
      <c r="H38" s="20" t="n">
        <v>5.03513881</v>
      </c>
      <c r="I38" s="18" t="n">
        <v>510.14590557</v>
      </c>
      <c r="J38" s="20" t="n">
        <v>3.62197861</v>
      </c>
      <c r="K38" s="18" t="n">
        <v>509.80343699</v>
      </c>
      <c r="L38" s="20" t="n">
        <v>4.3196123</v>
      </c>
      <c r="M38" s="18" t="n">
        <v>492.05560802</v>
      </c>
      <c r="N38" s="20" t="n">
        <v>5.19554514</v>
      </c>
      <c r="O38" s="18" t="n">
        <v>369.61260262</v>
      </c>
      <c r="P38" s="20" t="n">
        <v>18.26023486</v>
      </c>
      <c r="Q38" s="18" t="s">
        <v>182</v>
      </c>
      <c r="R38" s="20" t="s">
        <v>182</v>
      </c>
      <c r="S38" s="18" t="s">
        <v>182</v>
      </c>
      <c r="T38" s="20" t="s">
        <v>182</v>
      </c>
      <c r="U38" s="18" t="s">
        <v>182</v>
      </c>
      <c r="V38" s="20" t="s">
        <v>182</v>
      </c>
      <c r="W38" s="18" t="n">
        <v>397.22248741</v>
      </c>
      <c r="X38" s="20" t="n">
        <v>5.79512064</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(5671.0/B40*100)</f>
        <v/>
      </c>
      <c r="D40" s="19" t="n">
        <v>8486</v>
      </c>
      <c r="E40" s="18" t="n">
        <v>459.05764121</v>
      </c>
      <c r="F40" s="20" t="n">
        <v>4.66661727</v>
      </c>
      <c r="G40" s="18" t="n">
        <v>500.7058498</v>
      </c>
      <c r="H40" s="20" t="n">
        <v>4.64024276</v>
      </c>
      <c r="I40" s="18" t="n">
        <v>519.88797874</v>
      </c>
      <c r="J40" s="20" t="n">
        <v>3.48749754</v>
      </c>
      <c r="K40" s="18" t="n">
        <v>523.60825803</v>
      </c>
      <c r="L40" s="20" t="n">
        <v>4.24173016</v>
      </c>
      <c r="M40" s="18" t="n">
        <v>499.70986677</v>
      </c>
      <c r="N40" s="20" t="n">
        <v>5.12868425</v>
      </c>
      <c r="O40" s="18" t="n">
        <v>432.02468627</v>
      </c>
      <c r="P40" s="20" t="n">
        <v>21.89614716</v>
      </c>
      <c r="Q40" s="18" t="s">
        <v>182</v>
      </c>
      <c r="R40" s="20" t="s">
        <v>182</v>
      </c>
      <c r="S40" s="18" t="n">
        <v>493.18465857</v>
      </c>
      <c r="T40" s="20" t="n">
        <v>2.25147869</v>
      </c>
      <c r="U40" s="18" t="s">
        <v>182</v>
      </c>
      <c r="V40" s="20" t="s">
        <v>182</v>
      </c>
      <c r="W40" s="18" t="n">
        <v>403.55442338</v>
      </c>
      <c r="X40" s="20" t="n">
        <v>8.22264732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(2792.0/B46*100)</f>
        <v/>
      </c>
      <c r="D46" s="19" t="n">
        <v>20349</v>
      </c>
      <c r="E46" s="18" t="n">
        <v>389.73160317</v>
      </c>
      <c r="F46" s="20" t="n">
        <v>4.28768954</v>
      </c>
      <c r="G46" s="18" t="n">
        <v>408.807305</v>
      </c>
      <c r="H46" s="20" t="n">
        <v>4.66534219</v>
      </c>
      <c r="I46" s="18" t="n">
        <v>448.90203235</v>
      </c>
      <c r="J46" s="20" t="n">
        <v>5.348008</v>
      </c>
      <c r="K46" s="18" t="n">
        <v>444.43904564</v>
      </c>
      <c r="L46" s="20" t="n">
        <v>4.16877439</v>
      </c>
      <c r="M46" s="18" t="n">
        <v>441.24804713</v>
      </c>
      <c r="N46" s="20" t="n">
        <v>4.8741146</v>
      </c>
      <c r="O46" s="18" t="n">
        <v>307.86644132</v>
      </c>
      <c r="P46" s="20" t="n">
        <v>11.90587687</v>
      </c>
      <c r="Q46" s="18" t="s">
        <v>182</v>
      </c>
      <c r="R46" s="20" t="s">
        <v>182</v>
      </c>
      <c r="S46" s="18" t="s">
        <v>182</v>
      </c>
      <c r="T46" s="20" t="s">
        <v>182</v>
      </c>
      <c r="U46" s="18" t="s">
        <v>182</v>
      </c>
      <c r="V46" s="20" t="s">
        <v>182</v>
      </c>
      <c r="W46" s="18" t="n">
        <v>380.20885585</v>
      </c>
      <c r="X46" s="20" t="n">
        <v>3.76050913</v>
      </c>
    </row>
    <row r="47" spans="1:24">
      <c r="A47" s="15" t="s">
        <v>222</v>
      </c>
      <c r="B47" s="17" t="n">
        <v>5928</v>
      </c>
      <c r="C47" s="18">
        <f>(148.0/B47*100)</f>
        <v/>
      </c>
      <c r="D47" s="19" t="n">
        <v>5780</v>
      </c>
      <c r="E47" s="18" t="n">
        <v>395.35638937</v>
      </c>
      <c r="F47" s="20" t="n">
        <v>6.20090989</v>
      </c>
      <c r="G47" s="18" t="n">
        <v>444.66122584</v>
      </c>
      <c r="H47" s="20" t="n">
        <v>6.25369621</v>
      </c>
      <c r="I47" s="18" t="n">
        <v>467.30629025</v>
      </c>
      <c r="J47" s="20" t="n">
        <v>5.18199986</v>
      </c>
      <c r="K47" s="18" t="n">
        <v>469.47967743</v>
      </c>
      <c r="L47" s="20" t="n">
        <v>5.14369247</v>
      </c>
      <c r="M47" s="18" t="n">
        <v>452.80080565</v>
      </c>
      <c r="N47" s="20" t="n">
        <v>5.99805764</v>
      </c>
      <c r="O47" s="18" t="n">
        <v>325.00177883</v>
      </c>
      <c r="P47" s="20" t="n">
        <v>13.28366105</v>
      </c>
      <c r="Q47" s="18" t="s">
        <v>182</v>
      </c>
      <c r="R47" s="20" t="s">
        <v>182</v>
      </c>
      <c r="S47" s="18" t="s">
        <v>182</v>
      </c>
      <c r="T47" s="20" t="s">
        <v>182</v>
      </c>
      <c r="U47" s="18" t="s">
        <v>182</v>
      </c>
      <c r="V47" s="20" t="s">
        <v>182</v>
      </c>
      <c r="W47" s="18" t="n">
        <v>343.66989377</v>
      </c>
      <c r="X47" s="20" t="n">
        <v>5.96403694</v>
      </c>
    </row>
    <row r="48" spans="1:24">
      <c r="A48" s="15" t="s">
        <v>223</v>
      </c>
      <c r="B48" s="17" t="n">
        <v>9841</v>
      </c>
      <c r="C48" s="18">
        <f>(19.0/B48*100)</f>
        <v/>
      </c>
      <c r="D48" s="19" t="n">
        <v>9822</v>
      </c>
      <c r="E48" s="18" t="n">
        <v>474.31813603</v>
      </c>
      <c r="F48" s="20" t="n">
        <v>5.93204705</v>
      </c>
      <c r="G48" s="18" t="n">
        <v>504.58341778</v>
      </c>
      <c r="H48" s="20" t="n">
        <v>5.64822567</v>
      </c>
      <c r="I48" s="18" t="n">
        <v>513.72107589</v>
      </c>
      <c r="J48" s="20" t="n">
        <v>6.04680326</v>
      </c>
      <c r="K48" s="18" t="n">
        <v>513.53126991</v>
      </c>
      <c r="L48" s="20" t="n">
        <v>8.893595250000001</v>
      </c>
      <c r="M48" s="18" t="n">
        <v>499.52340647</v>
      </c>
      <c r="N48" s="20" t="n">
        <v>5.79718564</v>
      </c>
      <c r="O48" s="18" t="n">
        <v>324.36252601</v>
      </c>
      <c r="P48" s="20" t="n">
        <v>11.17732921</v>
      </c>
      <c r="Q48" s="18" t="s">
        <v>182</v>
      </c>
      <c r="R48" s="20" t="s">
        <v>182</v>
      </c>
      <c r="S48" s="18" t="s">
        <v>182</v>
      </c>
      <c r="T48" s="20" t="s">
        <v>182</v>
      </c>
      <c r="U48" s="18" t="s">
        <v>182</v>
      </c>
      <c r="V48" s="20" t="s">
        <v>182</v>
      </c>
      <c r="W48" s="18" t="n">
        <v>434.51849646</v>
      </c>
      <c r="X48" s="20" t="n">
        <v>19.41634046</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(1048.0/B50*100)</f>
        <v/>
      </c>
      <c r="D50" s="19" t="n">
        <v>10747</v>
      </c>
      <c r="E50" s="18" t="n">
        <v>407.84419789</v>
      </c>
      <c r="F50" s="20" t="n">
        <v>3.49839437</v>
      </c>
      <c r="G50" s="18" t="n">
        <v>431.29792333</v>
      </c>
      <c r="H50" s="20" t="n">
        <v>3.8983636</v>
      </c>
      <c r="I50" s="18" t="n">
        <v>449.95891167</v>
      </c>
      <c r="J50" s="20" t="n">
        <v>3.55218107</v>
      </c>
      <c r="K50" s="18" t="n">
        <v>453.3282958</v>
      </c>
      <c r="L50" s="20" t="n">
        <v>3.95824339</v>
      </c>
      <c r="M50" s="18" t="n">
        <v>448.7522797</v>
      </c>
      <c r="N50" s="20" t="n">
        <v>4.68522662</v>
      </c>
      <c r="O50" s="18" t="n">
        <v>322.25586987</v>
      </c>
      <c r="P50" s="20" t="n">
        <v>8.56992509</v>
      </c>
      <c r="Q50" s="18" t="s">
        <v>182</v>
      </c>
      <c r="R50" s="20" t="s">
        <v>182</v>
      </c>
      <c r="S50" s="18" t="s">
        <v>182</v>
      </c>
      <c r="T50" s="20" t="s">
        <v>182</v>
      </c>
      <c r="U50" s="18" t="s">
        <v>182</v>
      </c>
      <c r="V50" s="20" t="s">
        <v>182</v>
      </c>
      <c r="W50" s="18" t="n">
        <v>382.1012521</v>
      </c>
      <c r="X50" s="20" t="n">
        <v>9.50098429</v>
      </c>
    </row>
    <row r="51" spans="1:24">
      <c r="A51" s="15" t="s">
        <v>226</v>
      </c>
      <c r="B51" s="17" t="n">
        <v>6866</v>
      </c>
      <c r="C51" s="18">
        <f>(117.0/B51*100)</f>
        <v/>
      </c>
      <c r="D51" s="19" t="n">
        <v>6749</v>
      </c>
      <c r="E51" s="18" t="n">
        <v>410.91303683</v>
      </c>
      <c r="F51" s="20" t="n">
        <v>3.15073572</v>
      </c>
      <c r="G51" s="18" t="n">
        <v>433.09011186</v>
      </c>
      <c r="H51" s="20" t="n">
        <v>5.00926225</v>
      </c>
      <c r="I51" s="18" t="n">
        <v>452.22203809</v>
      </c>
      <c r="J51" s="20" t="n">
        <v>4.52605115</v>
      </c>
      <c r="K51" s="18" t="n">
        <v>445.00540485</v>
      </c>
      <c r="L51" s="20" t="n">
        <v>3.86946268</v>
      </c>
      <c r="M51" s="18" t="n">
        <v>435.51766418</v>
      </c>
      <c r="N51" s="20" t="n">
        <v>4.86490769</v>
      </c>
      <c r="O51" s="18" t="n">
        <v>306.15936954</v>
      </c>
      <c r="P51" s="20" t="n">
        <v>16.24559738</v>
      </c>
      <c r="Q51" s="18" t="s">
        <v>182</v>
      </c>
      <c r="R51" s="20" t="s">
        <v>182</v>
      </c>
      <c r="S51" s="18" t="n">
        <v>427.96430568</v>
      </c>
      <c r="T51" s="20" t="n">
        <v>5.20460603</v>
      </c>
      <c r="U51" s="18" t="s">
        <v>182</v>
      </c>
      <c r="V51" s="20" t="s">
        <v>182</v>
      </c>
      <c r="W51" s="18" t="n">
        <v>390.03634042</v>
      </c>
      <c r="X51" s="20" t="n">
        <v>5.39255637</v>
      </c>
    </row>
    <row r="52" spans="1:24">
      <c r="A52" s="15" t="s">
        <v>227</v>
      </c>
      <c r="B52" s="17" t="n">
        <v>5809</v>
      </c>
      <c r="C52" s="18">
        <f>(119.0/B52*100)</f>
        <v/>
      </c>
      <c r="D52" s="19" t="n">
        <v>5690</v>
      </c>
      <c r="E52" s="18" t="n">
        <v>454.00810637</v>
      </c>
      <c r="F52" s="20" t="n">
        <v>3.90148301</v>
      </c>
      <c r="G52" s="18" t="n">
        <v>490.93642796</v>
      </c>
      <c r="H52" s="20" t="n">
        <v>3.80000584</v>
      </c>
      <c r="I52" s="18" t="n">
        <v>507.60032187</v>
      </c>
      <c r="J52" s="20" t="n">
        <v>3.45634918</v>
      </c>
      <c r="K52" s="18" t="n">
        <v>509.51436331</v>
      </c>
      <c r="L52" s="20" t="n">
        <v>3.26106114</v>
      </c>
      <c r="M52" s="18" t="n">
        <v>491.35778075</v>
      </c>
      <c r="N52" s="20" t="n">
        <v>5.03546541</v>
      </c>
      <c r="O52" s="18" t="n">
        <v>369.52470076</v>
      </c>
      <c r="P52" s="20" t="n">
        <v>22.63947018</v>
      </c>
      <c r="Q52" s="18" t="s">
        <v>182</v>
      </c>
      <c r="R52" s="20" t="s">
        <v>182</v>
      </c>
      <c r="S52" s="18" t="s">
        <v>182</v>
      </c>
      <c r="T52" s="20" t="s">
        <v>182</v>
      </c>
      <c r="U52" s="18" t="s">
        <v>182</v>
      </c>
      <c r="V52" s="20" t="s">
        <v>182</v>
      </c>
      <c r="W52" s="18" t="n">
        <v>389.46457873</v>
      </c>
      <c r="X52" s="20" t="n">
        <v>6.5538257</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(469.0/B54*100)</f>
        <v/>
      </c>
      <c r="D54" s="19" t="n">
        <v>4271</v>
      </c>
      <c r="E54" s="18" t="n">
        <v>358.27989338</v>
      </c>
      <c r="F54" s="20" t="n">
        <v>3.69292966</v>
      </c>
      <c r="G54" s="18" t="n">
        <v>362.02366515</v>
      </c>
      <c r="H54" s="20" t="n">
        <v>5.12422929</v>
      </c>
      <c r="I54" s="18" t="n">
        <v>383.4672615</v>
      </c>
      <c r="J54" s="20" t="n">
        <v>5.10455794</v>
      </c>
      <c r="K54" s="18" t="n">
        <v>384.78382371</v>
      </c>
      <c r="L54" s="20" t="n">
        <v>5.08932665</v>
      </c>
      <c r="M54" s="18" t="n">
        <v>389.28245011</v>
      </c>
      <c r="N54" s="20" t="n">
        <v>5.94686736</v>
      </c>
      <c r="O54" s="18" t="n">
        <v>297.57841935</v>
      </c>
      <c r="P54" s="20" t="n">
        <v>8.27344974</v>
      </c>
      <c r="Q54" s="18" t="s">
        <v>182</v>
      </c>
      <c r="R54" s="20" t="s">
        <v>182</v>
      </c>
      <c r="S54" s="18" t="s">
        <v>182</v>
      </c>
      <c r="T54" s="20" t="s">
        <v>182</v>
      </c>
      <c r="U54" s="18" t="s">
        <v>182</v>
      </c>
      <c r="V54" s="20" t="s">
        <v>182</v>
      </c>
      <c r="W54" s="18" t="n">
        <v>309.09808507</v>
      </c>
      <c r="X54" s="20" t="n">
        <v>4.66995712</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502.16686018</v>
      </c>
      <c r="F56" s="20" t="n">
        <v>3.98950357</v>
      </c>
      <c r="G56" s="18" t="n">
        <v>531.58010772</v>
      </c>
      <c r="H56" s="20" t="n">
        <v>4.01560328</v>
      </c>
      <c r="I56" s="18" t="n">
        <v>536.75330979</v>
      </c>
      <c r="J56" s="20" t="n">
        <v>3.70930254</v>
      </c>
      <c r="K56" s="18" t="n">
        <v>543.86359134</v>
      </c>
      <c r="L56" s="20" t="n">
        <v>3.25826034</v>
      </c>
      <c r="M56" s="18" t="n">
        <v>516.60873236</v>
      </c>
      <c r="N56" s="20" t="n">
        <v>4.49177612</v>
      </c>
      <c r="O56" s="18" t="n">
        <v>431.98054993</v>
      </c>
      <c r="P56" s="20" t="n">
        <v>17.09401393</v>
      </c>
      <c r="Q56" s="18" t="s">
        <v>182</v>
      </c>
      <c r="R56" s="20" t="s">
        <v>182</v>
      </c>
      <c r="S56" s="18" t="s">
        <v>182</v>
      </c>
      <c r="T56" s="20" t="s">
        <v>182</v>
      </c>
      <c r="U56" s="18" t="s">
        <v>182</v>
      </c>
      <c r="V56" s="20" t="s">
        <v>182</v>
      </c>
      <c r="W56" s="18" t="n">
        <v>444.30086003</v>
      </c>
      <c r="X56" s="20" t="n">
        <v>22.47460154</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(263.0/B61*100)</f>
        <v/>
      </c>
      <c r="D61" s="19" t="n">
        <v>6262</v>
      </c>
      <c r="E61" s="18" t="n">
        <v>472.12149153</v>
      </c>
      <c r="F61" s="20" t="n">
        <v>3.35551841</v>
      </c>
      <c r="G61" s="18" t="n">
        <v>490.62039569</v>
      </c>
      <c r="H61" s="20" t="n">
        <v>4.24921729</v>
      </c>
      <c r="I61" s="18" t="n">
        <v>487.52559042</v>
      </c>
      <c r="J61" s="20" t="n">
        <v>4.075502</v>
      </c>
      <c r="K61" s="18" t="n">
        <v>477.73829773</v>
      </c>
      <c r="L61" s="20" t="n">
        <v>4.49166314</v>
      </c>
      <c r="M61" s="18" t="n">
        <v>460.93930663</v>
      </c>
      <c r="N61" s="20" t="n">
        <v>5.38610913</v>
      </c>
      <c r="O61" s="18" t="n">
        <v>368.81442632</v>
      </c>
      <c r="P61" s="20" t="n">
        <v>17.16780352</v>
      </c>
      <c r="Q61" s="18" t="s">
        <v>182</v>
      </c>
      <c r="R61" s="20" t="s">
        <v>182</v>
      </c>
      <c r="S61" s="18" t="s">
        <v>182</v>
      </c>
      <c r="T61" s="20" t="s">
        <v>182</v>
      </c>
      <c r="U61" s="18" t="s">
        <v>182</v>
      </c>
      <c r="V61" s="20" t="s">
        <v>182</v>
      </c>
      <c r="W61" s="18" t="n">
        <v>373.7316312</v>
      </c>
      <c r="X61" s="20" t="n">
        <v>9.61976497</v>
      </c>
    </row>
    <row r="62" spans="1:24">
      <c r="A62" s="15" t="s">
        <v>237</v>
      </c>
      <c r="B62" s="17" t="n">
        <v>4476</v>
      </c>
      <c r="C62" s="18">
        <f>(5.0/B62*100)</f>
        <v/>
      </c>
      <c r="D62" s="19" t="n">
        <v>4471</v>
      </c>
      <c r="E62" s="18" t="n">
        <v>482.39046399</v>
      </c>
      <c r="F62" s="20" t="n">
        <v>3.46708501</v>
      </c>
      <c r="G62" s="18" t="n">
        <v>507.59558454</v>
      </c>
      <c r="H62" s="20" t="n">
        <v>2.93071845</v>
      </c>
      <c r="I62" s="18" t="n">
        <v>516.28993403</v>
      </c>
      <c r="J62" s="20" t="n">
        <v>2.66737835</v>
      </c>
      <c r="K62" s="18" t="n">
        <v>522.25815765</v>
      </c>
      <c r="L62" s="20" t="n">
        <v>2.7833625</v>
      </c>
      <c r="M62" s="18" t="n">
        <v>512.65989188</v>
      </c>
      <c r="N62" s="20" t="n">
        <v>3.45856148</v>
      </c>
      <c r="O62" s="18" t="n">
        <v>426.5402774</v>
      </c>
      <c r="P62" s="20" t="n">
        <v>15.63912385</v>
      </c>
      <c r="Q62" s="18" t="s">
        <v>182</v>
      </c>
      <c r="R62" s="20" t="s">
        <v>182</v>
      </c>
      <c r="S62" s="18" t="s">
        <v>182</v>
      </c>
      <c r="T62" s="20" t="s">
        <v>182</v>
      </c>
      <c r="U62" s="18" t="s">
        <v>182</v>
      </c>
      <c r="V62" s="20" t="s">
        <v>182</v>
      </c>
      <c r="W62" s="18" t="n">
        <v>453.37156402</v>
      </c>
      <c r="X62" s="20" t="n">
        <v>16.21076706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(35.0/B67*100)</f>
        <v/>
      </c>
      <c r="D67" s="19" t="n">
        <v>6936</v>
      </c>
      <c r="E67" s="18" t="n">
        <v>363.4183433</v>
      </c>
      <c r="F67" s="20" t="n">
        <v>3.91783305</v>
      </c>
      <c r="G67" s="18" t="n">
        <v>390.60350499</v>
      </c>
      <c r="H67" s="20" t="n">
        <v>3.55106912</v>
      </c>
      <c r="I67" s="18" t="n">
        <v>413.92150957</v>
      </c>
      <c r="J67" s="20" t="n">
        <v>3.49691627</v>
      </c>
      <c r="K67" s="18" t="n">
        <v>421.25423835</v>
      </c>
      <c r="L67" s="20" t="n">
        <v>3.89662712</v>
      </c>
      <c r="M67" s="18" t="n">
        <v>421.04862184</v>
      </c>
      <c r="N67" s="20" t="n">
        <v>6.09474763</v>
      </c>
      <c r="O67" s="18" t="n">
        <v>291.76354753</v>
      </c>
      <c r="P67" s="20" t="n">
        <v>5.37762837</v>
      </c>
      <c r="Q67" s="18" t="s">
        <v>182</v>
      </c>
      <c r="R67" s="20" t="s">
        <v>182</v>
      </c>
      <c r="S67" s="18" t="s">
        <v>182</v>
      </c>
      <c r="T67" s="20" t="s">
        <v>182</v>
      </c>
      <c r="U67" s="18" t="s">
        <v>182</v>
      </c>
      <c r="V67" s="20" t="s">
        <v>182</v>
      </c>
      <c r="W67" s="18" t="n">
        <v>331.53670264</v>
      </c>
      <c r="X67" s="20" t="n">
        <v>7.71596311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467.21150759</v>
      </c>
      <c r="F70" s="20" t="n">
        <v>5.67070438</v>
      </c>
      <c r="G70" s="18" t="n">
        <v>484.57161265</v>
      </c>
      <c r="H70" s="20" t="n">
        <v>4.89155748</v>
      </c>
      <c r="I70" s="18" t="n">
        <v>509.19083596</v>
      </c>
      <c r="J70" s="20" t="n">
        <v>3.54240971</v>
      </c>
      <c r="K70" s="18" t="n">
        <v>509.44162494</v>
      </c>
      <c r="L70" s="20" t="n">
        <v>4.22984282</v>
      </c>
      <c r="M70" s="18" t="n">
        <v>507.63224201</v>
      </c>
      <c r="N70" s="20" t="n">
        <v>3.63038937</v>
      </c>
      <c r="O70" s="18" t="n">
        <v>426.1731216</v>
      </c>
      <c r="P70" s="20" t="n">
        <v>17.43907662</v>
      </c>
      <c r="Q70" s="18" t="s">
        <v>182</v>
      </c>
      <c r="R70" s="20" t="s">
        <v>182</v>
      </c>
      <c r="S70" s="18" t="s">
        <v>182</v>
      </c>
      <c r="T70" s="20" t="s">
        <v>182</v>
      </c>
      <c r="U70" s="18" t="s">
        <v>182</v>
      </c>
      <c r="V70" s="20" t="s">
        <v>182</v>
      </c>
      <c r="W70" s="18" t="n">
        <v>429.71641163</v>
      </c>
      <c r="X70" s="20" t="n">
        <v>7.22183108</v>
      </c>
    </row>
    <row r="71" spans="1:24">
      <c r="A71" s="15" t="s">
        <v>246</v>
      </c>
      <c r="B71" s="17" t="n">
        <v>6115</v>
      </c>
      <c r="C71" s="18">
        <f>(116.0/B71*100)</f>
        <v/>
      </c>
      <c r="D71" s="19" t="n">
        <v>5999</v>
      </c>
      <c r="E71" s="18" t="n">
        <v>493.64667284</v>
      </c>
      <c r="F71" s="20" t="n">
        <v>3.85851358</v>
      </c>
      <c r="G71" s="18" t="n">
        <v>520.33989511</v>
      </c>
      <c r="H71" s="20" t="n">
        <v>3.38796491</v>
      </c>
      <c r="I71" s="18" t="n">
        <v>539.88724035</v>
      </c>
      <c r="J71" s="20" t="n">
        <v>2.94117997</v>
      </c>
      <c r="K71" s="18" t="n">
        <v>553.94899277</v>
      </c>
      <c r="L71" s="20" t="n">
        <v>3.18436702</v>
      </c>
      <c r="M71" s="18" t="n">
        <v>557.54091999</v>
      </c>
      <c r="N71" s="20" t="n">
        <v>4.28601597</v>
      </c>
      <c r="O71" s="18" t="n">
        <v>440.86831375</v>
      </c>
      <c r="P71" s="20" t="n">
        <v>17.19045308</v>
      </c>
      <c r="Q71" s="18" t="s">
        <v>182</v>
      </c>
      <c r="R71" s="20" t="s">
        <v>182</v>
      </c>
      <c r="S71" s="18" t="s">
        <v>182</v>
      </c>
      <c r="T71" s="20" t="s">
        <v>182</v>
      </c>
      <c r="U71" s="18" t="s">
        <v>182</v>
      </c>
      <c r="V71" s="20" t="s">
        <v>182</v>
      </c>
      <c r="W71" s="18" t="n">
        <v>488.12212108</v>
      </c>
      <c r="X71" s="20" t="n">
        <v>13.17891676</v>
      </c>
    </row>
    <row r="72" spans="1:24">
      <c r="A72" s="15" t="s">
        <v>247</v>
      </c>
      <c r="B72" s="17" t="n">
        <v>7708</v>
      </c>
      <c r="C72" s="18">
        <f>(8.0/B72*100)</f>
        <v/>
      </c>
      <c r="D72" s="19" t="n">
        <v>7700</v>
      </c>
      <c r="E72" s="18" t="n">
        <v>453.57451845</v>
      </c>
      <c r="F72" s="20" t="n">
        <v>4.09363158</v>
      </c>
      <c r="G72" s="18" t="n">
        <v>501.79394278</v>
      </c>
      <c r="H72" s="20" t="n">
        <v>3.77442495</v>
      </c>
      <c r="I72" s="18" t="n">
        <v>511.32180506</v>
      </c>
      <c r="J72" s="20" t="n">
        <v>3.30473252</v>
      </c>
      <c r="K72" s="18" t="n">
        <v>510.17218767</v>
      </c>
      <c r="L72" s="20" t="n">
        <v>3.64061609</v>
      </c>
      <c r="M72" s="18" t="n">
        <v>493.03628806</v>
      </c>
      <c r="N72" s="20" t="n">
        <v>3.95760009</v>
      </c>
      <c r="O72" s="18" t="n">
        <v>326.14458683</v>
      </c>
      <c r="P72" s="20" t="n">
        <v>15.96470294</v>
      </c>
      <c r="Q72" s="18" t="s">
        <v>182</v>
      </c>
      <c r="R72" s="20" t="s">
        <v>182</v>
      </c>
      <c r="S72" s="18" t="s">
        <v>182</v>
      </c>
      <c r="T72" s="20" t="s">
        <v>182</v>
      </c>
      <c r="U72" s="18" t="s">
        <v>182</v>
      </c>
      <c r="V72" s="20" t="s">
        <v>182</v>
      </c>
      <c r="W72" s="18" t="n">
        <v>441.62855236</v>
      </c>
      <c r="X72" s="20" t="n">
        <v>20.87664861</v>
      </c>
    </row>
    <row r="73" spans="1:24">
      <c r="A73" s="15" t="s">
        <v>248</v>
      </c>
      <c r="B73" s="17" t="n">
        <v>8249</v>
      </c>
      <c r="C73" s="18">
        <f>(236.0/B73*100)</f>
        <v/>
      </c>
      <c r="D73" s="19" t="n">
        <v>8013</v>
      </c>
      <c r="E73" s="18" t="n">
        <v>386.98018828</v>
      </c>
      <c r="F73" s="20" t="n">
        <v>3.81024289</v>
      </c>
      <c r="G73" s="18" t="n">
        <v>401.15065046</v>
      </c>
      <c r="H73" s="20" t="n">
        <v>4.50297534</v>
      </c>
      <c r="I73" s="18" t="n">
        <v>416.01488122</v>
      </c>
      <c r="J73" s="20" t="n">
        <v>3.75434783</v>
      </c>
      <c r="K73" s="18" t="n">
        <v>420.03879453</v>
      </c>
      <c r="L73" s="20" t="n">
        <v>4.23063918</v>
      </c>
      <c r="M73" s="18" t="n">
        <v>431.02723827</v>
      </c>
      <c r="N73" s="20" t="n">
        <v>5.12684945</v>
      </c>
      <c r="O73" s="18" t="n">
        <v>351.84252841</v>
      </c>
      <c r="P73" s="20" t="n">
        <v>8.1004358</v>
      </c>
      <c r="Q73" s="18" t="s">
        <v>182</v>
      </c>
      <c r="R73" s="20" t="s">
        <v>182</v>
      </c>
      <c r="S73" s="18" t="s">
        <v>182</v>
      </c>
      <c r="T73" s="20" t="s">
        <v>182</v>
      </c>
      <c r="U73" s="18" t="s">
        <v>182</v>
      </c>
      <c r="V73" s="20" t="s">
        <v>182</v>
      </c>
      <c r="W73" s="18" t="n">
        <v>350.88652274</v>
      </c>
      <c r="X73" s="20" t="n">
        <v>8.54414937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(277.0/B77*100)</f>
        <v/>
      </c>
      <c r="D77" s="19" t="n">
        <v>5785</v>
      </c>
      <c r="E77" s="18" t="n">
        <v>415.09804939</v>
      </c>
      <c r="F77" s="20" t="n">
        <v>3.87444892</v>
      </c>
      <c r="G77" s="18" t="n">
        <v>445.85109023</v>
      </c>
      <c r="H77" s="20" t="n">
        <v>5.13636738</v>
      </c>
      <c r="I77" s="18" t="n">
        <v>479.19732184</v>
      </c>
      <c r="J77" s="20" t="n">
        <v>4.07360118</v>
      </c>
      <c r="K77" s="18" t="n">
        <v>468.98970972</v>
      </c>
      <c r="L77" s="20" t="n">
        <v>3.41859866</v>
      </c>
      <c r="M77" s="18" t="n">
        <v>453.05356132</v>
      </c>
      <c r="N77" s="20" t="n">
        <v>4.08932064</v>
      </c>
      <c r="O77" s="18" t="n">
        <v>324.87880635</v>
      </c>
      <c r="P77" s="20" t="n">
        <v>14.89113436</v>
      </c>
      <c r="Q77" s="18" t="s">
        <v>182</v>
      </c>
      <c r="R77" s="20" t="s">
        <v>182</v>
      </c>
      <c r="S77" s="18" t="s">
        <v>182</v>
      </c>
      <c r="T77" s="20" t="s">
        <v>182</v>
      </c>
      <c r="U77" s="18" t="s">
        <v>182</v>
      </c>
      <c r="V77" s="20" t="s">
        <v>182</v>
      </c>
      <c r="W77" s="18" t="n">
        <v>360.72324181</v>
      </c>
      <c r="X77" s="20" t="n">
        <v>4.34287215</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325</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512.27209215</v>
      </c>
      <c r="F7" s="20" t="n">
        <v>4.2943888</v>
      </c>
      <c r="G7" s="18" t="n">
        <v>532.30957763</v>
      </c>
      <c r="H7" s="20" t="n">
        <v>3.18072225</v>
      </c>
      <c r="I7" s="18" t="n">
        <v>515.65233074</v>
      </c>
      <c r="J7" s="20" t="n">
        <v>2.69380008</v>
      </c>
      <c r="K7" s="18" t="n">
        <v>505.17724467</v>
      </c>
      <c r="L7" s="20" t="n">
        <v>3.12719375</v>
      </c>
      <c r="M7" s="18" t="n">
        <v>484.25965932</v>
      </c>
      <c r="N7" s="20" t="n">
        <v>3.74532702</v>
      </c>
      <c r="O7" s="18" t="n">
        <v>407.59514641</v>
      </c>
      <c r="P7" s="20" t="n">
        <v>17.19088166</v>
      </c>
      <c r="Q7" s="18" t="s">
        <v>182</v>
      </c>
      <c r="R7" s="20" t="s">
        <v>182</v>
      </c>
      <c r="S7" s="18" t="s">
        <v>182</v>
      </c>
      <c r="T7" s="20" t="s">
        <v>182</v>
      </c>
      <c r="U7" s="18" t="s">
        <v>182</v>
      </c>
      <c r="V7" s="20" t="s">
        <v>182</v>
      </c>
      <c r="W7" s="18" t="n">
        <v>450.49365497</v>
      </c>
      <c r="X7" s="20" t="n">
        <v>6.14443111</v>
      </c>
    </row>
    <row r="8" spans="1:24">
      <c r="A8" s="15" t="s">
        <v>183</v>
      </c>
      <c r="B8" s="17" t="n">
        <v>7007</v>
      </c>
      <c r="C8" s="18">
        <f>(143.0/B8*100)</f>
        <v/>
      </c>
      <c r="D8" s="19" t="n">
        <v>6864</v>
      </c>
      <c r="E8" s="18" t="n">
        <v>498.90836303</v>
      </c>
      <c r="F8" s="20" t="n">
        <v>3.58175576</v>
      </c>
      <c r="G8" s="18" t="n">
        <v>519.39439537</v>
      </c>
      <c r="H8" s="20" t="n">
        <v>4.08613262</v>
      </c>
      <c r="I8" s="18" t="n">
        <v>502.36447526</v>
      </c>
      <c r="J8" s="20" t="n">
        <v>4.59432699</v>
      </c>
      <c r="K8" s="18" t="n">
        <v>490.67914842</v>
      </c>
      <c r="L8" s="20" t="n">
        <v>3.92018516</v>
      </c>
      <c r="M8" s="18" t="n">
        <v>463.22258595</v>
      </c>
      <c r="N8" s="20" t="n">
        <v>4.2546355</v>
      </c>
      <c r="O8" s="18" t="n">
        <v>386.26625258</v>
      </c>
      <c r="P8" s="20" t="n">
        <v>31.80566846</v>
      </c>
      <c r="Q8" s="18" t="s">
        <v>182</v>
      </c>
      <c r="R8" s="20" t="s">
        <v>182</v>
      </c>
      <c r="S8" s="18" t="n">
        <v>361.38025951</v>
      </c>
      <c r="T8" s="20" t="n">
        <v>22.72565673</v>
      </c>
      <c r="U8" s="18" t="s">
        <v>182</v>
      </c>
      <c r="V8" s="20" t="s">
        <v>182</v>
      </c>
      <c r="W8" s="18" t="n">
        <v>379.30369046</v>
      </c>
      <c r="X8" s="20" t="n">
        <v>7.21934502</v>
      </c>
    </row>
    <row r="9" spans="1:24">
      <c r="A9" s="15" t="s">
        <v>184</v>
      </c>
      <c r="B9" s="17" t="n">
        <v>9651</v>
      </c>
      <c r="C9" s="18">
        <f>(547.0/B9*100)</f>
        <v/>
      </c>
      <c r="D9" s="19" t="n">
        <v>9104</v>
      </c>
      <c r="E9" s="18" t="n">
        <v>510.71495929</v>
      </c>
      <c r="F9" s="20" t="n">
        <v>3.87933743</v>
      </c>
      <c r="G9" s="18" t="n">
        <v>531.25443167</v>
      </c>
      <c r="H9" s="20" t="n">
        <v>3.63440213</v>
      </c>
      <c r="I9" s="18" t="n">
        <v>527.86273498</v>
      </c>
      <c r="J9" s="20" t="n">
        <v>3.27544579</v>
      </c>
      <c r="K9" s="18" t="n">
        <v>507.86258564</v>
      </c>
      <c r="L9" s="20" t="n">
        <v>2.83644639</v>
      </c>
      <c r="M9" s="18" t="n">
        <v>486.68008542</v>
      </c>
      <c r="N9" s="20" t="n">
        <v>3.04719369</v>
      </c>
      <c r="O9" s="18" t="n">
        <v>468.80407001</v>
      </c>
      <c r="P9" s="20" t="n">
        <v>44.15422539</v>
      </c>
      <c r="Q9" s="18" t="s">
        <v>182</v>
      </c>
      <c r="R9" s="20" t="s">
        <v>182</v>
      </c>
      <c r="S9" s="18" t="n">
        <v>347.7815185</v>
      </c>
      <c r="T9" s="20" t="n">
        <v>11.20716786</v>
      </c>
      <c r="U9" s="18" t="s">
        <v>182</v>
      </c>
      <c r="V9" s="20" t="s">
        <v>182</v>
      </c>
      <c r="W9" s="18" t="n">
        <v>413.21682168</v>
      </c>
      <c r="X9" s="20" t="n">
        <v>6.85467209</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(114.0/B11*100)</f>
        <v/>
      </c>
      <c r="D11" s="19" t="n">
        <v>6939</v>
      </c>
      <c r="E11" s="18" t="n">
        <v>432.4356208</v>
      </c>
      <c r="F11" s="20" t="n">
        <v>5.35322986</v>
      </c>
      <c r="G11" s="18" t="n">
        <v>459.51897857</v>
      </c>
      <c r="H11" s="20" t="n">
        <v>5.11019826</v>
      </c>
      <c r="I11" s="18" t="n">
        <v>472.3523214</v>
      </c>
      <c r="J11" s="20" t="n">
        <v>3.32054878</v>
      </c>
      <c r="K11" s="18" t="n">
        <v>475.3658625</v>
      </c>
      <c r="L11" s="20" t="n">
        <v>3.18857891</v>
      </c>
      <c r="M11" s="18" t="n">
        <v>458.48611407</v>
      </c>
      <c r="N11" s="20" t="n">
        <v>3.04824488</v>
      </c>
      <c r="O11" s="18" t="n">
        <v>312.95665784</v>
      </c>
      <c r="P11" s="20" t="n">
        <v>30.7330562</v>
      </c>
      <c r="Q11" s="18" t="s">
        <v>182</v>
      </c>
      <c r="R11" s="20" t="s">
        <v>182</v>
      </c>
      <c r="S11" s="18" t="s">
        <v>182</v>
      </c>
      <c r="T11" s="20" t="s">
        <v>182</v>
      </c>
      <c r="U11" s="18" t="s">
        <v>182</v>
      </c>
      <c r="V11" s="20" t="s">
        <v>182</v>
      </c>
      <c r="W11" s="18" t="n">
        <v>397.21542969</v>
      </c>
      <c r="X11" s="20" t="n">
        <v>8.077354039999999</v>
      </c>
    </row>
    <row r="12" spans="1:24">
      <c r="A12" s="15" t="s">
        <v>187</v>
      </c>
      <c r="B12" s="17" t="n">
        <v>6894</v>
      </c>
      <c r="C12" s="18">
        <f>(127.0/B12*100)</f>
        <v/>
      </c>
      <c r="D12" s="19" t="n">
        <v>6767</v>
      </c>
      <c r="E12" s="18" t="n">
        <v>470.61890298</v>
      </c>
      <c r="F12" s="20" t="n">
        <v>6.03428463</v>
      </c>
      <c r="G12" s="18" t="n">
        <v>513.9627101</v>
      </c>
      <c r="H12" s="20" t="n">
        <v>4.64427875</v>
      </c>
      <c r="I12" s="18" t="n">
        <v>509.20714575</v>
      </c>
      <c r="J12" s="20" t="n">
        <v>3.70993707</v>
      </c>
      <c r="K12" s="18" t="n">
        <v>503.18802238</v>
      </c>
      <c r="L12" s="20" t="n">
        <v>3.36740926</v>
      </c>
      <c r="M12" s="18" t="n">
        <v>479.3950252</v>
      </c>
      <c r="N12" s="20" t="n">
        <v>3.57077222</v>
      </c>
      <c r="O12" s="18" t="n">
        <v>401.25210766</v>
      </c>
      <c r="P12" s="20" t="n">
        <v>22.85696234</v>
      </c>
      <c r="Q12" s="18" t="s">
        <v>182</v>
      </c>
      <c r="R12" s="20" t="s">
        <v>182</v>
      </c>
      <c r="S12" s="18" t="n">
        <v>332.31014509</v>
      </c>
      <c r="T12" s="20" t="n">
        <v>18.34291261</v>
      </c>
      <c r="U12" s="18" t="s">
        <v>182</v>
      </c>
      <c r="V12" s="20" t="s">
        <v>182</v>
      </c>
      <c r="W12" s="18" t="n">
        <v>401.46723235</v>
      </c>
      <c r="X12" s="20" t="n">
        <v>9.382108880000001</v>
      </c>
    </row>
    <row r="13" spans="1:24">
      <c r="A13" s="15" t="s">
        <v>188</v>
      </c>
      <c r="B13" s="17" t="n">
        <v>7161</v>
      </c>
      <c r="C13" s="18">
        <f>(315.0/B13*100)</f>
        <v/>
      </c>
      <c r="D13" s="19" t="n">
        <v>6846</v>
      </c>
      <c r="E13" s="18" t="n">
        <v>518.65373606</v>
      </c>
      <c r="F13" s="20" t="n">
        <v>3.79265718</v>
      </c>
      <c r="G13" s="18" t="n">
        <v>522.1162106100001</v>
      </c>
      <c r="H13" s="20" t="n">
        <v>3.58580258</v>
      </c>
      <c r="I13" s="18" t="n">
        <v>515.65084309</v>
      </c>
      <c r="J13" s="20" t="n">
        <v>3.334716</v>
      </c>
      <c r="K13" s="18" t="n">
        <v>502.27908873</v>
      </c>
      <c r="L13" s="20" t="n">
        <v>3.84847282</v>
      </c>
      <c r="M13" s="18" t="n">
        <v>496.17847411</v>
      </c>
      <c r="N13" s="20" t="n">
        <v>3.83013519</v>
      </c>
      <c r="O13" s="18" t="n">
        <v>391.87245923</v>
      </c>
      <c r="P13" s="20" t="n">
        <v>22.46267813</v>
      </c>
      <c r="Q13" s="18" t="s">
        <v>182</v>
      </c>
      <c r="R13" s="20" t="s">
        <v>182</v>
      </c>
      <c r="S13" s="18" t="n">
        <v>407.4699787</v>
      </c>
      <c r="T13" s="20" t="n">
        <v>6.79601306</v>
      </c>
      <c r="U13" s="18" t="s">
        <v>182</v>
      </c>
      <c r="V13" s="20" t="s">
        <v>182</v>
      </c>
      <c r="W13" s="18" t="n">
        <v>412.63830962</v>
      </c>
      <c r="X13" s="20" t="n">
        <v>6.18749615</v>
      </c>
    </row>
    <row r="14" spans="1:24">
      <c r="A14" s="15" t="s">
        <v>189</v>
      </c>
      <c r="B14" s="17" t="n">
        <v>5587</v>
      </c>
      <c r="C14" s="18">
        <f>(192.0/B14*100)</f>
        <v/>
      </c>
      <c r="D14" s="19" t="n">
        <v>5395</v>
      </c>
      <c r="E14" s="18" t="n">
        <v>524.08063355</v>
      </c>
      <c r="F14" s="20" t="n">
        <v>5.33912823</v>
      </c>
      <c r="G14" s="18" t="n">
        <v>537.71229055</v>
      </c>
      <c r="H14" s="20" t="n">
        <v>3.40541135</v>
      </c>
      <c r="I14" s="18" t="n">
        <v>519.99663724</v>
      </c>
      <c r="J14" s="20" t="n">
        <v>3.57100176</v>
      </c>
      <c r="K14" s="18" t="n">
        <v>519.82103159</v>
      </c>
      <c r="L14" s="20" t="n">
        <v>3.94264189</v>
      </c>
      <c r="M14" s="18" t="n">
        <v>505.66122903</v>
      </c>
      <c r="N14" s="20" t="n">
        <v>3.35188467</v>
      </c>
      <c r="O14" s="18" t="n">
        <v>397.46444377</v>
      </c>
      <c r="P14" s="20" t="n">
        <v>18.97557136</v>
      </c>
      <c r="Q14" s="18" t="s">
        <v>182</v>
      </c>
      <c r="R14" s="20" t="s">
        <v>182</v>
      </c>
      <c r="S14" s="18" t="s">
        <v>182</v>
      </c>
      <c r="T14" s="20" t="s">
        <v>182</v>
      </c>
      <c r="U14" s="18" t="s">
        <v>182</v>
      </c>
      <c r="V14" s="20" t="s">
        <v>182</v>
      </c>
      <c r="W14" s="18" t="n">
        <v>459.37875286</v>
      </c>
      <c r="X14" s="20" t="n">
        <v>12.438863</v>
      </c>
    </row>
    <row r="15" spans="1:24">
      <c r="A15" s="15" t="s">
        <v>190</v>
      </c>
      <c r="B15" s="17" t="n">
        <v>5882</v>
      </c>
      <c r="C15" s="18">
        <f>(145.0/B15*100)</f>
        <v/>
      </c>
      <c r="D15" s="19" t="n">
        <v>5737</v>
      </c>
      <c r="E15" s="18" t="n">
        <v>553.11920014</v>
      </c>
      <c r="F15" s="20" t="n">
        <v>3.49583214</v>
      </c>
      <c r="G15" s="18" t="n">
        <v>544.38080138</v>
      </c>
      <c r="H15" s="20" t="n">
        <v>3.34255077</v>
      </c>
      <c r="I15" s="18" t="n">
        <v>526.24142955</v>
      </c>
      <c r="J15" s="20" t="n">
        <v>3.25608772</v>
      </c>
      <c r="K15" s="18" t="n">
        <v>522.53219692</v>
      </c>
      <c r="L15" s="20" t="n">
        <v>4.25408306</v>
      </c>
      <c r="M15" s="18" t="n">
        <v>512.77725151</v>
      </c>
      <c r="N15" s="20" t="n">
        <v>4.64508148</v>
      </c>
      <c r="O15" s="18" t="n">
        <v>346.97734016</v>
      </c>
      <c r="P15" s="20" t="n">
        <v>25.67199834</v>
      </c>
      <c r="Q15" s="18" t="s">
        <v>182</v>
      </c>
      <c r="R15" s="20" t="s">
        <v>182</v>
      </c>
      <c r="S15" s="18" t="n">
        <v>367.66871077</v>
      </c>
      <c r="T15" s="20" t="n">
        <v>14.82638214</v>
      </c>
      <c r="U15" s="18" t="s">
        <v>182</v>
      </c>
      <c r="V15" s="20" t="s">
        <v>182</v>
      </c>
      <c r="W15" s="18" t="n">
        <v>437.97181741</v>
      </c>
      <c r="X15" s="20" t="n">
        <v>9.703050470000001</v>
      </c>
    </row>
    <row r="16" spans="1:24">
      <c r="A16" s="15" t="s">
        <v>191</v>
      </c>
      <c r="B16" s="17" t="n">
        <v>6108</v>
      </c>
      <c r="C16" s="18">
        <f>(258.0/B16*100)</f>
        <v/>
      </c>
      <c r="D16" s="19" t="n">
        <v>5850</v>
      </c>
      <c r="E16" s="18" t="n">
        <v>502.67360568</v>
      </c>
      <c r="F16" s="20" t="n">
        <v>5.23737629</v>
      </c>
      <c r="G16" s="18" t="n">
        <v>537.45237293</v>
      </c>
      <c r="H16" s="20" t="n">
        <v>4.84986</v>
      </c>
      <c r="I16" s="18" t="n">
        <v>528.1001304</v>
      </c>
      <c r="J16" s="20" t="n">
        <v>3.99916444</v>
      </c>
      <c r="K16" s="18" t="n">
        <v>514.89008854</v>
      </c>
      <c r="L16" s="20" t="n">
        <v>3.46476855</v>
      </c>
      <c r="M16" s="18" t="n">
        <v>489.6560376</v>
      </c>
      <c r="N16" s="20" t="n">
        <v>3.6245679</v>
      </c>
      <c r="O16" s="18" t="n">
        <v>327.78468044</v>
      </c>
      <c r="P16" s="20" t="n">
        <v>17.76127597</v>
      </c>
      <c r="Q16" s="18" t="s">
        <v>182</v>
      </c>
      <c r="R16" s="20" t="s">
        <v>182</v>
      </c>
      <c r="S16" s="18" t="s">
        <v>182</v>
      </c>
      <c r="T16" s="20" t="s">
        <v>182</v>
      </c>
      <c r="U16" s="18" t="s">
        <v>182</v>
      </c>
      <c r="V16" s="20" t="s">
        <v>182</v>
      </c>
      <c r="W16" s="18" t="n">
        <v>384.51285057</v>
      </c>
      <c r="X16" s="20" t="n">
        <v>8.755026000000001</v>
      </c>
    </row>
    <row r="17" spans="1:24">
      <c r="A17" s="15" t="s">
        <v>192</v>
      </c>
      <c r="B17" s="17" t="n">
        <v>6504</v>
      </c>
      <c r="C17" s="18">
        <f>(784.0/B17*100)</f>
        <v/>
      </c>
      <c r="D17" s="19" t="n">
        <v>5720</v>
      </c>
      <c r="E17" s="18" t="n">
        <v>529.28096069</v>
      </c>
      <c r="F17" s="20" t="n">
        <v>3.60313589</v>
      </c>
      <c r="G17" s="18" t="n">
        <v>543.24329326</v>
      </c>
      <c r="H17" s="20" t="n">
        <v>3.50720069</v>
      </c>
      <c r="I17" s="18" t="n">
        <v>527.8062685</v>
      </c>
      <c r="J17" s="20" t="n">
        <v>4.20221341</v>
      </c>
      <c r="K17" s="18" t="n">
        <v>513.15398566</v>
      </c>
      <c r="L17" s="20" t="n">
        <v>5.16838008</v>
      </c>
      <c r="M17" s="18" t="n">
        <v>490.72986388</v>
      </c>
      <c r="N17" s="20" t="n">
        <v>4.98545895</v>
      </c>
      <c r="O17" s="18" t="s">
        <v>182</v>
      </c>
      <c r="P17" s="20" t="s">
        <v>182</v>
      </c>
      <c r="Q17" s="18" t="s">
        <v>182</v>
      </c>
      <c r="R17" s="20" t="s">
        <v>182</v>
      </c>
      <c r="S17" s="18" t="n">
        <v>338.260297</v>
      </c>
      <c r="T17" s="20" t="n">
        <v>14.23011861</v>
      </c>
      <c r="U17" s="18" t="s">
        <v>182</v>
      </c>
      <c r="V17" s="20" t="s">
        <v>182</v>
      </c>
      <c r="W17" s="18" t="n">
        <v>413.38080463</v>
      </c>
      <c r="X17" s="20" t="n">
        <v>10.25855037</v>
      </c>
    </row>
    <row r="18" spans="1:24">
      <c r="A18" s="15" t="s">
        <v>193</v>
      </c>
      <c r="B18" s="17" t="n">
        <v>5532</v>
      </c>
      <c r="C18" s="18">
        <f>(39.0/B18*100)</f>
        <v/>
      </c>
      <c r="D18" s="19" t="n">
        <v>5493</v>
      </c>
      <c r="E18" s="18" t="n">
        <v>469.79498604</v>
      </c>
      <c r="F18" s="20" t="n">
        <v>5.33073297</v>
      </c>
      <c r="G18" s="18" t="n">
        <v>481.79520492</v>
      </c>
      <c r="H18" s="20" t="n">
        <v>5.66842706</v>
      </c>
      <c r="I18" s="18" t="n">
        <v>476.63888958</v>
      </c>
      <c r="J18" s="20" t="n">
        <v>5.04719576</v>
      </c>
      <c r="K18" s="18" t="n">
        <v>479.08643392</v>
      </c>
      <c r="L18" s="20" t="n">
        <v>4.27784587</v>
      </c>
      <c r="M18" s="18" t="n">
        <v>468.24507699</v>
      </c>
      <c r="N18" s="20" t="n">
        <v>4.84972767</v>
      </c>
      <c r="O18" s="18" t="n">
        <v>344.14369298</v>
      </c>
      <c r="P18" s="20" t="n">
        <v>18.50959331</v>
      </c>
      <c r="Q18" s="18" t="s">
        <v>182</v>
      </c>
      <c r="R18" s="20" t="s">
        <v>182</v>
      </c>
      <c r="S18" s="18" t="s">
        <v>182</v>
      </c>
      <c r="T18" s="20" t="s">
        <v>182</v>
      </c>
      <c r="U18" s="18" t="s">
        <v>182</v>
      </c>
      <c r="V18" s="20" t="s">
        <v>182</v>
      </c>
      <c r="W18" s="18" t="n">
        <v>383.15536636</v>
      </c>
      <c r="X18" s="20" t="n">
        <v>9.00570892</v>
      </c>
    </row>
    <row r="19" spans="1:24">
      <c r="A19" s="15" t="s">
        <v>194</v>
      </c>
      <c r="B19" s="17" t="n">
        <v>5658</v>
      </c>
      <c r="C19" s="18">
        <f>(137.0/B19*100)</f>
        <v/>
      </c>
      <c r="D19" s="19" t="n">
        <v>5521</v>
      </c>
      <c r="E19" s="18" t="n">
        <v>463.37763017</v>
      </c>
      <c r="F19" s="20" t="n">
        <v>7.6955176</v>
      </c>
      <c r="G19" s="18" t="n">
        <v>486.60622337</v>
      </c>
      <c r="H19" s="20" t="n">
        <v>5.56370781</v>
      </c>
      <c r="I19" s="18" t="n">
        <v>487.8790405</v>
      </c>
      <c r="J19" s="20" t="n">
        <v>4.04125115</v>
      </c>
      <c r="K19" s="18" t="n">
        <v>480.71507836</v>
      </c>
      <c r="L19" s="20" t="n">
        <v>3.956939</v>
      </c>
      <c r="M19" s="18" t="n">
        <v>456.81602739</v>
      </c>
      <c r="N19" s="20" t="n">
        <v>3.50063487</v>
      </c>
      <c r="O19" s="18" t="n">
        <v>417.5235188</v>
      </c>
      <c r="P19" s="20" t="n">
        <v>18.56400748</v>
      </c>
      <c r="Q19" s="18" t="s">
        <v>182</v>
      </c>
      <c r="R19" s="20" t="s">
        <v>182</v>
      </c>
      <c r="S19" s="18" t="s">
        <v>182</v>
      </c>
      <c r="T19" s="20" t="s">
        <v>182</v>
      </c>
      <c r="U19" s="18" t="s">
        <v>182</v>
      </c>
      <c r="V19" s="20" t="s">
        <v>182</v>
      </c>
      <c r="W19" s="18" t="n">
        <v>376.92777182</v>
      </c>
      <c r="X19" s="20" t="n">
        <v>8.218936469999999</v>
      </c>
    </row>
    <row r="20" spans="1:24">
      <c r="A20" s="15" t="s">
        <v>195</v>
      </c>
      <c r="B20" s="17" t="n">
        <v>3371</v>
      </c>
      <c r="C20" s="18">
        <f>(81.0/B20*100)</f>
        <v/>
      </c>
      <c r="D20" s="19" t="n">
        <v>3290</v>
      </c>
      <c r="E20" s="18" t="n">
        <v>490.77358763</v>
      </c>
      <c r="F20" s="20" t="n">
        <v>4.85916843</v>
      </c>
      <c r="G20" s="18" t="n">
        <v>499.84136256</v>
      </c>
      <c r="H20" s="20" t="n">
        <v>4.84314439</v>
      </c>
      <c r="I20" s="18" t="n">
        <v>489.6477417</v>
      </c>
      <c r="J20" s="20" t="n">
        <v>3.91681338</v>
      </c>
      <c r="K20" s="18" t="n">
        <v>485.40136818</v>
      </c>
      <c r="L20" s="20" t="n">
        <v>4.11838847</v>
      </c>
      <c r="M20" s="18" t="n">
        <v>462.09586891</v>
      </c>
      <c r="N20" s="20" t="n">
        <v>4.70406649</v>
      </c>
      <c r="O20" s="18" t="s">
        <v>182</v>
      </c>
      <c r="P20" s="20" t="s">
        <v>182</v>
      </c>
      <c r="Q20" s="18" t="s">
        <v>182</v>
      </c>
      <c r="R20" s="20" t="s">
        <v>182</v>
      </c>
      <c r="S20" s="18" t="s">
        <v>182</v>
      </c>
      <c r="T20" s="20" t="s">
        <v>182</v>
      </c>
      <c r="U20" s="18" t="s">
        <v>182</v>
      </c>
      <c r="V20" s="20" t="s">
        <v>182</v>
      </c>
      <c r="W20" s="18" t="n">
        <v>398.94784404</v>
      </c>
      <c r="X20" s="20" t="n">
        <v>9.777036320000001</v>
      </c>
    </row>
    <row r="21" spans="1:24">
      <c r="A21" s="15" t="s">
        <v>196</v>
      </c>
      <c r="B21" s="17" t="n">
        <v>5741</v>
      </c>
      <c r="C21" s="18">
        <f>(79.0/B21*100)</f>
        <v/>
      </c>
      <c r="D21" s="19" t="n">
        <v>5662</v>
      </c>
      <c r="E21" s="18" t="n">
        <v>516.30171888</v>
      </c>
      <c r="F21" s="20" t="n">
        <v>4.83337369</v>
      </c>
      <c r="G21" s="18" t="n">
        <v>543.36255023</v>
      </c>
      <c r="H21" s="20" t="n">
        <v>4.35047027</v>
      </c>
      <c r="I21" s="18" t="n">
        <v>533.04141394</v>
      </c>
      <c r="J21" s="20" t="n">
        <v>2.72726399</v>
      </c>
      <c r="K21" s="18" t="n">
        <v>520.43631785</v>
      </c>
      <c r="L21" s="20" t="n">
        <v>3.08478451</v>
      </c>
      <c r="M21" s="18" t="n">
        <v>504.00942584</v>
      </c>
      <c r="N21" s="20" t="n">
        <v>3.84946397</v>
      </c>
      <c r="O21" s="18" t="n">
        <v>412.14039851</v>
      </c>
      <c r="P21" s="20" t="n">
        <v>36.64432922</v>
      </c>
      <c r="Q21" s="18" t="s">
        <v>182</v>
      </c>
      <c r="R21" s="20" t="s">
        <v>182</v>
      </c>
      <c r="S21" s="18" t="s">
        <v>182</v>
      </c>
      <c r="T21" s="20" t="s">
        <v>182</v>
      </c>
      <c r="U21" s="18" t="s">
        <v>182</v>
      </c>
      <c r="V21" s="20" t="s">
        <v>182</v>
      </c>
      <c r="W21" s="18" t="n">
        <v>451.20563519</v>
      </c>
      <c r="X21" s="20" t="n">
        <v>10.10016362</v>
      </c>
    </row>
    <row r="22" spans="1:24">
      <c r="A22" s="15" t="s">
        <v>197</v>
      </c>
      <c r="B22" s="17" t="n">
        <v>6598</v>
      </c>
      <c r="C22" s="18">
        <f>(100.0/B22*100)</f>
        <v/>
      </c>
      <c r="D22" s="19" t="n">
        <v>6498</v>
      </c>
      <c r="E22" s="18" t="n">
        <v>484.2685747</v>
      </c>
      <c r="F22" s="20" t="n">
        <v>7.78600042</v>
      </c>
      <c r="G22" s="18" t="n">
        <v>497.63248111</v>
      </c>
      <c r="H22" s="20" t="n">
        <v>5.69050131</v>
      </c>
      <c r="I22" s="18" t="n">
        <v>497.89916585</v>
      </c>
      <c r="J22" s="20" t="n">
        <v>4.98029189</v>
      </c>
      <c r="K22" s="18" t="n">
        <v>498.31130167</v>
      </c>
      <c r="L22" s="20" t="n">
        <v>4.57586258</v>
      </c>
      <c r="M22" s="18" t="n">
        <v>485.35364356</v>
      </c>
      <c r="N22" s="20" t="n">
        <v>4.65862601</v>
      </c>
      <c r="O22" s="18" t="n">
        <v>371.78539807</v>
      </c>
      <c r="P22" s="20" t="n">
        <v>9.287245390000001</v>
      </c>
      <c r="Q22" s="18" t="s">
        <v>182</v>
      </c>
      <c r="R22" s="20" t="s">
        <v>182</v>
      </c>
      <c r="S22" s="18" t="n">
        <v>481.75555063</v>
      </c>
      <c r="T22" s="20" t="n">
        <v>8.711038220000001</v>
      </c>
      <c r="U22" s="18" t="s">
        <v>182</v>
      </c>
      <c r="V22" s="20" t="s">
        <v>182</v>
      </c>
      <c r="W22" s="18" t="n">
        <v>372.15215838</v>
      </c>
      <c r="X22" s="20" t="n">
        <v>8.49069976</v>
      </c>
    </row>
    <row r="23" spans="1:24">
      <c r="A23" s="15" t="s">
        <v>198</v>
      </c>
      <c r="B23" s="17" t="n">
        <v>11583</v>
      </c>
      <c r="C23" s="18">
        <f>(512.0/B23*100)</f>
        <v/>
      </c>
      <c r="D23" s="19" t="n">
        <v>11071</v>
      </c>
      <c r="E23" s="18" t="n">
        <v>481.49641897</v>
      </c>
      <c r="F23" s="20" t="n">
        <v>5.17394201</v>
      </c>
      <c r="G23" s="18" t="n">
        <v>502.30221173</v>
      </c>
      <c r="H23" s="20" t="n">
        <v>5.19672813</v>
      </c>
      <c r="I23" s="18" t="n">
        <v>501.17433093</v>
      </c>
      <c r="J23" s="20" t="n">
        <v>4.54739331</v>
      </c>
      <c r="K23" s="18" t="n">
        <v>491.3604848</v>
      </c>
      <c r="L23" s="20" t="n">
        <v>3.39025827</v>
      </c>
      <c r="M23" s="18" t="n">
        <v>483.04616938</v>
      </c>
      <c r="N23" s="20" t="n">
        <v>3.81502971</v>
      </c>
      <c r="O23" s="18" t="n">
        <v>415.78740956</v>
      </c>
      <c r="P23" s="20" t="n">
        <v>22.44752181</v>
      </c>
      <c r="Q23" s="18" t="s">
        <v>182</v>
      </c>
      <c r="R23" s="20" t="s">
        <v>182</v>
      </c>
      <c r="S23" s="18" t="s">
        <v>182</v>
      </c>
      <c r="T23" s="20" t="s">
        <v>182</v>
      </c>
      <c r="U23" s="18" t="s">
        <v>182</v>
      </c>
      <c r="V23" s="20" t="s">
        <v>182</v>
      </c>
      <c r="W23" s="18" t="n">
        <v>406.05639205</v>
      </c>
      <c r="X23" s="20" t="n">
        <v>7.50679329</v>
      </c>
    </row>
    <row r="24" spans="1:24">
      <c r="A24" s="15" t="s">
        <v>199</v>
      </c>
      <c r="B24" s="17" t="n">
        <v>6647</v>
      </c>
      <c r="C24" s="18">
        <f>(17.0/B24*100)</f>
        <v/>
      </c>
      <c r="D24" s="19" t="n">
        <v>6630</v>
      </c>
      <c r="E24" s="18" t="n">
        <v>526.17288423</v>
      </c>
      <c r="F24" s="20" t="n">
        <v>3.48219306</v>
      </c>
      <c r="G24" s="18" t="n">
        <v>531.92090765</v>
      </c>
      <c r="H24" s="20" t="n">
        <v>3.82679154</v>
      </c>
      <c r="I24" s="18" t="n">
        <v>516.81171293</v>
      </c>
      <c r="J24" s="20" t="n">
        <v>3.88688264</v>
      </c>
      <c r="K24" s="18" t="n">
        <v>499.59641019</v>
      </c>
      <c r="L24" s="20" t="n">
        <v>5.3480688</v>
      </c>
      <c r="M24" s="18" t="n">
        <v>484.48466668</v>
      </c>
      <c r="N24" s="20" t="n">
        <v>5.27481463</v>
      </c>
      <c r="O24" s="18" t="n">
        <v>421.72680658</v>
      </c>
      <c r="P24" s="20" t="n">
        <v>17.49008828</v>
      </c>
      <c r="Q24" s="18" t="s">
        <v>182</v>
      </c>
      <c r="R24" s="20" t="s">
        <v>182</v>
      </c>
      <c r="S24" s="18" t="s">
        <v>182</v>
      </c>
      <c r="T24" s="20" t="s">
        <v>182</v>
      </c>
      <c r="U24" s="18" t="s">
        <v>182</v>
      </c>
      <c r="V24" s="20" t="s">
        <v>182</v>
      </c>
      <c r="W24" s="18" t="n">
        <v>429.00243288</v>
      </c>
      <c r="X24" s="20" t="n">
        <v>14.96192963</v>
      </c>
    </row>
    <row r="25" spans="1:24">
      <c r="A25" s="15" t="s">
        <v>200</v>
      </c>
      <c r="B25" s="17" t="n">
        <v>5581</v>
      </c>
      <c r="C25" s="18">
        <f>(28.0/B25*100)</f>
        <v/>
      </c>
      <c r="D25" s="19" t="n">
        <v>5553</v>
      </c>
      <c r="E25" s="18" t="n">
        <v>512.32324926</v>
      </c>
      <c r="F25" s="20" t="n">
        <v>4.70872007</v>
      </c>
      <c r="G25" s="18" t="n">
        <v>537.53714303</v>
      </c>
      <c r="H25" s="20" t="n">
        <v>4.74974898</v>
      </c>
      <c r="I25" s="18" t="n">
        <v>525.1028357</v>
      </c>
      <c r="J25" s="20" t="n">
        <v>4.61111401</v>
      </c>
      <c r="K25" s="18" t="n">
        <v>512.79308531</v>
      </c>
      <c r="L25" s="20" t="n">
        <v>3.83892683</v>
      </c>
      <c r="M25" s="18" t="n">
        <v>491.55927898</v>
      </c>
      <c r="N25" s="20" t="n">
        <v>5.26503</v>
      </c>
      <c r="O25" s="18" t="n">
        <v>368.87327966</v>
      </c>
      <c r="P25" s="20" t="n">
        <v>23.3815843</v>
      </c>
      <c r="Q25" s="18" t="s">
        <v>182</v>
      </c>
      <c r="R25" s="20" t="s">
        <v>182</v>
      </c>
      <c r="S25" s="18" t="s">
        <v>182</v>
      </c>
      <c r="T25" s="20" t="s">
        <v>182</v>
      </c>
      <c r="U25" s="18" t="s">
        <v>182</v>
      </c>
      <c r="V25" s="20" t="s">
        <v>182</v>
      </c>
      <c r="W25" s="18" t="n">
        <v>481.638454</v>
      </c>
      <c r="X25" s="20" t="n">
        <v>18.80255433</v>
      </c>
    </row>
    <row r="26" spans="1:24">
      <c r="A26" s="15" t="s">
        <v>201</v>
      </c>
      <c r="B26" s="17" t="n">
        <v>4869</v>
      </c>
      <c r="C26" s="18">
        <f>(100.0/B26*100)</f>
        <v/>
      </c>
      <c r="D26" s="19" t="n">
        <v>4769</v>
      </c>
      <c r="E26" s="18" t="n">
        <v>492.06213987</v>
      </c>
      <c r="F26" s="20" t="n">
        <v>5.5671129</v>
      </c>
      <c r="G26" s="18" t="n">
        <v>497.90378833</v>
      </c>
      <c r="H26" s="20" t="n">
        <v>4.12783522</v>
      </c>
      <c r="I26" s="18" t="n">
        <v>496.67065892</v>
      </c>
      <c r="J26" s="20" t="n">
        <v>3.52710682</v>
      </c>
      <c r="K26" s="18" t="n">
        <v>485.02741893</v>
      </c>
      <c r="L26" s="20" t="n">
        <v>2.76530858</v>
      </c>
      <c r="M26" s="18" t="n">
        <v>481.37779064</v>
      </c>
      <c r="N26" s="20" t="n">
        <v>3.46016321</v>
      </c>
      <c r="O26" s="18" t="s">
        <v>182</v>
      </c>
      <c r="P26" s="20" t="s">
        <v>182</v>
      </c>
      <c r="Q26" s="18" t="s">
        <v>182</v>
      </c>
      <c r="R26" s="20" t="s">
        <v>182</v>
      </c>
      <c r="S26" s="18" t="s">
        <v>182</v>
      </c>
      <c r="T26" s="20" t="s">
        <v>182</v>
      </c>
      <c r="U26" s="18" t="s">
        <v>182</v>
      </c>
      <c r="V26" s="20" t="s">
        <v>182</v>
      </c>
      <c r="W26" s="18" t="n">
        <v>431.58585269</v>
      </c>
      <c r="X26" s="20" t="n">
        <v>8.92458858</v>
      </c>
    </row>
    <row r="27" spans="1:24">
      <c r="A27" s="15" t="s">
        <v>202</v>
      </c>
      <c r="B27" s="17" t="n">
        <v>5299</v>
      </c>
      <c r="C27" s="18">
        <f>(174.0/B27*100)</f>
        <v/>
      </c>
      <c r="D27" s="19" t="n">
        <v>5125</v>
      </c>
      <c r="E27" s="18" t="n">
        <v>503.52102886</v>
      </c>
      <c r="F27" s="20" t="n">
        <v>4.36829968</v>
      </c>
      <c r="G27" s="18" t="n">
        <v>507.46791795</v>
      </c>
      <c r="H27" s="20" t="n">
        <v>4.21782225</v>
      </c>
      <c r="I27" s="18" t="n">
        <v>498.22211913</v>
      </c>
      <c r="J27" s="20" t="n">
        <v>3.84512895</v>
      </c>
      <c r="K27" s="18" t="n">
        <v>491.28471121</v>
      </c>
      <c r="L27" s="20" t="n">
        <v>3.37424304</v>
      </c>
      <c r="M27" s="18" t="n">
        <v>474.68481914</v>
      </c>
      <c r="N27" s="20" t="n">
        <v>3.38656524</v>
      </c>
      <c r="O27" s="18" t="n">
        <v>387.30917951</v>
      </c>
      <c r="P27" s="20" t="n">
        <v>16.08929805</v>
      </c>
      <c r="Q27" s="18" t="s">
        <v>182</v>
      </c>
      <c r="R27" s="20" t="s">
        <v>182</v>
      </c>
      <c r="S27" s="18" t="s">
        <v>182</v>
      </c>
      <c r="T27" s="20" t="s">
        <v>182</v>
      </c>
      <c r="U27" s="18" t="s">
        <v>182</v>
      </c>
      <c r="V27" s="20" t="s">
        <v>182</v>
      </c>
      <c r="W27" s="18" t="n">
        <v>397.99034971</v>
      </c>
      <c r="X27" s="20" t="n">
        <v>4.66135554</v>
      </c>
    </row>
    <row r="28" spans="1:24">
      <c r="A28" s="15" t="s">
        <v>203</v>
      </c>
      <c r="B28" s="17" t="n">
        <v>7568</v>
      </c>
      <c r="C28" s="18">
        <f>(134.0/B28*100)</f>
        <v/>
      </c>
      <c r="D28" s="19" t="n">
        <v>7434</v>
      </c>
      <c r="E28" s="18" t="n">
        <v>406.93257645</v>
      </c>
      <c r="F28" s="20" t="n">
        <v>3.73051515</v>
      </c>
      <c r="G28" s="18" t="n">
        <v>429.81523897</v>
      </c>
      <c r="H28" s="20" t="n">
        <v>3.58331365</v>
      </c>
      <c r="I28" s="18" t="n">
        <v>435.5559693</v>
      </c>
      <c r="J28" s="20" t="n">
        <v>3.69777156</v>
      </c>
      <c r="K28" s="18" t="n">
        <v>432.58682298</v>
      </c>
      <c r="L28" s="20" t="n">
        <v>3.28814042</v>
      </c>
      <c r="M28" s="18" t="n">
        <v>429.78637879</v>
      </c>
      <c r="N28" s="20" t="n">
        <v>3.97197974</v>
      </c>
      <c r="O28" s="18" t="n">
        <v>334.93985653</v>
      </c>
      <c r="P28" s="20" t="n">
        <v>9.19196545</v>
      </c>
      <c r="Q28" s="18" t="s">
        <v>182</v>
      </c>
      <c r="R28" s="20" t="s">
        <v>182</v>
      </c>
      <c r="S28" s="18" t="s">
        <v>182</v>
      </c>
      <c r="T28" s="20" t="s">
        <v>182</v>
      </c>
      <c r="U28" s="18" t="s">
        <v>182</v>
      </c>
      <c r="V28" s="20" t="s">
        <v>182</v>
      </c>
      <c r="W28" s="18" t="n">
        <v>372.30276431</v>
      </c>
      <c r="X28" s="20" t="n">
        <v>8.40053258</v>
      </c>
    </row>
    <row r="29" spans="1:24">
      <c r="A29" s="15" t="s">
        <v>204</v>
      </c>
      <c r="B29" s="17" t="n">
        <v>5385</v>
      </c>
      <c r="C29" s="18">
        <f>(36.0/B29*100)</f>
        <v/>
      </c>
      <c r="D29" s="19" t="n">
        <v>5349</v>
      </c>
      <c r="E29" s="18" t="n">
        <v>517.86832643</v>
      </c>
      <c r="F29" s="20" t="n">
        <v>4.80951823</v>
      </c>
      <c r="G29" s="18" t="n">
        <v>532.95060542</v>
      </c>
      <c r="H29" s="20" t="n">
        <v>3.7857521</v>
      </c>
      <c r="I29" s="18" t="n">
        <v>517.08432233</v>
      </c>
      <c r="J29" s="20" t="n">
        <v>3.30561334</v>
      </c>
      <c r="K29" s="18" t="n">
        <v>500.85556017</v>
      </c>
      <c r="L29" s="20" t="n">
        <v>3.44367787</v>
      </c>
      <c r="M29" s="18" t="n">
        <v>483.35644404</v>
      </c>
      <c r="N29" s="20" t="n">
        <v>4.06854355</v>
      </c>
      <c r="O29" s="18" t="n">
        <v>324.13415987</v>
      </c>
      <c r="P29" s="20" t="n">
        <v>51.69632977</v>
      </c>
      <c r="Q29" s="18" t="s">
        <v>182</v>
      </c>
      <c r="R29" s="20" t="s">
        <v>182</v>
      </c>
      <c r="S29" s="18" t="n">
        <v>314.02123871</v>
      </c>
      <c r="T29" s="20" t="n">
        <v>13.26138992</v>
      </c>
      <c r="U29" s="18" t="s">
        <v>182</v>
      </c>
      <c r="V29" s="20" t="s">
        <v>182</v>
      </c>
      <c r="W29" s="18" t="n">
        <v>412.19302016</v>
      </c>
      <c r="X29" s="20" t="n">
        <v>19.26653227</v>
      </c>
    </row>
    <row r="30" spans="1:24">
      <c r="A30" s="15" t="s">
        <v>205</v>
      </c>
      <c r="B30" s="17" t="n">
        <v>4520</v>
      </c>
      <c r="C30" s="18">
        <f>(546.0/B30*100)</f>
        <v/>
      </c>
      <c r="D30" s="19" t="n">
        <v>3974</v>
      </c>
      <c r="E30" s="18" t="n">
        <v>534.13339345</v>
      </c>
      <c r="F30" s="20" t="n">
        <v>6.33128738</v>
      </c>
      <c r="G30" s="18" t="n">
        <v>548.15866125</v>
      </c>
      <c r="H30" s="20" t="n">
        <v>5.73386932</v>
      </c>
      <c r="I30" s="18" t="n">
        <v>525.09061788</v>
      </c>
      <c r="J30" s="20" t="n">
        <v>4.08002573</v>
      </c>
      <c r="K30" s="18" t="n">
        <v>514.81747708</v>
      </c>
      <c r="L30" s="20" t="n">
        <v>4.35079873</v>
      </c>
      <c r="M30" s="18" t="n">
        <v>486.17454153</v>
      </c>
      <c r="N30" s="20" t="n">
        <v>4.72201648</v>
      </c>
      <c r="O30" s="18" t="n">
        <v>405.01001004</v>
      </c>
      <c r="P30" s="20" t="n">
        <v>26.28454288</v>
      </c>
      <c r="Q30" s="18" t="s">
        <v>182</v>
      </c>
      <c r="R30" s="20" t="s">
        <v>182</v>
      </c>
      <c r="S30" s="18" t="s">
        <v>182</v>
      </c>
      <c r="T30" s="20" t="s">
        <v>182</v>
      </c>
      <c r="U30" s="18" t="s">
        <v>182</v>
      </c>
      <c r="V30" s="20" t="s">
        <v>182</v>
      </c>
      <c r="W30" s="18" t="n">
        <v>423.0780625</v>
      </c>
      <c r="X30" s="20" t="n">
        <v>9.40922067</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509.44618978</v>
      </c>
      <c r="F32" s="20" t="n">
        <v>5.56722885</v>
      </c>
      <c r="G32" s="18" t="n">
        <v>525.30024173</v>
      </c>
      <c r="H32" s="20" t="n">
        <v>4.24112792</v>
      </c>
      <c r="I32" s="18" t="n">
        <v>521.60295436</v>
      </c>
      <c r="J32" s="20" t="n">
        <v>3.44149597</v>
      </c>
      <c r="K32" s="18" t="n">
        <v>502.46713145</v>
      </c>
      <c r="L32" s="20" t="n">
        <v>3.40234164</v>
      </c>
      <c r="M32" s="18" t="n">
        <v>480.79285282</v>
      </c>
      <c r="N32" s="20" t="n">
        <v>3.53074147</v>
      </c>
      <c r="O32" s="18" t="n">
        <v>415.96615723</v>
      </c>
      <c r="P32" s="20" t="n">
        <v>23.22638406</v>
      </c>
      <c r="Q32" s="18" t="s">
        <v>182</v>
      </c>
      <c r="R32" s="20" t="s">
        <v>182</v>
      </c>
      <c r="S32" s="18" t="s">
        <v>182</v>
      </c>
      <c r="T32" s="20" t="s">
        <v>182</v>
      </c>
      <c r="U32" s="18" t="s">
        <v>182</v>
      </c>
      <c r="V32" s="20" t="s">
        <v>182</v>
      </c>
      <c r="W32" s="18" t="n">
        <v>419.74379988</v>
      </c>
      <c r="X32" s="20" t="n">
        <v>10.36416928</v>
      </c>
    </row>
    <row r="33" spans="1:24">
      <c r="A33" s="15" t="s">
        <v>208</v>
      </c>
      <c r="B33" s="17" t="n">
        <v>7325</v>
      </c>
      <c r="C33" s="18">
        <f>(235.0/B33*100)</f>
        <v/>
      </c>
      <c r="D33" s="19" t="n">
        <v>7090</v>
      </c>
      <c r="E33" s="18" t="n">
        <v>488.5405041</v>
      </c>
      <c r="F33" s="20" t="n">
        <v>6.12854516</v>
      </c>
      <c r="G33" s="18" t="n">
        <v>517.14470413</v>
      </c>
      <c r="H33" s="20" t="n">
        <v>4.42999122</v>
      </c>
      <c r="I33" s="18" t="n">
        <v>515.96815448</v>
      </c>
      <c r="J33" s="20" t="n">
        <v>3.0960188</v>
      </c>
      <c r="K33" s="18" t="n">
        <v>498.67301662</v>
      </c>
      <c r="L33" s="20" t="n">
        <v>3.78358134</v>
      </c>
      <c r="M33" s="18" t="n">
        <v>481.3987395</v>
      </c>
      <c r="N33" s="20" t="n">
        <v>3.82599415</v>
      </c>
      <c r="O33" s="18" t="n">
        <v>376.02911283</v>
      </c>
      <c r="P33" s="20" t="n">
        <v>21.32653468</v>
      </c>
      <c r="Q33" s="18" t="s">
        <v>182</v>
      </c>
      <c r="R33" s="20" t="s">
        <v>182</v>
      </c>
      <c r="S33" s="18" t="s">
        <v>182</v>
      </c>
      <c r="T33" s="20" t="s">
        <v>182</v>
      </c>
      <c r="U33" s="18" t="s">
        <v>182</v>
      </c>
      <c r="V33" s="20" t="s">
        <v>182</v>
      </c>
      <c r="W33" s="18" t="n">
        <v>427.08902006</v>
      </c>
      <c r="X33" s="20" t="n">
        <v>8.518706160000001</v>
      </c>
    </row>
    <row r="34" spans="1:24">
      <c r="A34" s="15" t="s">
        <v>209</v>
      </c>
      <c r="B34" s="17" t="n">
        <v>6350</v>
      </c>
      <c r="C34" s="18">
        <f>(86.0/B34*100)</f>
        <v/>
      </c>
      <c r="D34" s="19" t="n">
        <v>6264</v>
      </c>
      <c r="E34" s="18" t="n">
        <v>437.27725115</v>
      </c>
      <c r="F34" s="20" t="n">
        <v>5.49548959</v>
      </c>
      <c r="G34" s="18" t="n">
        <v>474.12329698</v>
      </c>
      <c r="H34" s="20" t="n">
        <v>4.63431689</v>
      </c>
      <c r="I34" s="18" t="n">
        <v>481.34015289</v>
      </c>
      <c r="J34" s="20" t="n">
        <v>3.30490003</v>
      </c>
      <c r="K34" s="18" t="n">
        <v>470.02319674</v>
      </c>
      <c r="L34" s="20" t="n">
        <v>3.26135154</v>
      </c>
      <c r="M34" s="18" t="n">
        <v>450.45166055</v>
      </c>
      <c r="N34" s="20" t="n">
        <v>3.63660335</v>
      </c>
      <c r="O34" s="18" t="n">
        <v>336.00964723</v>
      </c>
      <c r="P34" s="20" t="n">
        <v>14.75537024</v>
      </c>
      <c r="Q34" s="18" t="s">
        <v>182</v>
      </c>
      <c r="R34" s="20" t="s">
        <v>182</v>
      </c>
      <c r="S34" s="18" t="n">
        <v>263.37193708</v>
      </c>
      <c r="T34" s="20" t="n">
        <v>13.61114927</v>
      </c>
      <c r="U34" s="18" t="s">
        <v>182</v>
      </c>
      <c r="V34" s="20" t="s">
        <v>182</v>
      </c>
      <c r="W34" s="18" t="n">
        <v>351.10238491</v>
      </c>
      <c r="X34" s="20" t="n">
        <v>8.635036789999999</v>
      </c>
    </row>
    <row r="35" spans="1:24">
      <c r="A35" s="15" t="s">
        <v>210</v>
      </c>
      <c r="B35" s="17" t="n">
        <v>6406</v>
      </c>
      <c r="C35" s="18">
        <f>(69.0/B35*100)</f>
        <v/>
      </c>
      <c r="D35" s="19" t="n">
        <v>6337</v>
      </c>
      <c r="E35" s="18" t="n">
        <v>503.35689121</v>
      </c>
      <c r="F35" s="20" t="n">
        <v>3.0868734</v>
      </c>
      <c r="G35" s="18" t="n">
        <v>522.47987832</v>
      </c>
      <c r="H35" s="20" t="n">
        <v>3.69265942</v>
      </c>
      <c r="I35" s="18" t="n">
        <v>518.52996444</v>
      </c>
      <c r="J35" s="20" t="n">
        <v>3.18374815</v>
      </c>
      <c r="K35" s="18" t="n">
        <v>511.60543595</v>
      </c>
      <c r="L35" s="20" t="n">
        <v>3.85954487</v>
      </c>
      <c r="M35" s="18" t="n">
        <v>497.76989219</v>
      </c>
      <c r="N35" s="20" t="n">
        <v>4.52122608</v>
      </c>
      <c r="O35" s="18" t="n">
        <v>430.2645433</v>
      </c>
      <c r="P35" s="20" t="n">
        <v>21.07802728</v>
      </c>
      <c r="Q35" s="18" t="s">
        <v>182</v>
      </c>
      <c r="R35" s="20" t="s">
        <v>182</v>
      </c>
      <c r="S35" s="18" t="n">
        <v>337.32521215</v>
      </c>
      <c r="T35" s="20" t="n">
        <v>11.65794297</v>
      </c>
      <c r="U35" s="18" t="s">
        <v>182</v>
      </c>
      <c r="V35" s="20" t="s">
        <v>182</v>
      </c>
      <c r="W35" s="18" t="n">
        <v>429.81236182</v>
      </c>
      <c r="X35" s="20" t="n">
        <v>8.41837627</v>
      </c>
    </row>
    <row r="36" spans="1:24">
      <c r="A36" s="15" t="s">
        <v>211</v>
      </c>
      <c r="B36" s="17" t="n">
        <v>6736</v>
      </c>
      <c r="C36" s="18">
        <f>(49.0/B36*100)</f>
        <v/>
      </c>
      <c r="D36" s="19" t="n">
        <v>6687</v>
      </c>
      <c r="E36" s="18" t="n">
        <v>492.19177893</v>
      </c>
      <c r="F36" s="20" t="n">
        <v>4.99716986</v>
      </c>
      <c r="G36" s="18" t="n">
        <v>509.11417356</v>
      </c>
      <c r="H36" s="20" t="n">
        <v>3.19035314</v>
      </c>
      <c r="I36" s="18" t="n">
        <v>506.7508116</v>
      </c>
      <c r="J36" s="20" t="n">
        <v>2.90663866</v>
      </c>
      <c r="K36" s="18" t="n">
        <v>500.18654269</v>
      </c>
      <c r="L36" s="20" t="n">
        <v>3.05734139</v>
      </c>
      <c r="M36" s="18" t="n">
        <v>482.80930442</v>
      </c>
      <c r="N36" s="20" t="n">
        <v>4.05694135</v>
      </c>
      <c r="O36" s="18" t="n">
        <v>369.72364582</v>
      </c>
      <c r="P36" s="20" t="n">
        <v>22.3136275</v>
      </c>
      <c r="Q36" s="18" t="s">
        <v>182</v>
      </c>
      <c r="R36" s="20" t="s">
        <v>182</v>
      </c>
      <c r="S36" s="18" t="s">
        <v>182</v>
      </c>
      <c r="T36" s="20" t="s">
        <v>182</v>
      </c>
      <c r="U36" s="18" t="s">
        <v>182</v>
      </c>
      <c r="V36" s="20" t="s">
        <v>182</v>
      </c>
      <c r="W36" s="18" t="n">
        <v>406.44166857</v>
      </c>
      <c r="X36" s="20" t="n">
        <v>8.149060410000001</v>
      </c>
    </row>
    <row r="37" spans="1:24">
      <c r="A37" s="15" t="s">
        <v>212</v>
      </c>
      <c r="B37" s="17" t="n">
        <v>5458</v>
      </c>
      <c r="C37" s="18">
        <f>(249.0/B37*100)</f>
        <v/>
      </c>
      <c r="D37" s="19" t="n">
        <v>5209</v>
      </c>
      <c r="E37" s="18" t="n">
        <v>525.15031995</v>
      </c>
      <c r="F37" s="20" t="n">
        <v>3.7846143</v>
      </c>
      <c r="G37" s="18" t="n">
        <v>531.29610992</v>
      </c>
      <c r="H37" s="20" t="n">
        <v>5.00445266</v>
      </c>
      <c r="I37" s="18" t="n">
        <v>511.21300863</v>
      </c>
      <c r="J37" s="20" t="n">
        <v>4.44707406</v>
      </c>
      <c r="K37" s="18" t="n">
        <v>503.07123269</v>
      </c>
      <c r="L37" s="20" t="n">
        <v>4.73966775</v>
      </c>
      <c r="M37" s="18" t="n">
        <v>485.01072759</v>
      </c>
      <c r="N37" s="20" t="n">
        <v>4.35042084</v>
      </c>
      <c r="O37" s="18" t="n">
        <v>343.16972128</v>
      </c>
      <c r="P37" s="20" t="n">
        <v>23.12127196</v>
      </c>
      <c r="Q37" s="18" t="s">
        <v>182</v>
      </c>
      <c r="R37" s="20" t="s">
        <v>182</v>
      </c>
      <c r="S37" s="18" t="s">
        <v>182</v>
      </c>
      <c r="T37" s="20" t="s">
        <v>182</v>
      </c>
      <c r="U37" s="18" t="s">
        <v>182</v>
      </c>
      <c r="V37" s="20" t="s">
        <v>182</v>
      </c>
      <c r="W37" s="18" t="n">
        <v>399.963367</v>
      </c>
      <c r="X37" s="20" t="n">
        <v>7.53654185</v>
      </c>
    </row>
    <row r="38" spans="1:24">
      <c r="A38" s="15" t="s">
        <v>213</v>
      </c>
      <c r="B38" s="17" t="n">
        <v>5860</v>
      </c>
      <c r="C38" s="18">
        <f>(64.0/B38*100)</f>
        <v/>
      </c>
      <c r="D38" s="19" t="n">
        <v>5796</v>
      </c>
      <c r="E38" s="18" t="n">
        <v>503.52300887</v>
      </c>
      <c r="F38" s="20" t="n">
        <v>5.10890214</v>
      </c>
      <c r="G38" s="18" t="n">
        <v>526.2504681</v>
      </c>
      <c r="H38" s="20" t="n">
        <v>4.88563866</v>
      </c>
      <c r="I38" s="18" t="n">
        <v>510.81314794</v>
      </c>
      <c r="J38" s="20" t="n">
        <v>3.83100272</v>
      </c>
      <c r="K38" s="18" t="n">
        <v>495.43403219</v>
      </c>
      <c r="L38" s="20" t="n">
        <v>4.51655151</v>
      </c>
      <c r="M38" s="18" t="n">
        <v>467.22031688</v>
      </c>
      <c r="N38" s="20" t="n">
        <v>3.97126458</v>
      </c>
      <c r="O38" s="18" t="n">
        <v>369.61260262</v>
      </c>
      <c r="P38" s="20" t="n">
        <v>18.26023486</v>
      </c>
      <c r="Q38" s="18" t="s">
        <v>182</v>
      </c>
      <c r="R38" s="20" t="s">
        <v>182</v>
      </c>
      <c r="S38" s="18" t="s">
        <v>182</v>
      </c>
      <c r="T38" s="20" t="s">
        <v>182</v>
      </c>
      <c r="U38" s="18" t="s">
        <v>182</v>
      </c>
      <c r="V38" s="20" t="s">
        <v>182</v>
      </c>
      <c r="W38" s="18" t="n">
        <v>405.27472441</v>
      </c>
      <c r="X38" s="20" t="n">
        <v>6.94660464</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(5671.0/B40*100)</f>
        <v/>
      </c>
      <c r="D40" s="19" t="n">
        <v>8486</v>
      </c>
      <c r="E40" s="18" t="n">
        <v>508.75181776</v>
      </c>
      <c r="F40" s="20" t="n">
        <v>6.29449643</v>
      </c>
      <c r="G40" s="18" t="n">
        <v>535.2676502100001</v>
      </c>
      <c r="H40" s="20" t="n">
        <v>5.08959787</v>
      </c>
      <c r="I40" s="18" t="n">
        <v>517.10880359</v>
      </c>
      <c r="J40" s="20" t="n">
        <v>3.94762989</v>
      </c>
      <c r="K40" s="18" t="n">
        <v>499.58797747</v>
      </c>
      <c r="L40" s="20" t="n">
        <v>4.24858165</v>
      </c>
      <c r="M40" s="18" t="n">
        <v>477.00423528</v>
      </c>
      <c r="N40" s="20" t="n">
        <v>3.72975713</v>
      </c>
      <c r="O40" s="18" t="n">
        <v>432.02468627</v>
      </c>
      <c r="P40" s="20" t="n">
        <v>21.89614716</v>
      </c>
      <c r="Q40" s="18" t="s">
        <v>182</v>
      </c>
      <c r="R40" s="20" t="s">
        <v>182</v>
      </c>
      <c r="S40" s="18" t="n">
        <v>493.18465857</v>
      </c>
      <c r="T40" s="20" t="n">
        <v>2.25147869</v>
      </c>
      <c r="U40" s="18" t="s">
        <v>182</v>
      </c>
      <c r="V40" s="20" t="s">
        <v>182</v>
      </c>
      <c r="W40" s="18" t="n">
        <v>409.70250646</v>
      </c>
      <c r="X40" s="20" t="n">
        <v>8.15547802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(2792.0/B46*100)</f>
        <v/>
      </c>
      <c r="D46" s="19" t="n">
        <v>20349</v>
      </c>
      <c r="E46" s="18" t="n">
        <v>379.1467192</v>
      </c>
      <c r="F46" s="20" t="n">
        <v>5.12226424</v>
      </c>
      <c r="G46" s="18" t="n">
        <v>411.35838069</v>
      </c>
      <c r="H46" s="20" t="n">
        <v>5.58242491</v>
      </c>
      <c r="I46" s="18" t="n">
        <v>434.7601463</v>
      </c>
      <c r="J46" s="20" t="n">
        <v>4.86383745</v>
      </c>
      <c r="K46" s="18" t="n">
        <v>439.19352796</v>
      </c>
      <c r="L46" s="20" t="n">
        <v>4.14033335</v>
      </c>
      <c r="M46" s="18" t="n">
        <v>432.19653225</v>
      </c>
      <c r="N46" s="20" t="n">
        <v>4.67252457</v>
      </c>
      <c r="O46" s="18" t="n">
        <v>307.86644132</v>
      </c>
      <c r="P46" s="20" t="n">
        <v>11.90587687</v>
      </c>
      <c r="Q46" s="18" t="s">
        <v>182</v>
      </c>
      <c r="R46" s="20" t="s">
        <v>182</v>
      </c>
      <c r="S46" s="18" t="s">
        <v>182</v>
      </c>
      <c r="T46" s="20" t="s">
        <v>182</v>
      </c>
      <c r="U46" s="18" t="s">
        <v>182</v>
      </c>
      <c r="V46" s="20" t="s">
        <v>182</v>
      </c>
      <c r="W46" s="18" t="n">
        <v>381.76613335</v>
      </c>
      <c r="X46" s="20" t="n">
        <v>3.84416093</v>
      </c>
    </row>
    <row r="47" spans="1:24">
      <c r="A47" s="15" t="s">
        <v>222</v>
      </c>
      <c r="B47" s="17" t="n">
        <v>5928</v>
      </c>
      <c r="C47" s="18">
        <f>(148.0/B47*100)</f>
        <v/>
      </c>
      <c r="D47" s="19" t="n">
        <v>5780</v>
      </c>
      <c r="E47" s="18" t="n">
        <v>386.23085969</v>
      </c>
      <c r="F47" s="20" t="n">
        <v>8.127457270000001</v>
      </c>
      <c r="G47" s="18" t="n">
        <v>427.86866496</v>
      </c>
      <c r="H47" s="20" t="n">
        <v>8.37895776</v>
      </c>
      <c r="I47" s="18" t="n">
        <v>462.6785243</v>
      </c>
      <c r="J47" s="20" t="n">
        <v>6.15865574</v>
      </c>
      <c r="K47" s="18" t="n">
        <v>463.20542828</v>
      </c>
      <c r="L47" s="20" t="n">
        <v>5.17454616</v>
      </c>
      <c r="M47" s="18" t="n">
        <v>456.30377546</v>
      </c>
      <c r="N47" s="20" t="n">
        <v>4.77625202</v>
      </c>
      <c r="O47" s="18" t="n">
        <v>325.00177883</v>
      </c>
      <c r="P47" s="20" t="n">
        <v>13.28366105</v>
      </c>
      <c r="Q47" s="18" t="s">
        <v>182</v>
      </c>
      <c r="R47" s="20" t="s">
        <v>182</v>
      </c>
      <c r="S47" s="18" t="s">
        <v>182</v>
      </c>
      <c r="T47" s="20" t="s">
        <v>182</v>
      </c>
      <c r="U47" s="18" t="s">
        <v>182</v>
      </c>
      <c r="V47" s="20" t="s">
        <v>182</v>
      </c>
      <c r="W47" s="18" t="n">
        <v>343.72537167</v>
      </c>
      <c r="X47" s="20" t="n">
        <v>6.09627659</v>
      </c>
    </row>
    <row r="48" spans="1:24">
      <c r="A48" s="15" t="s">
        <v>223</v>
      </c>
      <c r="B48" s="17" t="n">
        <v>9841</v>
      </c>
      <c r="C48" s="18">
        <f>(19.0/B48*100)</f>
        <v/>
      </c>
      <c r="D48" s="19" t="n">
        <v>9822</v>
      </c>
      <c r="E48" s="18" t="n">
        <v>470.87867337</v>
      </c>
      <c r="F48" s="20" t="n">
        <v>8.77343516</v>
      </c>
      <c r="G48" s="18" t="n">
        <v>509.34023593</v>
      </c>
      <c r="H48" s="20" t="n">
        <v>6.22807176</v>
      </c>
      <c r="I48" s="18" t="n">
        <v>512.4832562399999</v>
      </c>
      <c r="J48" s="20" t="n">
        <v>5.81029478</v>
      </c>
      <c r="K48" s="18" t="n">
        <v>487.27444981</v>
      </c>
      <c r="L48" s="20" t="n">
        <v>5.15492473</v>
      </c>
      <c r="M48" s="18" t="n">
        <v>482.32987802</v>
      </c>
      <c r="N48" s="20" t="n">
        <v>5.74242005</v>
      </c>
      <c r="O48" s="18" t="n">
        <v>324.36252601</v>
      </c>
      <c r="P48" s="20" t="n">
        <v>11.17732921</v>
      </c>
      <c r="Q48" s="18" t="s">
        <v>182</v>
      </c>
      <c r="R48" s="20" t="s">
        <v>182</v>
      </c>
      <c r="S48" s="18" t="s">
        <v>182</v>
      </c>
      <c r="T48" s="20" t="s">
        <v>182</v>
      </c>
      <c r="U48" s="18" t="s">
        <v>182</v>
      </c>
      <c r="V48" s="20" t="s">
        <v>182</v>
      </c>
      <c r="W48" s="18" t="n">
        <v>427.11816428</v>
      </c>
      <c r="X48" s="20" t="n">
        <v>18.20842576</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(1048.0/B50*100)</f>
        <v/>
      </c>
      <c r="D50" s="19" t="n">
        <v>10747</v>
      </c>
      <c r="E50" s="18" t="n">
        <v>405.78296777</v>
      </c>
      <c r="F50" s="20" t="n">
        <v>4.16555758</v>
      </c>
      <c r="G50" s="18" t="n">
        <v>435.52022301</v>
      </c>
      <c r="H50" s="20" t="n">
        <v>3.96343689</v>
      </c>
      <c r="I50" s="18" t="n">
        <v>446.39272697</v>
      </c>
      <c r="J50" s="20" t="n">
        <v>4.04365406</v>
      </c>
      <c r="K50" s="18" t="n">
        <v>444.42436649</v>
      </c>
      <c r="L50" s="20" t="n">
        <v>3.45864776</v>
      </c>
      <c r="M50" s="18" t="n">
        <v>439.65007451</v>
      </c>
      <c r="N50" s="20" t="n">
        <v>4.3351677</v>
      </c>
      <c r="O50" s="18" t="n">
        <v>322.25586987</v>
      </c>
      <c r="P50" s="20" t="n">
        <v>8.56992509</v>
      </c>
      <c r="Q50" s="18" t="s">
        <v>182</v>
      </c>
      <c r="R50" s="20" t="s">
        <v>182</v>
      </c>
      <c r="S50" s="18" t="s">
        <v>182</v>
      </c>
      <c r="T50" s="20" t="s">
        <v>182</v>
      </c>
      <c r="U50" s="18" t="s">
        <v>182</v>
      </c>
      <c r="V50" s="20" t="s">
        <v>182</v>
      </c>
      <c r="W50" s="18" t="n">
        <v>382.52902414</v>
      </c>
      <c r="X50" s="20" t="n">
        <v>9.83597168</v>
      </c>
    </row>
    <row r="51" spans="1:24">
      <c r="A51" s="15" t="s">
        <v>226</v>
      </c>
      <c r="B51" s="17" t="n">
        <v>6866</v>
      </c>
      <c r="C51" s="18">
        <f>(117.0/B51*100)</f>
        <v/>
      </c>
      <c r="D51" s="19" t="n">
        <v>6749</v>
      </c>
      <c r="E51" s="18" t="n">
        <v>400.44985097</v>
      </c>
      <c r="F51" s="20" t="n">
        <v>4.31341167</v>
      </c>
      <c r="G51" s="18" t="n">
        <v>427.38734551</v>
      </c>
      <c r="H51" s="20" t="n">
        <v>5.55038008</v>
      </c>
      <c r="I51" s="18" t="n">
        <v>443.63280267</v>
      </c>
      <c r="J51" s="20" t="n">
        <v>4.77805879</v>
      </c>
      <c r="K51" s="18" t="n">
        <v>438.13421668</v>
      </c>
      <c r="L51" s="20" t="n">
        <v>3.54137109</v>
      </c>
      <c r="M51" s="18" t="n">
        <v>435.88487777</v>
      </c>
      <c r="N51" s="20" t="n">
        <v>3.89716883</v>
      </c>
      <c r="O51" s="18" t="n">
        <v>306.15936954</v>
      </c>
      <c r="P51" s="20" t="n">
        <v>16.24559738</v>
      </c>
      <c r="Q51" s="18" t="s">
        <v>182</v>
      </c>
      <c r="R51" s="20" t="s">
        <v>182</v>
      </c>
      <c r="S51" s="18" t="n">
        <v>427.96430568</v>
      </c>
      <c r="T51" s="20" t="n">
        <v>5.20460603</v>
      </c>
      <c r="U51" s="18" t="s">
        <v>182</v>
      </c>
      <c r="V51" s="20" t="s">
        <v>182</v>
      </c>
      <c r="W51" s="18" t="n">
        <v>392.94357865</v>
      </c>
      <c r="X51" s="20" t="n">
        <v>5.12912961</v>
      </c>
    </row>
    <row r="52" spans="1:24">
      <c r="A52" s="15" t="s">
        <v>227</v>
      </c>
      <c r="B52" s="17" t="n">
        <v>5809</v>
      </c>
      <c r="C52" s="18">
        <f>(119.0/B52*100)</f>
        <v/>
      </c>
      <c r="D52" s="19" t="n">
        <v>5690</v>
      </c>
      <c r="E52" s="18" t="n">
        <v>474.70653749</v>
      </c>
      <c r="F52" s="20" t="n">
        <v>4.91276054</v>
      </c>
      <c r="G52" s="18" t="n">
        <v>498.04335714</v>
      </c>
      <c r="H52" s="20" t="n">
        <v>4.69239505</v>
      </c>
      <c r="I52" s="18" t="n">
        <v>500.28761634</v>
      </c>
      <c r="J52" s="20" t="n">
        <v>3.50399646</v>
      </c>
      <c r="K52" s="18" t="n">
        <v>497.75409786</v>
      </c>
      <c r="L52" s="20" t="n">
        <v>3.41617619</v>
      </c>
      <c r="M52" s="18" t="n">
        <v>481.96456155</v>
      </c>
      <c r="N52" s="20" t="n">
        <v>3.95199106</v>
      </c>
      <c r="O52" s="18" t="n">
        <v>369.52470076</v>
      </c>
      <c r="P52" s="20" t="n">
        <v>22.63947018</v>
      </c>
      <c r="Q52" s="18" t="s">
        <v>182</v>
      </c>
      <c r="R52" s="20" t="s">
        <v>182</v>
      </c>
      <c r="S52" s="18" t="s">
        <v>182</v>
      </c>
      <c r="T52" s="20" t="s">
        <v>182</v>
      </c>
      <c r="U52" s="18" t="s">
        <v>182</v>
      </c>
      <c r="V52" s="20" t="s">
        <v>182</v>
      </c>
      <c r="W52" s="18" t="n">
        <v>393.68131048</v>
      </c>
      <c r="X52" s="20" t="n">
        <v>6.35173829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(469.0/B54*100)</f>
        <v/>
      </c>
      <c r="D54" s="19" t="n">
        <v>4271</v>
      </c>
      <c r="E54" s="18" t="n">
        <v>350.97471945</v>
      </c>
      <c r="F54" s="20" t="n">
        <v>4.10157914</v>
      </c>
      <c r="G54" s="18" t="n">
        <v>354.4699953</v>
      </c>
      <c r="H54" s="20" t="n">
        <v>5.71836788</v>
      </c>
      <c r="I54" s="18" t="n">
        <v>371.62842974</v>
      </c>
      <c r="J54" s="20" t="n">
        <v>4.8114196</v>
      </c>
      <c r="K54" s="18" t="n">
        <v>383.25237087</v>
      </c>
      <c r="L54" s="20" t="n">
        <v>3.97093926</v>
      </c>
      <c r="M54" s="18" t="n">
        <v>396.01613415</v>
      </c>
      <c r="N54" s="20" t="n">
        <v>5.50730748</v>
      </c>
      <c r="O54" s="18" t="n">
        <v>297.57841935</v>
      </c>
      <c r="P54" s="20" t="n">
        <v>8.27344974</v>
      </c>
      <c r="Q54" s="18" t="s">
        <v>182</v>
      </c>
      <c r="R54" s="20" t="s">
        <v>182</v>
      </c>
      <c r="S54" s="18" t="s">
        <v>182</v>
      </c>
      <c r="T54" s="20" t="s">
        <v>182</v>
      </c>
      <c r="U54" s="18" t="s">
        <v>182</v>
      </c>
      <c r="V54" s="20" t="s">
        <v>182</v>
      </c>
      <c r="W54" s="18" t="n">
        <v>310.97585189</v>
      </c>
      <c r="X54" s="20" t="n">
        <v>5.00784341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510.07233412</v>
      </c>
      <c r="F56" s="20" t="n">
        <v>5.46988393</v>
      </c>
      <c r="G56" s="18" t="n">
        <v>541.85924477</v>
      </c>
      <c r="H56" s="20" t="n">
        <v>3.89107681</v>
      </c>
      <c r="I56" s="18" t="n">
        <v>538.58086329</v>
      </c>
      <c r="J56" s="20" t="n">
        <v>3.40606439</v>
      </c>
      <c r="K56" s="18" t="n">
        <v>532.07954223</v>
      </c>
      <c r="L56" s="20" t="n">
        <v>3.69694116</v>
      </c>
      <c r="M56" s="18" t="n">
        <v>506.53869308</v>
      </c>
      <c r="N56" s="20" t="n">
        <v>4.22651731</v>
      </c>
      <c r="O56" s="18" t="n">
        <v>431.98054993</v>
      </c>
      <c r="P56" s="20" t="n">
        <v>17.09401393</v>
      </c>
      <c r="Q56" s="18" t="s">
        <v>182</v>
      </c>
      <c r="R56" s="20" t="s">
        <v>182</v>
      </c>
      <c r="S56" s="18" t="s">
        <v>182</v>
      </c>
      <c r="T56" s="20" t="s">
        <v>182</v>
      </c>
      <c r="U56" s="18" t="s">
        <v>182</v>
      </c>
      <c r="V56" s="20" t="s">
        <v>182</v>
      </c>
      <c r="W56" s="18" t="n">
        <v>464.06818331</v>
      </c>
      <c r="X56" s="20" t="n">
        <v>22.11755461</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(263.0/B61*100)</f>
        <v/>
      </c>
      <c r="D61" s="19" t="n">
        <v>6262</v>
      </c>
      <c r="E61" s="18" t="n">
        <v>447.51891123</v>
      </c>
      <c r="F61" s="20" t="n">
        <v>6.71766062</v>
      </c>
      <c r="G61" s="18" t="n">
        <v>487.54325053</v>
      </c>
      <c r="H61" s="20" t="n">
        <v>5.21938861</v>
      </c>
      <c r="I61" s="18" t="n">
        <v>487.75929128</v>
      </c>
      <c r="J61" s="20" t="n">
        <v>4.08049411</v>
      </c>
      <c r="K61" s="18" t="n">
        <v>482.22461254</v>
      </c>
      <c r="L61" s="20" t="n">
        <v>2.8578004</v>
      </c>
      <c r="M61" s="18" t="n">
        <v>470.07249321</v>
      </c>
      <c r="N61" s="20" t="n">
        <v>3.45196684</v>
      </c>
      <c r="O61" s="18" t="n">
        <v>368.81442632</v>
      </c>
      <c r="P61" s="20" t="n">
        <v>17.16780352</v>
      </c>
      <c r="Q61" s="18" t="s">
        <v>182</v>
      </c>
      <c r="R61" s="20" t="s">
        <v>182</v>
      </c>
      <c r="S61" s="18" t="s">
        <v>182</v>
      </c>
      <c r="T61" s="20" t="s">
        <v>182</v>
      </c>
      <c r="U61" s="18" t="s">
        <v>182</v>
      </c>
      <c r="V61" s="20" t="s">
        <v>182</v>
      </c>
      <c r="W61" s="18" t="n">
        <v>373.56857578</v>
      </c>
      <c r="X61" s="20" t="n">
        <v>9.56832464</v>
      </c>
    </row>
    <row r="62" spans="1:24">
      <c r="A62" s="15" t="s">
        <v>237</v>
      </c>
      <c r="B62" s="17" t="n">
        <v>4476</v>
      </c>
      <c r="C62" s="18">
        <f>(5.0/B62*100)</f>
        <v/>
      </c>
      <c r="D62" s="19" t="n">
        <v>4471</v>
      </c>
      <c r="E62" s="18" t="n">
        <v>488.9050686</v>
      </c>
      <c r="F62" s="20" t="n">
        <v>4.61074246</v>
      </c>
      <c r="G62" s="18" t="n">
        <v>522.77086386</v>
      </c>
      <c r="H62" s="20" t="n">
        <v>3.30143981</v>
      </c>
      <c r="I62" s="18" t="n">
        <v>515.56826727</v>
      </c>
      <c r="J62" s="20" t="n">
        <v>2.69844943</v>
      </c>
      <c r="K62" s="18" t="n">
        <v>507.65250053</v>
      </c>
      <c r="L62" s="20" t="n">
        <v>2.77469698</v>
      </c>
      <c r="M62" s="18" t="n">
        <v>497.14728503</v>
      </c>
      <c r="N62" s="20" t="n">
        <v>2.97254485</v>
      </c>
      <c r="O62" s="18" t="n">
        <v>426.5402774</v>
      </c>
      <c r="P62" s="20" t="n">
        <v>15.63912385</v>
      </c>
      <c r="Q62" s="18" t="s">
        <v>182</v>
      </c>
      <c r="R62" s="20" t="s">
        <v>182</v>
      </c>
      <c r="S62" s="18" t="s">
        <v>182</v>
      </c>
      <c r="T62" s="20" t="s">
        <v>182</v>
      </c>
      <c r="U62" s="18" t="s">
        <v>182</v>
      </c>
      <c r="V62" s="20" t="s">
        <v>182</v>
      </c>
      <c r="W62" s="18" t="n">
        <v>487.44445999</v>
      </c>
      <c r="X62" s="20" t="n">
        <v>11.33356571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(35.0/B67*100)</f>
        <v/>
      </c>
      <c r="D67" s="19" t="n">
        <v>6936</v>
      </c>
      <c r="E67" s="18" t="n">
        <v>370.27227004</v>
      </c>
      <c r="F67" s="20" t="n">
        <v>3.42046577</v>
      </c>
      <c r="G67" s="18" t="n">
        <v>403.64177365</v>
      </c>
      <c r="H67" s="20" t="n">
        <v>4.05858998</v>
      </c>
      <c r="I67" s="18" t="n">
        <v>416.88177847</v>
      </c>
      <c r="J67" s="20" t="n">
        <v>3.32510279</v>
      </c>
      <c r="K67" s="18" t="n">
        <v>420.31339171</v>
      </c>
      <c r="L67" s="20" t="n">
        <v>4.1547883</v>
      </c>
      <c r="M67" s="18" t="n">
        <v>423.21439911</v>
      </c>
      <c r="N67" s="20" t="n">
        <v>6.07033652</v>
      </c>
      <c r="O67" s="18" t="n">
        <v>291.76354753</v>
      </c>
      <c r="P67" s="20" t="n">
        <v>5.37762837</v>
      </c>
      <c r="Q67" s="18" t="s">
        <v>182</v>
      </c>
      <c r="R67" s="20" t="s">
        <v>182</v>
      </c>
      <c r="S67" s="18" t="s">
        <v>182</v>
      </c>
      <c r="T67" s="20" t="s">
        <v>182</v>
      </c>
      <c r="U67" s="18" t="s">
        <v>182</v>
      </c>
      <c r="V67" s="20" t="s">
        <v>182</v>
      </c>
      <c r="W67" s="18" t="n">
        <v>326.52103951</v>
      </c>
      <c r="X67" s="20" t="n">
        <v>7.4014964</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471.84372443</v>
      </c>
      <c r="F70" s="20" t="n">
        <v>6.16261142</v>
      </c>
      <c r="G70" s="18" t="n">
        <v>494.70210182</v>
      </c>
      <c r="H70" s="20" t="n">
        <v>5.41793055</v>
      </c>
      <c r="I70" s="18" t="n">
        <v>510.56283253</v>
      </c>
      <c r="J70" s="20" t="n">
        <v>4.25273256</v>
      </c>
      <c r="K70" s="18" t="n">
        <v>506.04717644</v>
      </c>
      <c r="L70" s="20" t="n">
        <v>3.3321537</v>
      </c>
      <c r="M70" s="18" t="n">
        <v>496.26588927</v>
      </c>
      <c r="N70" s="20" t="n">
        <v>3.99512282</v>
      </c>
      <c r="O70" s="18" t="n">
        <v>426.1731216</v>
      </c>
      <c r="P70" s="20" t="n">
        <v>17.43907662</v>
      </c>
      <c r="Q70" s="18" t="s">
        <v>182</v>
      </c>
      <c r="R70" s="20" t="s">
        <v>182</v>
      </c>
      <c r="S70" s="18" t="s">
        <v>182</v>
      </c>
      <c r="T70" s="20" t="s">
        <v>182</v>
      </c>
      <c r="U70" s="18" t="s">
        <v>182</v>
      </c>
      <c r="V70" s="20" t="s">
        <v>182</v>
      </c>
      <c r="W70" s="18" t="n">
        <v>439.10041453</v>
      </c>
      <c r="X70" s="20" t="n">
        <v>8.21679657</v>
      </c>
    </row>
    <row r="71" spans="1:24">
      <c r="A71" s="15" t="s">
        <v>246</v>
      </c>
      <c r="B71" s="17" t="n">
        <v>6115</v>
      </c>
      <c r="C71" s="18">
        <f>(116.0/B71*100)</f>
        <v/>
      </c>
      <c r="D71" s="19" t="n">
        <v>5999</v>
      </c>
      <c r="E71" s="18" t="n">
        <v>536.79354814</v>
      </c>
      <c r="F71" s="20" t="n">
        <v>3.98629609</v>
      </c>
      <c r="G71" s="18" t="n">
        <v>551.6333554399999</v>
      </c>
      <c r="H71" s="20" t="n">
        <v>3.51098177</v>
      </c>
      <c r="I71" s="18" t="n">
        <v>538.07921447</v>
      </c>
      <c r="J71" s="20" t="n">
        <v>2.98199899</v>
      </c>
      <c r="K71" s="18" t="n">
        <v>530.8989822</v>
      </c>
      <c r="L71" s="20" t="n">
        <v>3.55429253</v>
      </c>
      <c r="M71" s="18" t="n">
        <v>520.46136025</v>
      </c>
      <c r="N71" s="20" t="n">
        <v>3.77843485</v>
      </c>
      <c r="O71" s="18" t="n">
        <v>440.86831375</v>
      </c>
      <c r="P71" s="20" t="n">
        <v>17.19045308</v>
      </c>
      <c r="Q71" s="18" t="s">
        <v>182</v>
      </c>
      <c r="R71" s="20" t="s">
        <v>182</v>
      </c>
      <c r="S71" s="18" t="s">
        <v>182</v>
      </c>
      <c r="T71" s="20" t="s">
        <v>182</v>
      </c>
      <c r="U71" s="18" t="s">
        <v>182</v>
      </c>
      <c r="V71" s="20" t="s">
        <v>182</v>
      </c>
      <c r="W71" s="18" t="n">
        <v>513.89956261</v>
      </c>
      <c r="X71" s="20" t="n">
        <v>12.00010232</v>
      </c>
    </row>
    <row r="72" spans="1:24">
      <c r="A72" s="15" t="s">
        <v>247</v>
      </c>
      <c r="B72" s="17" t="n">
        <v>7708</v>
      </c>
      <c r="C72" s="18">
        <f>(8.0/B72*100)</f>
        <v/>
      </c>
      <c r="D72" s="19" t="n">
        <v>7700</v>
      </c>
      <c r="E72" s="18" t="n">
        <v>486.07596845</v>
      </c>
      <c r="F72" s="20" t="n">
        <v>6.76127266</v>
      </c>
      <c r="G72" s="18" t="n">
        <v>515.81889775</v>
      </c>
      <c r="H72" s="20" t="n">
        <v>4.10142494</v>
      </c>
      <c r="I72" s="18" t="n">
        <v>514.79592196</v>
      </c>
      <c r="J72" s="20" t="n">
        <v>2.87749985</v>
      </c>
      <c r="K72" s="18" t="n">
        <v>492.92521136</v>
      </c>
      <c r="L72" s="20" t="n">
        <v>3.39265901</v>
      </c>
      <c r="M72" s="18" t="n">
        <v>468.5079701</v>
      </c>
      <c r="N72" s="20" t="n">
        <v>3.53613841</v>
      </c>
      <c r="O72" s="18" t="n">
        <v>326.14458683</v>
      </c>
      <c r="P72" s="20" t="n">
        <v>15.96470294</v>
      </c>
      <c r="Q72" s="18" t="s">
        <v>182</v>
      </c>
      <c r="R72" s="20" t="s">
        <v>182</v>
      </c>
      <c r="S72" s="18" t="s">
        <v>182</v>
      </c>
      <c r="T72" s="20" t="s">
        <v>182</v>
      </c>
      <c r="U72" s="18" t="s">
        <v>182</v>
      </c>
      <c r="V72" s="20" t="s">
        <v>182</v>
      </c>
      <c r="W72" s="18" t="n">
        <v>447.63825038</v>
      </c>
      <c r="X72" s="20" t="n">
        <v>18.89901508</v>
      </c>
    </row>
    <row r="73" spans="1:24">
      <c r="A73" s="15" t="s">
        <v>248</v>
      </c>
      <c r="B73" s="17" t="n">
        <v>8249</v>
      </c>
      <c r="C73" s="18">
        <f>(236.0/B73*100)</f>
        <v/>
      </c>
      <c r="D73" s="19" t="n">
        <v>8013</v>
      </c>
      <c r="E73" s="18" t="n">
        <v>382.65849866</v>
      </c>
      <c r="F73" s="20" t="n">
        <v>5.09354576</v>
      </c>
      <c r="G73" s="18" t="n">
        <v>406.97788024</v>
      </c>
      <c r="H73" s="20" t="n">
        <v>5.77900154</v>
      </c>
      <c r="I73" s="18" t="n">
        <v>414.24596845</v>
      </c>
      <c r="J73" s="20" t="n">
        <v>3.74166818</v>
      </c>
      <c r="K73" s="18" t="n">
        <v>419.02709491</v>
      </c>
      <c r="L73" s="20" t="n">
        <v>4.07203997</v>
      </c>
      <c r="M73" s="18" t="n">
        <v>416.37232995</v>
      </c>
      <c r="N73" s="20" t="n">
        <v>4.33386731</v>
      </c>
      <c r="O73" s="18" t="n">
        <v>351.84252841</v>
      </c>
      <c r="P73" s="20" t="n">
        <v>8.1004358</v>
      </c>
      <c r="Q73" s="18" t="s">
        <v>182</v>
      </c>
      <c r="R73" s="20" t="s">
        <v>182</v>
      </c>
      <c r="S73" s="18" t="s">
        <v>182</v>
      </c>
      <c r="T73" s="20" t="s">
        <v>182</v>
      </c>
      <c r="U73" s="18" t="s">
        <v>182</v>
      </c>
      <c r="V73" s="20" t="s">
        <v>182</v>
      </c>
      <c r="W73" s="18" t="n">
        <v>368.60570142</v>
      </c>
      <c r="X73" s="20" t="n">
        <v>9.741338000000001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(277.0/B77*100)</f>
        <v/>
      </c>
      <c r="D77" s="19" t="n">
        <v>5785</v>
      </c>
      <c r="E77" s="18" t="n">
        <v>425.65220041</v>
      </c>
      <c r="F77" s="20" t="n">
        <v>4.50655864</v>
      </c>
      <c r="G77" s="18" t="n">
        <v>471.69049433</v>
      </c>
      <c r="H77" s="20" t="n">
        <v>5.23312761</v>
      </c>
      <c r="I77" s="18" t="n">
        <v>467.33161456</v>
      </c>
      <c r="J77" s="20" t="n">
        <v>4.45442054</v>
      </c>
      <c r="K77" s="18" t="n">
        <v>459.50914737</v>
      </c>
      <c r="L77" s="20" t="n">
        <v>3.35489936</v>
      </c>
      <c r="M77" s="18" t="n">
        <v>449.89516831</v>
      </c>
      <c r="N77" s="20" t="n">
        <v>3.87822767</v>
      </c>
      <c r="O77" s="18" t="n">
        <v>324.87880635</v>
      </c>
      <c r="P77" s="20" t="n">
        <v>14.89113436</v>
      </c>
      <c r="Q77" s="18" t="s">
        <v>182</v>
      </c>
      <c r="R77" s="20" t="s">
        <v>182</v>
      </c>
      <c r="S77" s="18" t="s">
        <v>182</v>
      </c>
      <c r="T77" s="20" t="s">
        <v>182</v>
      </c>
      <c r="U77" s="18" t="s">
        <v>182</v>
      </c>
      <c r="V77" s="20" t="s">
        <v>182</v>
      </c>
      <c r="W77" s="18" t="n">
        <v>360.50147038</v>
      </c>
      <c r="X77" s="20" t="n">
        <v>4.49148538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326</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524.89221926</v>
      </c>
      <c r="F7" s="20" t="n">
        <v>2.13588524</v>
      </c>
      <c r="G7" s="18" t="n">
        <v>517.9144914</v>
      </c>
      <c r="H7" s="20" t="n">
        <v>3.66330541</v>
      </c>
      <c r="I7" s="18" t="n">
        <v>488.62568064</v>
      </c>
      <c r="J7" s="20" t="n">
        <v>3.73207081</v>
      </c>
      <c r="K7" s="18" t="n">
        <v>468.32400591</v>
      </c>
      <c r="L7" s="20" t="n">
        <v>4.49507601</v>
      </c>
      <c r="M7" s="18" t="n">
        <v>442.8234554</v>
      </c>
      <c r="N7" s="20" t="n">
        <v>5.39961009</v>
      </c>
      <c r="O7" s="18" t="n">
        <v>407.59514641</v>
      </c>
      <c r="P7" s="20" t="n">
        <v>17.19088166</v>
      </c>
      <c r="Q7" s="18" t="s">
        <v>182</v>
      </c>
      <c r="R7" s="20" t="s">
        <v>182</v>
      </c>
      <c r="S7" s="18" t="s">
        <v>182</v>
      </c>
      <c r="T7" s="20" t="s">
        <v>182</v>
      </c>
      <c r="U7" s="18" t="s">
        <v>182</v>
      </c>
      <c r="V7" s="20" t="s">
        <v>182</v>
      </c>
      <c r="W7" s="18" t="n">
        <v>446.9106245</v>
      </c>
      <c r="X7" s="20" t="n">
        <v>6.10731314</v>
      </c>
    </row>
    <row r="8" spans="1:24">
      <c r="A8" s="15" t="s">
        <v>183</v>
      </c>
      <c r="B8" s="17" t="n">
        <v>7007</v>
      </c>
      <c r="C8" s="18">
        <f>(143.0/B8*100)</f>
        <v/>
      </c>
      <c r="D8" s="19" t="n">
        <v>6864</v>
      </c>
      <c r="E8" s="18" t="n">
        <v>514.79709072</v>
      </c>
      <c r="F8" s="20" t="n">
        <v>3.04989976</v>
      </c>
      <c r="G8" s="18" t="n">
        <v>510.60246377</v>
      </c>
      <c r="H8" s="20" t="n">
        <v>3.34619092</v>
      </c>
      <c r="I8" s="18" t="n">
        <v>478.69758212</v>
      </c>
      <c r="J8" s="20" t="n">
        <v>4.87936184</v>
      </c>
      <c r="K8" s="18" t="n">
        <v>458.39007153</v>
      </c>
      <c r="L8" s="20" t="n">
        <v>5.90483602</v>
      </c>
      <c r="M8" s="18" t="n">
        <v>430.58928781</v>
      </c>
      <c r="N8" s="20" t="n">
        <v>5.40369072</v>
      </c>
      <c r="O8" s="18" t="n">
        <v>386.26625258</v>
      </c>
      <c r="P8" s="20" t="n">
        <v>31.80566846</v>
      </c>
      <c r="Q8" s="18" t="s">
        <v>182</v>
      </c>
      <c r="R8" s="20" t="s">
        <v>182</v>
      </c>
      <c r="S8" s="18" t="n">
        <v>361.38025951</v>
      </c>
      <c r="T8" s="20" t="n">
        <v>22.72565673</v>
      </c>
      <c r="U8" s="18" t="s">
        <v>182</v>
      </c>
      <c r="V8" s="20" t="s">
        <v>182</v>
      </c>
      <c r="W8" s="18" t="n">
        <v>382.16838486</v>
      </c>
      <c r="X8" s="20" t="n">
        <v>6.8809315</v>
      </c>
    </row>
    <row r="9" spans="1:24">
      <c r="A9" s="15" t="s">
        <v>184</v>
      </c>
      <c r="B9" s="17" t="n">
        <v>9651</v>
      </c>
      <c r="C9" s="18">
        <f>(547.0/B9*100)</f>
        <v/>
      </c>
      <c r="D9" s="19" t="n">
        <v>9104</v>
      </c>
      <c r="E9" s="18" t="n">
        <v>526.0885776</v>
      </c>
      <c r="F9" s="20" t="n">
        <v>2.23296834</v>
      </c>
      <c r="G9" s="18" t="n">
        <v>508.15279522</v>
      </c>
      <c r="H9" s="20" t="n">
        <v>3.98323266</v>
      </c>
      <c r="I9" s="18" t="n">
        <v>491.45629693</v>
      </c>
      <c r="J9" s="20" t="n">
        <v>4.44040498</v>
      </c>
      <c r="K9" s="18" t="n">
        <v>472.53397806</v>
      </c>
      <c r="L9" s="20" t="n">
        <v>5.43138782</v>
      </c>
      <c r="M9" s="18" t="n">
        <v>453.64706067</v>
      </c>
      <c r="N9" s="20" t="n">
        <v>4.62369834</v>
      </c>
      <c r="O9" s="18" t="n">
        <v>468.80407001</v>
      </c>
      <c r="P9" s="20" t="n">
        <v>44.15422539</v>
      </c>
      <c r="Q9" s="18" t="s">
        <v>182</v>
      </c>
      <c r="R9" s="20" t="s">
        <v>182</v>
      </c>
      <c r="S9" s="18" t="n">
        <v>347.7815185</v>
      </c>
      <c r="T9" s="20" t="n">
        <v>11.20716786</v>
      </c>
      <c r="U9" s="18" t="s">
        <v>182</v>
      </c>
      <c r="V9" s="20" t="s">
        <v>182</v>
      </c>
      <c r="W9" s="18" t="n">
        <v>410.74394721</v>
      </c>
      <c r="X9" s="20" t="n">
        <v>5.98179911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(114.0/B11*100)</f>
        <v/>
      </c>
      <c r="D11" s="19" t="n">
        <v>6939</v>
      </c>
      <c r="E11" s="18" t="n">
        <v>476.01206976</v>
      </c>
      <c r="F11" s="20" t="n">
        <v>2.80915824</v>
      </c>
      <c r="G11" s="18" t="n">
        <v>468.32332091</v>
      </c>
      <c r="H11" s="20" t="n">
        <v>3.7811185</v>
      </c>
      <c r="I11" s="18" t="n">
        <v>449.54206045</v>
      </c>
      <c r="J11" s="20" t="n">
        <v>4.28641388</v>
      </c>
      <c r="K11" s="18" t="n">
        <v>442.53323425</v>
      </c>
      <c r="L11" s="20" t="n">
        <v>5.23142704</v>
      </c>
      <c r="M11" s="18" t="n">
        <v>431.85009637</v>
      </c>
      <c r="N11" s="20" t="n">
        <v>5.015088</v>
      </c>
      <c r="O11" s="18" t="n">
        <v>312.95665784</v>
      </c>
      <c r="P11" s="20" t="n">
        <v>30.7330562</v>
      </c>
      <c r="Q11" s="18" t="s">
        <v>182</v>
      </c>
      <c r="R11" s="20" t="s">
        <v>182</v>
      </c>
      <c r="S11" s="18" t="s">
        <v>182</v>
      </c>
      <c r="T11" s="20" t="s">
        <v>182</v>
      </c>
      <c r="U11" s="18" t="s">
        <v>182</v>
      </c>
      <c r="V11" s="20" t="s">
        <v>182</v>
      </c>
      <c r="W11" s="18" t="n">
        <v>395.66337593</v>
      </c>
      <c r="X11" s="20" t="n">
        <v>8.20539516</v>
      </c>
    </row>
    <row r="12" spans="1:24">
      <c r="A12" s="15" t="s">
        <v>187</v>
      </c>
      <c r="B12" s="17" t="n">
        <v>6894</v>
      </c>
      <c r="C12" s="18">
        <f>(127.0/B12*100)</f>
        <v/>
      </c>
      <c r="D12" s="19" t="n">
        <v>6767</v>
      </c>
      <c r="E12" s="18" t="n">
        <v>514.30899193</v>
      </c>
      <c r="F12" s="20" t="n">
        <v>2.71291672</v>
      </c>
      <c r="G12" s="18" t="n">
        <v>500.64492815</v>
      </c>
      <c r="H12" s="20" t="n">
        <v>4.06843697</v>
      </c>
      <c r="I12" s="18" t="n">
        <v>482.19169602</v>
      </c>
      <c r="J12" s="20" t="n">
        <v>5.82421041</v>
      </c>
      <c r="K12" s="18" t="n">
        <v>465.29881782</v>
      </c>
      <c r="L12" s="20" t="n">
        <v>5.47414027</v>
      </c>
      <c r="M12" s="18" t="n">
        <v>442.5234291</v>
      </c>
      <c r="N12" s="20" t="n">
        <v>5.26136984</v>
      </c>
      <c r="O12" s="18" t="n">
        <v>401.25210766</v>
      </c>
      <c r="P12" s="20" t="n">
        <v>22.85696234</v>
      </c>
      <c r="Q12" s="18" t="s">
        <v>182</v>
      </c>
      <c r="R12" s="20" t="s">
        <v>182</v>
      </c>
      <c r="S12" s="18" t="n">
        <v>332.31014509</v>
      </c>
      <c r="T12" s="20" t="n">
        <v>18.34291261</v>
      </c>
      <c r="U12" s="18" t="s">
        <v>182</v>
      </c>
      <c r="V12" s="20" t="s">
        <v>182</v>
      </c>
      <c r="W12" s="18" t="n">
        <v>396.31957609</v>
      </c>
      <c r="X12" s="20" t="n">
        <v>9.36544344</v>
      </c>
    </row>
    <row r="13" spans="1:24">
      <c r="A13" s="15" t="s">
        <v>188</v>
      </c>
      <c r="B13" s="17" t="n">
        <v>7161</v>
      </c>
      <c r="C13" s="18">
        <f>(315.0/B13*100)</f>
        <v/>
      </c>
      <c r="D13" s="19" t="n">
        <v>6846</v>
      </c>
      <c r="E13" s="18" t="n">
        <v>525.9057944800001</v>
      </c>
      <c r="F13" s="20" t="n">
        <v>2.31271318</v>
      </c>
      <c r="G13" s="18" t="n">
        <v>504.9769593</v>
      </c>
      <c r="H13" s="20" t="n">
        <v>4.16787765</v>
      </c>
      <c r="I13" s="18" t="n">
        <v>482.17719674</v>
      </c>
      <c r="J13" s="20" t="n">
        <v>5.52792353</v>
      </c>
      <c r="K13" s="18" t="n">
        <v>463.25161599</v>
      </c>
      <c r="L13" s="20" t="n">
        <v>6.03821124</v>
      </c>
      <c r="M13" s="18" t="n">
        <v>462.46099725</v>
      </c>
      <c r="N13" s="20" t="n">
        <v>6.30383574</v>
      </c>
      <c r="O13" s="18" t="n">
        <v>391.87245923</v>
      </c>
      <c r="P13" s="20" t="n">
        <v>22.46267813</v>
      </c>
      <c r="Q13" s="18" t="s">
        <v>182</v>
      </c>
      <c r="R13" s="20" t="s">
        <v>182</v>
      </c>
      <c r="S13" s="18" t="n">
        <v>407.4699787</v>
      </c>
      <c r="T13" s="20" t="n">
        <v>6.79601306</v>
      </c>
      <c r="U13" s="18" t="s">
        <v>182</v>
      </c>
      <c r="V13" s="20" t="s">
        <v>182</v>
      </c>
      <c r="W13" s="18" t="n">
        <v>421.84988492</v>
      </c>
      <c r="X13" s="20" t="n">
        <v>7.19237349</v>
      </c>
    </row>
    <row r="14" spans="1:24">
      <c r="A14" s="15" t="s">
        <v>189</v>
      </c>
      <c r="B14" s="17" t="n">
        <v>5587</v>
      </c>
      <c r="C14" s="18">
        <f>(192.0/B14*100)</f>
        <v/>
      </c>
      <c r="D14" s="19" t="n">
        <v>5395</v>
      </c>
      <c r="E14" s="18" t="n">
        <v>541.0300459</v>
      </c>
      <c r="F14" s="20" t="n">
        <v>2.15267653</v>
      </c>
      <c r="G14" s="18" t="n">
        <v>524.54585947</v>
      </c>
      <c r="H14" s="20" t="n">
        <v>4.54740532</v>
      </c>
      <c r="I14" s="18" t="n">
        <v>490.06135273</v>
      </c>
      <c r="J14" s="20" t="n">
        <v>4.49780977</v>
      </c>
      <c r="K14" s="18" t="n">
        <v>481.51204267</v>
      </c>
      <c r="L14" s="20" t="n">
        <v>5.30803711</v>
      </c>
      <c r="M14" s="18" t="n">
        <v>479.36248615</v>
      </c>
      <c r="N14" s="20" t="n">
        <v>5.16752573</v>
      </c>
      <c r="O14" s="18" t="n">
        <v>397.46444377</v>
      </c>
      <c r="P14" s="20" t="n">
        <v>18.97557136</v>
      </c>
      <c r="Q14" s="18" t="s">
        <v>182</v>
      </c>
      <c r="R14" s="20" t="s">
        <v>182</v>
      </c>
      <c r="S14" s="18" t="s">
        <v>182</v>
      </c>
      <c r="T14" s="20" t="s">
        <v>182</v>
      </c>
      <c r="U14" s="18" t="s">
        <v>182</v>
      </c>
      <c r="V14" s="20" t="s">
        <v>182</v>
      </c>
      <c r="W14" s="18" t="n">
        <v>467.59595254</v>
      </c>
      <c r="X14" s="20" t="n">
        <v>11.18341619</v>
      </c>
    </row>
    <row r="15" spans="1:24">
      <c r="A15" s="15" t="s">
        <v>190</v>
      </c>
      <c r="B15" s="17" t="n">
        <v>5882</v>
      </c>
      <c r="C15" s="18">
        <f>(145.0/B15*100)</f>
        <v/>
      </c>
      <c r="D15" s="19" t="n">
        <v>5737</v>
      </c>
      <c r="E15" s="18" t="n">
        <v>545.70340931</v>
      </c>
      <c r="F15" s="20" t="n">
        <v>2.31611796</v>
      </c>
      <c r="G15" s="18" t="n">
        <v>538.49257919</v>
      </c>
      <c r="H15" s="20" t="n">
        <v>3.88083826</v>
      </c>
      <c r="I15" s="18" t="n">
        <v>509.82811198</v>
      </c>
      <c r="J15" s="20" t="n">
        <v>4.46647649</v>
      </c>
      <c r="K15" s="18" t="n">
        <v>497.96874694</v>
      </c>
      <c r="L15" s="20" t="n">
        <v>6.31561201</v>
      </c>
      <c r="M15" s="18" t="n">
        <v>487.89183389</v>
      </c>
      <c r="N15" s="20" t="n">
        <v>7.46754742</v>
      </c>
      <c r="O15" s="18" t="n">
        <v>346.97734016</v>
      </c>
      <c r="P15" s="20" t="n">
        <v>25.67199834</v>
      </c>
      <c r="Q15" s="18" t="s">
        <v>182</v>
      </c>
      <c r="R15" s="20" t="s">
        <v>182</v>
      </c>
      <c r="S15" s="18" t="n">
        <v>367.66871077</v>
      </c>
      <c r="T15" s="20" t="n">
        <v>14.82638214</v>
      </c>
      <c r="U15" s="18" t="s">
        <v>182</v>
      </c>
      <c r="V15" s="20" t="s">
        <v>182</v>
      </c>
      <c r="W15" s="18" t="n">
        <v>438.83363967</v>
      </c>
      <c r="X15" s="20" t="n">
        <v>8.83759882</v>
      </c>
    </row>
    <row r="16" spans="1:24">
      <c r="A16" s="15" t="s">
        <v>191</v>
      </c>
      <c r="B16" s="17" t="n">
        <v>6108</v>
      </c>
      <c r="C16" s="18">
        <f>(258.0/B16*100)</f>
        <v/>
      </c>
      <c r="D16" s="19" t="n">
        <v>5850</v>
      </c>
      <c r="E16" s="18" t="n">
        <v>530.83581287</v>
      </c>
      <c r="F16" s="20" t="n">
        <v>2.80770974</v>
      </c>
      <c r="G16" s="18" t="n">
        <v>518.91788552</v>
      </c>
      <c r="H16" s="20" t="n">
        <v>5.53300156</v>
      </c>
      <c r="I16" s="18" t="n">
        <v>480.96295474</v>
      </c>
      <c r="J16" s="20" t="n">
        <v>6.30125873</v>
      </c>
      <c r="K16" s="18" t="n">
        <v>467.44827203</v>
      </c>
      <c r="L16" s="20" t="n">
        <v>7.08713657</v>
      </c>
      <c r="M16" s="18" t="n">
        <v>445.34497288</v>
      </c>
      <c r="N16" s="20" t="n">
        <v>6.40569696</v>
      </c>
      <c r="O16" s="18" t="n">
        <v>327.78468044</v>
      </c>
      <c r="P16" s="20" t="n">
        <v>17.76127597</v>
      </c>
      <c r="Q16" s="18" t="s">
        <v>182</v>
      </c>
      <c r="R16" s="20" t="s">
        <v>182</v>
      </c>
      <c r="S16" s="18" t="s">
        <v>182</v>
      </c>
      <c r="T16" s="20" t="s">
        <v>182</v>
      </c>
      <c r="U16" s="18" t="s">
        <v>182</v>
      </c>
      <c r="V16" s="20" t="s">
        <v>182</v>
      </c>
      <c r="W16" s="18" t="n">
        <v>385.14778626</v>
      </c>
      <c r="X16" s="20" t="n">
        <v>8.65146268</v>
      </c>
    </row>
    <row r="17" spans="1:24">
      <c r="A17" s="15" t="s">
        <v>192</v>
      </c>
      <c r="B17" s="17" t="n">
        <v>6504</v>
      </c>
      <c r="C17" s="18">
        <f>(784.0/B17*100)</f>
        <v/>
      </c>
      <c r="D17" s="19" t="n">
        <v>5720</v>
      </c>
      <c r="E17" s="18" t="n">
        <v>536.0203405</v>
      </c>
      <c r="F17" s="20" t="n">
        <v>2.9183564</v>
      </c>
      <c r="G17" s="18" t="n">
        <v>524.23263951</v>
      </c>
      <c r="H17" s="20" t="n">
        <v>4.87357798</v>
      </c>
      <c r="I17" s="18" t="n">
        <v>500.03277799</v>
      </c>
      <c r="J17" s="20" t="n">
        <v>6.86641067</v>
      </c>
      <c r="K17" s="18" t="n">
        <v>483.04542495</v>
      </c>
      <c r="L17" s="20" t="n">
        <v>7.57696982</v>
      </c>
      <c r="M17" s="18" t="n">
        <v>464.55007062</v>
      </c>
      <c r="N17" s="20" t="n">
        <v>7.45728427</v>
      </c>
      <c r="O17" s="18" t="s">
        <v>182</v>
      </c>
      <c r="P17" s="20" t="s">
        <v>182</v>
      </c>
      <c r="Q17" s="18" t="s">
        <v>182</v>
      </c>
      <c r="R17" s="20" t="s">
        <v>182</v>
      </c>
      <c r="S17" s="18" t="n">
        <v>338.260297</v>
      </c>
      <c r="T17" s="20" t="n">
        <v>14.23011861</v>
      </c>
      <c r="U17" s="18" t="s">
        <v>182</v>
      </c>
      <c r="V17" s="20" t="s">
        <v>182</v>
      </c>
      <c r="W17" s="18" t="n">
        <v>430.03961745</v>
      </c>
      <c r="X17" s="20" t="n">
        <v>10.25977663</v>
      </c>
    </row>
    <row r="18" spans="1:24">
      <c r="A18" s="15" t="s">
        <v>193</v>
      </c>
      <c r="B18" s="17" t="n">
        <v>5532</v>
      </c>
      <c r="C18" s="18">
        <f>(39.0/B18*100)</f>
        <v/>
      </c>
      <c r="D18" s="19" t="n">
        <v>5493</v>
      </c>
      <c r="E18" s="18" t="n">
        <v>495.95616556</v>
      </c>
      <c r="F18" s="20" t="n">
        <v>4.21370947</v>
      </c>
      <c r="G18" s="18" t="n">
        <v>484.25426268</v>
      </c>
      <c r="H18" s="20" t="n">
        <v>5.31811491</v>
      </c>
      <c r="I18" s="18" t="n">
        <v>471.32608936</v>
      </c>
      <c r="J18" s="20" t="n">
        <v>5.78285677</v>
      </c>
      <c r="K18" s="18" t="n">
        <v>462.63665214</v>
      </c>
      <c r="L18" s="20" t="n">
        <v>4.49448319</v>
      </c>
      <c r="M18" s="18" t="n">
        <v>459.43934049</v>
      </c>
      <c r="N18" s="20" t="n">
        <v>4.77628365</v>
      </c>
      <c r="O18" s="18" t="n">
        <v>344.14369298</v>
      </c>
      <c r="P18" s="20" t="n">
        <v>18.50959331</v>
      </c>
      <c r="Q18" s="18" t="s">
        <v>182</v>
      </c>
      <c r="R18" s="20" t="s">
        <v>182</v>
      </c>
      <c r="S18" s="18" t="s">
        <v>182</v>
      </c>
      <c r="T18" s="20" t="s">
        <v>182</v>
      </c>
      <c r="U18" s="18" t="s">
        <v>182</v>
      </c>
      <c r="V18" s="20" t="s">
        <v>182</v>
      </c>
      <c r="W18" s="18" t="n">
        <v>386.91490439</v>
      </c>
      <c r="X18" s="20" t="n">
        <v>9.27813961</v>
      </c>
    </row>
    <row r="19" spans="1:24">
      <c r="A19" s="15" t="s">
        <v>194</v>
      </c>
      <c r="B19" s="17" t="n">
        <v>5658</v>
      </c>
      <c r="C19" s="18">
        <f>(137.0/B19*100)</f>
        <v/>
      </c>
      <c r="D19" s="19" t="n">
        <v>5521</v>
      </c>
      <c r="E19" s="18" t="n">
        <v>496.72992869</v>
      </c>
      <c r="F19" s="20" t="n">
        <v>3.3796974</v>
      </c>
      <c r="G19" s="18" t="n">
        <v>494.61754213</v>
      </c>
      <c r="H19" s="20" t="n">
        <v>4.05638028</v>
      </c>
      <c r="I19" s="18" t="n">
        <v>463.25073904</v>
      </c>
      <c r="J19" s="20" t="n">
        <v>4.1077049</v>
      </c>
      <c r="K19" s="18" t="n">
        <v>433.29372598</v>
      </c>
      <c r="L19" s="20" t="n">
        <v>5.23283012</v>
      </c>
      <c r="M19" s="18" t="n">
        <v>425.60519465</v>
      </c>
      <c r="N19" s="20" t="n">
        <v>5.79343545</v>
      </c>
      <c r="O19" s="18" t="n">
        <v>417.5235188</v>
      </c>
      <c r="P19" s="20" t="n">
        <v>18.56400748</v>
      </c>
      <c r="Q19" s="18" t="s">
        <v>182</v>
      </c>
      <c r="R19" s="20" t="s">
        <v>182</v>
      </c>
      <c r="S19" s="18" t="s">
        <v>182</v>
      </c>
      <c r="T19" s="20" t="s">
        <v>182</v>
      </c>
      <c r="U19" s="18" t="s">
        <v>182</v>
      </c>
      <c r="V19" s="20" t="s">
        <v>182</v>
      </c>
      <c r="W19" s="18" t="n">
        <v>372.00797512</v>
      </c>
      <c r="X19" s="20" t="n">
        <v>7.22929196</v>
      </c>
    </row>
    <row r="20" spans="1:24">
      <c r="A20" s="15" t="s">
        <v>195</v>
      </c>
      <c r="B20" s="17" t="n">
        <v>3371</v>
      </c>
      <c r="C20" s="18">
        <f>(81.0/B20*100)</f>
        <v/>
      </c>
      <c r="D20" s="19" t="n">
        <v>3290</v>
      </c>
      <c r="E20" s="18" t="n">
        <v>504.2058943</v>
      </c>
      <c r="F20" s="20" t="n">
        <v>2.57861061</v>
      </c>
      <c r="G20" s="18" t="n">
        <v>492.15113614</v>
      </c>
      <c r="H20" s="20" t="n">
        <v>4.22572439</v>
      </c>
      <c r="I20" s="18" t="n">
        <v>453.28960579</v>
      </c>
      <c r="J20" s="20" t="n">
        <v>6.27924714</v>
      </c>
      <c r="K20" s="18" t="n">
        <v>446.11307141</v>
      </c>
      <c r="L20" s="20" t="n">
        <v>6.70577479</v>
      </c>
      <c r="M20" s="18" t="n">
        <v>436.81089912</v>
      </c>
      <c r="N20" s="20" t="n">
        <v>6.22765002</v>
      </c>
      <c r="O20" s="18" t="s">
        <v>182</v>
      </c>
      <c r="P20" s="20" t="s">
        <v>182</v>
      </c>
      <c r="Q20" s="18" t="s">
        <v>182</v>
      </c>
      <c r="R20" s="20" t="s">
        <v>182</v>
      </c>
      <c r="S20" s="18" t="s">
        <v>182</v>
      </c>
      <c r="T20" s="20" t="s">
        <v>182</v>
      </c>
      <c r="U20" s="18" t="s">
        <v>182</v>
      </c>
      <c r="V20" s="20" t="s">
        <v>182</v>
      </c>
      <c r="W20" s="18" t="n">
        <v>390.72295238</v>
      </c>
      <c r="X20" s="20" t="n">
        <v>9.69232506</v>
      </c>
    </row>
    <row r="21" spans="1:24">
      <c r="A21" s="15" t="s">
        <v>196</v>
      </c>
      <c r="B21" s="17" t="n">
        <v>5741</v>
      </c>
      <c r="C21" s="18">
        <f>(79.0/B21*100)</f>
        <v/>
      </c>
      <c r="D21" s="19" t="n">
        <v>5662</v>
      </c>
      <c r="E21" s="18" t="n">
        <v>535.14811452</v>
      </c>
      <c r="F21" s="20" t="n">
        <v>2.5480857</v>
      </c>
      <c r="G21" s="18" t="n">
        <v>526.87892445</v>
      </c>
      <c r="H21" s="20" t="n">
        <v>4.04009542</v>
      </c>
      <c r="I21" s="18" t="n">
        <v>514.95381767</v>
      </c>
      <c r="J21" s="20" t="n">
        <v>3.955466</v>
      </c>
      <c r="K21" s="18" t="n">
        <v>494.59842002</v>
      </c>
      <c r="L21" s="20" t="n">
        <v>4.68976426</v>
      </c>
      <c r="M21" s="18" t="n">
        <v>477.15465823</v>
      </c>
      <c r="N21" s="20" t="n">
        <v>6.23411348</v>
      </c>
      <c r="O21" s="18" t="n">
        <v>412.14039851</v>
      </c>
      <c r="P21" s="20" t="n">
        <v>36.64432922</v>
      </c>
      <c r="Q21" s="18" t="s">
        <v>182</v>
      </c>
      <c r="R21" s="20" t="s">
        <v>182</v>
      </c>
      <c r="S21" s="18" t="s">
        <v>182</v>
      </c>
      <c r="T21" s="20" t="s">
        <v>182</v>
      </c>
      <c r="U21" s="18" t="s">
        <v>182</v>
      </c>
      <c r="V21" s="20" t="s">
        <v>182</v>
      </c>
      <c r="W21" s="18" t="n">
        <v>442.02178672</v>
      </c>
      <c r="X21" s="20" t="n">
        <v>9.599322430000001</v>
      </c>
    </row>
    <row r="22" spans="1:24">
      <c r="A22" s="15" t="s">
        <v>197</v>
      </c>
      <c r="B22" s="17" t="n">
        <v>6598</v>
      </c>
      <c r="C22" s="18">
        <f>(100.0/B22*100)</f>
        <v/>
      </c>
      <c r="D22" s="19" t="n">
        <v>6498</v>
      </c>
      <c r="E22" s="18" t="n">
        <v>528.8078393</v>
      </c>
      <c r="F22" s="20" t="n">
        <v>4.57045467</v>
      </c>
      <c r="G22" s="18" t="n">
        <v>471.04315809</v>
      </c>
      <c r="H22" s="20" t="n">
        <v>5.46596219</v>
      </c>
      <c r="I22" s="18" t="n">
        <v>452.23045616</v>
      </c>
      <c r="J22" s="20" t="n">
        <v>5.49661423</v>
      </c>
      <c r="K22" s="18" t="n">
        <v>448.70066511</v>
      </c>
      <c r="L22" s="20" t="n">
        <v>6.21935182</v>
      </c>
      <c r="M22" s="18" t="n">
        <v>450.8674213</v>
      </c>
      <c r="N22" s="20" t="n">
        <v>5.66767163</v>
      </c>
      <c r="O22" s="18" t="n">
        <v>371.78539807</v>
      </c>
      <c r="P22" s="20" t="n">
        <v>9.287245390000001</v>
      </c>
      <c r="Q22" s="18" t="s">
        <v>182</v>
      </c>
      <c r="R22" s="20" t="s">
        <v>182</v>
      </c>
      <c r="S22" s="18" t="n">
        <v>481.75555063</v>
      </c>
      <c r="T22" s="20" t="n">
        <v>8.711038220000001</v>
      </c>
      <c r="U22" s="18" t="s">
        <v>182</v>
      </c>
      <c r="V22" s="20" t="s">
        <v>182</v>
      </c>
      <c r="W22" s="18" t="n">
        <v>373.60425226</v>
      </c>
      <c r="X22" s="20" t="n">
        <v>8.4100584</v>
      </c>
    </row>
    <row r="23" spans="1:24">
      <c r="A23" s="15" t="s">
        <v>198</v>
      </c>
      <c r="B23" s="17" t="n">
        <v>11583</v>
      </c>
      <c r="C23" s="18">
        <f>(512.0/B23*100)</f>
        <v/>
      </c>
      <c r="D23" s="19" t="n">
        <v>11071</v>
      </c>
      <c r="E23" s="18" t="n">
        <v>510.48765702</v>
      </c>
      <c r="F23" s="20" t="n">
        <v>3.12820134</v>
      </c>
      <c r="G23" s="18" t="n">
        <v>501.3280564</v>
      </c>
      <c r="H23" s="20" t="n">
        <v>4.83363202</v>
      </c>
      <c r="I23" s="18" t="n">
        <v>485.88488705</v>
      </c>
      <c r="J23" s="20" t="n">
        <v>4.98743292</v>
      </c>
      <c r="K23" s="18" t="n">
        <v>467.51278575</v>
      </c>
      <c r="L23" s="20" t="n">
        <v>3.88101447</v>
      </c>
      <c r="M23" s="18" t="n">
        <v>473.3879634</v>
      </c>
      <c r="N23" s="20" t="n">
        <v>4.51086086</v>
      </c>
      <c r="O23" s="18" t="n">
        <v>415.78740956</v>
      </c>
      <c r="P23" s="20" t="n">
        <v>22.44752181</v>
      </c>
      <c r="Q23" s="18" t="s">
        <v>182</v>
      </c>
      <c r="R23" s="20" t="s">
        <v>182</v>
      </c>
      <c r="S23" s="18" t="s">
        <v>182</v>
      </c>
      <c r="T23" s="20" t="s">
        <v>182</v>
      </c>
      <c r="U23" s="18" t="s">
        <v>182</v>
      </c>
      <c r="V23" s="20" t="s">
        <v>182</v>
      </c>
      <c r="W23" s="18" t="n">
        <v>406.27037214</v>
      </c>
      <c r="X23" s="20" t="n">
        <v>7.34640203</v>
      </c>
    </row>
    <row r="24" spans="1:24">
      <c r="A24" s="15" t="s">
        <v>199</v>
      </c>
      <c r="B24" s="17" t="n">
        <v>6647</v>
      </c>
      <c r="C24" s="18">
        <f>(17.0/B24*100)</f>
        <v/>
      </c>
      <c r="D24" s="19" t="n">
        <v>6630</v>
      </c>
      <c r="E24" s="18" t="n">
        <v>524.24714204</v>
      </c>
      <c r="F24" s="20" t="n">
        <v>3.07339646</v>
      </c>
      <c r="G24" s="18" t="n">
        <v>518.1609875</v>
      </c>
      <c r="H24" s="20" t="n">
        <v>5.2884356</v>
      </c>
      <c r="I24" s="18" t="n">
        <v>497.77859921</v>
      </c>
      <c r="J24" s="20" t="n">
        <v>6.23905023</v>
      </c>
      <c r="K24" s="18" t="n">
        <v>472.73635363</v>
      </c>
      <c r="L24" s="20" t="n">
        <v>11.32558584</v>
      </c>
      <c r="M24" s="18" t="n">
        <v>450.75442919</v>
      </c>
      <c r="N24" s="20" t="n">
        <v>7.96632807</v>
      </c>
      <c r="O24" s="18" t="n">
        <v>421.72680658</v>
      </c>
      <c r="P24" s="20" t="n">
        <v>17.49008828</v>
      </c>
      <c r="Q24" s="18" t="s">
        <v>182</v>
      </c>
      <c r="R24" s="20" t="s">
        <v>182</v>
      </c>
      <c r="S24" s="18" t="s">
        <v>182</v>
      </c>
      <c r="T24" s="20" t="s">
        <v>182</v>
      </c>
      <c r="U24" s="18" t="s">
        <v>182</v>
      </c>
      <c r="V24" s="20" t="s">
        <v>182</v>
      </c>
      <c r="W24" s="18" t="n">
        <v>448.76057633</v>
      </c>
      <c r="X24" s="20" t="n">
        <v>14.77625413</v>
      </c>
    </row>
    <row r="25" spans="1:24">
      <c r="A25" s="15" t="s">
        <v>200</v>
      </c>
      <c r="B25" s="17" t="n">
        <v>5581</v>
      </c>
      <c r="C25" s="18">
        <f>(28.0/B25*100)</f>
        <v/>
      </c>
      <c r="D25" s="19" t="n">
        <v>5553</v>
      </c>
      <c r="E25" s="18" t="n">
        <v>531.8151354</v>
      </c>
      <c r="F25" s="20" t="n">
        <v>3.32333657</v>
      </c>
      <c r="G25" s="18" t="n">
        <v>516.44362878</v>
      </c>
      <c r="H25" s="20" t="n">
        <v>5.30919769</v>
      </c>
      <c r="I25" s="18" t="n">
        <v>484.88493914</v>
      </c>
      <c r="J25" s="20" t="n">
        <v>7.32409961</v>
      </c>
      <c r="K25" s="18" t="n">
        <v>478.14975077</v>
      </c>
      <c r="L25" s="20" t="n">
        <v>6.78037004</v>
      </c>
      <c r="M25" s="18" t="n">
        <v>455.7483843</v>
      </c>
      <c r="N25" s="20" t="n">
        <v>8.287960699999999</v>
      </c>
      <c r="O25" s="18" t="n">
        <v>368.87327966</v>
      </c>
      <c r="P25" s="20" t="n">
        <v>23.3815843</v>
      </c>
      <c r="Q25" s="18" t="s">
        <v>182</v>
      </c>
      <c r="R25" s="20" t="s">
        <v>182</v>
      </c>
      <c r="S25" s="18" t="s">
        <v>182</v>
      </c>
      <c r="T25" s="20" t="s">
        <v>182</v>
      </c>
      <c r="U25" s="18" t="s">
        <v>182</v>
      </c>
      <c r="V25" s="20" t="s">
        <v>182</v>
      </c>
      <c r="W25" s="18" t="n">
        <v>452.05169331</v>
      </c>
      <c r="X25" s="20" t="n">
        <v>18.78654283</v>
      </c>
    </row>
    <row r="26" spans="1:24">
      <c r="A26" s="15" t="s">
        <v>201</v>
      </c>
      <c r="B26" s="17" t="n">
        <v>4869</v>
      </c>
      <c r="C26" s="18">
        <f>(100.0/B26*100)</f>
        <v/>
      </c>
      <c r="D26" s="19" t="n">
        <v>4769</v>
      </c>
      <c r="E26" s="18" t="n">
        <v>505.459716</v>
      </c>
      <c r="F26" s="20" t="n">
        <v>2.77594403</v>
      </c>
      <c r="G26" s="18" t="n">
        <v>496.39331753</v>
      </c>
      <c r="H26" s="20" t="n">
        <v>3.70751968</v>
      </c>
      <c r="I26" s="18" t="n">
        <v>477.20490741</v>
      </c>
      <c r="J26" s="20" t="n">
        <v>3.88945613</v>
      </c>
      <c r="K26" s="18" t="n">
        <v>470.05000096</v>
      </c>
      <c r="L26" s="20" t="n">
        <v>3.59934507</v>
      </c>
      <c r="M26" s="18" t="n">
        <v>469.46988471</v>
      </c>
      <c r="N26" s="20" t="n">
        <v>4.65765808</v>
      </c>
      <c r="O26" s="18" t="s">
        <v>182</v>
      </c>
      <c r="P26" s="20" t="s">
        <v>182</v>
      </c>
      <c r="Q26" s="18" t="s">
        <v>182</v>
      </c>
      <c r="R26" s="20" t="s">
        <v>182</v>
      </c>
      <c r="S26" s="18" t="s">
        <v>182</v>
      </c>
      <c r="T26" s="20" t="s">
        <v>182</v>
      </c>
      <c r="U26" s="18" t="s">
        <v>182</v>
      </c>
      <c r="V26" s="20" t="s">
        <v>182</v>
      </c>
      <c r="W26" s="18" t="n">
        <v>429.69318885</v>
      </c>
      <c r="X26" s="20" t="n">
        <v>8.98810411</v>
      </c>
    </row>
    <row r="27" spans="1:24">
      <c r="A27" s="15" t="s">
        <v>202</v>
      </c>
      <c r="B27" s="17" t="n">
        <v>5299</v>
      </c>
      <c r="C27" s="18">
        <f>(174.0/B27*100)</f>
        <v/>
      </c>
      <c r="D27" s="19" t="n">
        <v>5125</v>
      </c>
      <c r="E27" s="18" t="n">
        <v>522.04110771</v>
      </c>
      <c r="F27" s="20" t="n">
        <v>2.2080857</v>
      </c>
      <c r="G27" s="18" t="n">
        <v>500.0227303</v>
      </c>
      <c r="H27" s="20" t="n">
        <v>4.50105449</v>
      </c>
      <c r="I27" s="18" t="n">
        <v>453.66721735</v>
      </c>
      <c r="J27" s="20" t="n">
        <v>5.28089985</v>
      </c>
      <c r="K27" s="18" t="n">
        <v>448.91110586</v>
      </c>
      <c r="L27" s="20" t="n">
        <v>5.31411947</v>
      </c>
      <c r="M27" s="18" t="n">
        <v>434.42346135</v>
      </c>
      <c r="N27" s="20" t="n">
        <v>5.38748829</v>
      </c>
      <c r="O27" s="18" t="n">
        <v>387.30917951</v>
      </c>
      <c r="P27" s="20" t="n">
        <v>16.08929805</v>
      </c>
      <c r="Q27" s="18" t="s">
        <v>182</v>
      </c>
      <c r="R27" s="20" t="s">
        <v>182</v>
      </c>
      <c r="S27" s="18" t="s">
        <v>182</v>
      </c>
      <c r="T27" s="20" t="s">
        <v>182</v>
      </c>
      <c r="U27" s="18" t="s">
        <v>182</v>
      </c>
      <c r="V27" s="20" t="s">
        <v>182</v>
      </c>
      <c r="W27" s="18" t="n">
        <v>400.86914134</v>
      </c>
      <c r="X27" s="20" t="n">
        <v>4.49351711</v>
      </c>
    </row>
    <row r="28" spans="1:24">
      <c r="A28" s="15" t="s">
        <v>203</v>
      </c>
      <c r="B28" s="17" t="n">
        <v>7568</v>
      </c>
      <c r="C28" s="18">
        <f>(134.0/B28*100)</f>
        <v/>
      </c>
      <c r="D28" s="19" t="n">
        <v>7434</v>
      </c>
      <c r="E28" s="18" t="n">
        <v>429.89103341</v>
      </c>
      <c r="F28" s="20" t="n">
        <v>2.7965202</v>
      </c>
      <c r="G28" s="18" t="n">
        <v>433.70113975</v>
      </c>
      <c r="H28" s="20" t="n">
        <v>3.95838259</v>
      </c>
      <c r="I28" s="18" t="n">
        <v>425.00840992</v>
      </c>
      <c r="J28" s="20" t="n">
        <v>4.26808527</v>
      </c>
      <c r="K28" s="18" t="n">
        <v>416.63013966</v>
      </c>
      <c r="L28" s="20" t="n">
        <v>4.00219527</v>
      </c>
      <c r="M28" s="18" t="n">
        <v>418.52506589</v>
      </c>
      <c r="N28" s="20" t="n">
        <v>5.58118368</v>
      </c>
      <c r="O28" s="18" t="n">
        <v>334.93985653</v>
      </c>
      <c r="P28" s="20" t="n">
        <v>9.19196545</v>
      </c>
      <c r="Q28" s="18" t="s">
        <v>182</v>
      </c>
      <c r="R28" s="20" t="s">
        <v>182</v>
      </c>
      <c r="S28" s="18" t="s">
        <v>182</v>
      </c>
      <c r="T28" s="20" t="s">
        <v>182</v>
      </c>
      <c r="U28" s="18" t="s">
        <v>182</v>
      </c>
      <c r="V28" s="20" t="s">
        <v>182</v>
      </c>
      <c r="W28" s="18" t="n">
        <v>367.78078473</v>
      </c>
      <c r="X28" s="20" t="n">
        <v>7.23648164</v>
      </c>
    </row>
    <row r="29" spans="1:24">
      <c r="A29" s="15" t="s">
        <v>204</v>
      </c>
      <c r="B29" s="17" t="n">
        <v>5385</v>
      </c>
      <c r="C29" s="18">
        <f>(36.0/B29*100)</f>
        <v/>
      </c>
      <c r="D29" s="19" t="n">
        <v>5349</v>
      </c>
      <c r="E29" s="18" t="n">
        <v>519.68568292</v>
      </c>
      <c r="F29" s="20" t="n">
        <v>2.63951921</v>
      </c>
      <c r="G29" s="18" t="n">
        <v>518.50582752</v>
      </c>
      <c r="H29" s="20" t="n">
        <v>4.92833034</v>
      </c>
      <c r="I29" s="18" t="n">
        <v>489.38002106</v>
      </c>
      <c r="J29" s="20" t="n">
        <v>5.65035741</v>
      </c>
      <c r="K29" s="18" t="n">
        <v>467.36477557</v>
      </c>
      <c r="L29" s="20" t="n">
        <v>6.78501671</v>
      </c>
      <c r="M29" s="18" t="n">
        <v>449.39498485</v>
      </c>
      <c r="N29" s="20" t="n">
        <v>6.64372264</v>
      </c>
      <c r="O29" s="18" t="n">
        <v>324.13415987</v>
      </c>
      <c r="P29" s="20" t="n">
        <v>51.69632977</v>
      </c>
      <c r="Q29" s="18" t="s">
        <v>182</v>
      </c>
      <c r="R29" s="20" t="s">
        <v>182</v>
      </c>
      <c r="S29" s="18" t="n">
        <v>314.02123871</v>
      </c>
      <c r="T29" s="20" t="n">
        <v>13.26138992</v>
      </c>
      <c r="U29" s="18" t="s">
        <v>182</v>
      </c>
      <c r="V29" s="20" t="s">
        <v>182</v>
      </c>
      <c r="W29" s="18" t="n">
        <v>409.57697416</v>
      </c>
      <c r="X29" s="20" t="n">
        <v>14.32084732</v>
      </c>
    </row>
    <row r="30" spans="1:24">
      <c r="A30" s="15" t="s">
        <v>205</v>
      </c>
      <c r="B30" s="17" t="n">
        <v>4520</v>
      </c>
      <c r="C30" s="18">
        <f>(546.0/B30*100)</f>
        <v/>
      </c>
      <c r="D30" s="19" t="n">
        <v>3974</v>
      </c>
      <c r="E30" s="18" t="n">
        <v>538.37655396</v>
      </c>
      <c r="F30" s="20" t="n">
        <v>3.06500102</v>
      </c>
      <c r="G30" s="18" t="n">
        <v>528.77352702</v>
      </c>
      <c r="H30" s="20" t="n">
        <v>4.32776375</v>
      </c>
      <c r="I30" s="18" t="n">
        <v>488.75715103</v>
      </c>
      <c r="J30" s="20" t="n">
        <v>6.48115378</v>
      </c>
      <c r="K30" s="18" t="n">
        <v>482.30497629</v>
      </c>
      <c r="L30" s="20" t="n">
        <v>8.64124326</v>
      </c>
      <c r="M30" s="18" t="n">
        <v>446.07054586</v>
      </c>
      <c r="N30" s="20" t="n">
        <v>6.98828158</v>
      </c>
      <c r="O30" s="18" t="n">
        <v>405.01001004</v>
      </c>
      <c r="P30" s="20" t="n">
        <v>26.28454288</v>
      </c>
      <c r="Q30" s="18" t="s">
        <v>182</v>
      </c>
      <c r="R30" s="20" t="s">
        <v>182</v>
      </c>
      <c r="S30" s="18" t="s">
        <v>182</v>
      </c>
      <c r="T30" s="20" t="s">
        <v>182</v>
      </c>
      <c r="U30" s="18" t="s">
        <v>182</v>
      </c>
      <c r="V30" s="20" t="s">
        <v>182</v>
      </c>
      <c r="W30" s="18" t="n">
        <v>414.63840655</v>
      </c>
      <c r="X30" s="20" t="n">
        <v>8.85964663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528.2943143</v>
      </c>
      <c r="F32" s="20" t="n">
        <v>2.94438395</v>
      </c>
      <c r="G32" s="18" t="n">
        <v>514.64249503</v>
      </c>
      <c r="H32" s="20" t="n">
        <v>3.69854866</v>
      </c>
      <c r="I32" s="18" t="n">
        <v>487.07636786</v>
      </c>
      <c r="J32" s="20" t="n">
        <v>4.8163989</v>
      </c>
      <c r="K32" s="18" t="n">
        <v>469.41633927</v>
      </c>
      <c r="L32" s="20" t="n">
        <v>5.16612217</v>
      </c>
      <c r="M32" s="18" t="n">
        <v>453.32374421</v>
      </c>
      <c r="N32" s="20" t="n">
        <v>5.10382222</v>
      </c>
      <c r="O32" s="18" t="n">
        <v>415.96615723</v>
      </c>
      <c r="P32" s="20" t="n">
        <v>23.22638406</v>
      </c>
      <c r="Q32" s="18" t="s">
        <v>182</v>
      </c>
      <c r="R32" s="20" t="s">
        <v>182</v>
      </c>
      <c r="S32" s="18" t="s">
        <v>182</v>
      </c>
      <c r="T32" s="20" t="s">
        <v>182</v>
      </c>
      <c r="U32" s="18" t="s">
        <v>182</v>
      </c>
      <c r="V32" s="20" t="s">
        <v>182</v>
      </c>
      <c r="W32" s="18" t="n">
        <v>420.86021912</v>
      </c>
      <c r="X32" s="20" t="n">
        <v>10.86130602</v>
      </c>
    </row>
    <row r="33" spans="1:24">
      <c r="A33" s="15" t="s">
        <v>208</v>
      </c>
      <c r="B33" s="17" t="n">
        <v>7325</v>
      </c>
      <c r="C33" s="18">
        <f>(235.0/B33*100)</f>
        <v/>
      </c>
      <c r="D33" s="19" t="n">
        <v>7090</v>
      </c>
      <c r="E33" s="18" t="n">
        <v>521.7526990699999</v>
      </c>
      <c r="F33" s="20" t="n">
        <v>3.00934094</v>
      </c>
      <c r="G33" s="18" t="n">
        <v>508.27442356</v>
      </c>
      <c r="H33" s="20" t="n">
        <v>3.67892389</v>
      </c>
      <c r="I33" s="18" t="n">
        <v>497.93375935</v>
      </c>
      <c r="J33" s="20" t="n">
        <v>3.97928475</v>
      </c>
      <c r="K33" s="18" t="n">
        <v>473.25249868</v>
      </c>
      <c r="L33" s="20" t="n">
        <v>4.56323426</v>
      </c>
      <c r="M33" s="18" t="n">
        <v>460.09928817</v>
      </c>
      <c r="N33" s="20" t="n">
        <v>4.76765561</v>
      </c>
      <c r="O33" s="18" t="n">
        <v>376.02911283</v>
      </c>
      <c r="P33" s="20" t="n">
        <v>21.32653468</v>
      </c>
      <c r="Q33" s="18" t="s">
        <v>182</v>
      </c>
      <c r="R33" s="20" t="s">
        <v>182</v>
      </c>
      <c r="S33" s="18" t="s">
        <v>182</v>
      </c>
      <c r="T33" s="20" t="s">
        <v>182</v>
      </c>
      <c r="U33" s="18" t="s">
        <v>182</v>
      </c>
      <c r="V33" s="20" t="s">
        <v>182</v>
      </c>
      <c r="W33" s="18" t="n">
        <v>437.32723973</v>
      </c>
      <c r="X33" s="20" t="n">
        <v>8.712388580000001</v>
      </c>
    </row>
    <row r="34" spans="1:24">
      <c r="A34" s="15" t="s">
        <v>209</v>
      </c>
      <c r="B34" s="17" t="n">
        <v>6350</v>
      </c>
      <c r="C34" s="18">
        <f>(86.0/B34*100)</f>
        <v/>
      </c>
      <c r="D34" s="19" t="n">
        <v>6264</v>
      </c>
      <c r="E34" s="18" t="n">
        <v>486.54962718</v>
      </c>
      <c r="F34" s="20" t="n">
        <v>2.69179196</v>
      </c>
      <c r="G34" s="18" t="n">
        <v>464.54788397</v>
      </c>
      <c r="H34" s="20" t="n">
        <v>4.33198582</v>
      </c>
      <c r="I34" s="18" t="n">
        <v>448.96971543</v>
      </c>
      <c r="J34" s="20" t="n">
        <v>4.43959695</v>
      </c>
      <c r="K34" s="18" t="n">
        <v>438.09138955</v>
      </c>
      <c r="L34" s="20" t="n">
        <v>5.20485274</v>
      </c>
      <c r="M34" s="18" t="n">
        <v>422.27653659</v>
      </c>
      <c r="N34" s="20" t="n">
        <v>4.76709031</v>
      </c>
      <c r="O34" s="18" t="n">
        <v>336.00964723</v>
      </c>
      <c r="P34" s="20" t="n">
        <v>14.75537024</v>
      </c>
      <c r="Q34" s="18" t="s">
        <v>182</v>
      </c>
      <c r="R34" s="20" t="s">
        <v>182</v>
      </c>
      <c r="S34" s="18" t="n">
        <v>263.37193708</v>
      </c>
      <c r="T34" s="20" t="n">
        <v>13.61114927</v>
      </c>
      <c r="U34" s="18" t="s">
        <v>182</v>
      </c>
      <c r="V34" s="20" t="s">
        <v>182</v>
      </c>
      <c r="W34" s="18" t="n">
        <v>353.1299985</v>
      </c>
      <c r="X34" s="20" t="n">
        <v>8.48643438</v>
      </c>
    </row>
    <row r="35" spans="1:24">
      <c r="A35" s="15" t="s">
        <v>210</v>
      </c>
      <c r="B35" s="17" t="n">
        <v>6406</v>
      </c>
      <c r="C35" s="18">
        <f>(69.0/B35*100)</f>
        <v/>
      </c>
      <c r="D35" s="19" t="n">
        <v>6337</v>
      </c>
      <c r="E35" s="18" t="n">
        <v>530.96134606</v>
      </c>
      <c r="F35" s="20" t="n">
        <v>2.17788168</v>
      </c>
      <c r="G35" s="18" t="n">
        <v>514.10058941</v>
      </c>
      <c r="H35" s="20" t="n">
        <v>3.7528194</v>
      </c>
      <c r="I35" s="18" t="n">
        <v>494.01777918</v>
      </c>
      <c r="J35" s="20" t="n">
        <v>4.12682715</v>
      </c>
      <c r="K35" s="18" t="n">
        <v>467.89103943</v>
      </c>
      <c r="L35" s="20" t="n">
        <v>5.50782332</v>
      </c>
      <c r="M35" s="18" t="n">
        <v>470.04957145</v>
      </c>
      <c r="N35" s="20" t="n">
        <v>5.77047</v>
      </c>
      <c r="O35" s="18" t="n">
        <v>430.2645433</v>
      </c>
      <c r="P35" s="20" t="n">
        <v>21.07802728</v>
      </c>
      <c r="Q35" s="18" t="s">
        <v>182</v>
      </c>
      <c r="R35" s="20" t="s">
        <v>182</v>
      </c>
      <c r="S35" s="18" t="n">
        <v>337.32521215</v>
      </c>
      <c r="T35" s="20" t="n">
        <v>11.65794297</v>
      </c>
      <c r="U35" s="18" t="s">
        <v>182</v>
      </c>
      <c r="V35" s="20" t="s">
        <v>182</v>
      </c>
      <c r="W35" s="18" t="n">
        <v>413.08310378</v>
      </c>
      <c r="X35" s="20" t="n">
        <v>7.95422502</v>
      </c>
    </row>
    <row r="36" spans="1:24">
      <c r="A36" s="15" t="s">
        <v>211</v>
      </c>
      <c r="B36" s="17" t="n">
        <v>6736</v>
      </c>
      <c r="C36" s="18">
        <f>(49.0/B36*100)</f>
        <v/>
      </c>
      <c r="D36" s="19" t="n">
        <v>6687</v>
      </c>
      <c r="E36" s="18" t="n">
        <v>509.8121818</v>
      </c>
      <c r="F36" s="20" t="n">
        <v>2.55648408</v>
      </c>
      <c r="G36" s="18" t="n">
        <v>502.40109088</v>
      </c>
      <c r="H36" s="20" t="n">
        <v>3.64868139</v>
      </c>
      <c r="I36" s="18" t="n">
        <v>494.25715984</v>
      </c>
      <c r="J36" s="20" t="n">
        <v>3.95429922</v>
      </c>
      <c r="K36" s="18" t="n">
        <v>479.71112606</v>
      </c>
      <c r="L36" s="20" t="n">
        <v>4.63186977</v>
      </c>
      <c r="M36" s="18" t="n">
        <v>464.88385486</v>
      </c>
      <c r="N36" s="20" t="n">
        <v>5.38991493</v>
      </c>
      <c r="O36" s="18" t="n">
        <v>369.72364582</v>
      </c>
      <c r="P36" s="20" t="n">
        <v>22.3136275</v>
      </c>
      <c r="Q36" s="18" t="s">
        <v>182</v>
      </c>
      <c r="R36" s="20" t="s">
        <v>182</v>
      </c>
      <c r="S36" s="18" t="s">
        <v>182</v>
      </c>
      <c r="T36" s="20" t="s">
        <v>182</v>
      </c>
      <c r="U36" s="18" t="s">
        <v>182</v>
      </c>
      <c r="V36" s="20" t="s">
        <v>182</v>
      </c>
      <c r="W36" s="18" t="n">
        <v>398.78392407</v>
      </c>
      <c r="X36" s="20" t="n">
        <v>7.57086775</v>
      </c>
    </row>
    <row r="37" spans="1:24">
      <c r="A37" s="15" t="s">
        <v>212</v>
      </c>
      <c r="B37" s="17" t="n">
        <v>5458</v>
      </c>
      <c r="C37" s="18">
        <f>(249.0/B37*100)</f>
        <v/>
      </c>
      <c r="D37" s="19" t="n">
        <v>5209</v>
      </c>
      <c r="E37" s="18" t="n">
        <v>527.75022787</v>
      </c>
      <c r="F37" s="20" t="n">
        <v>3.34473978</v>
      </c>
      <c r="G37" s="18" t="n">
        <v>519.81363025</v>
      </c>
      <c r="H37" s="20" t="n">
        <v>4.83006185</v>
      </c>
      <c r="I37" s="18" t="n">
        <v>490.4290459</v>
      </c>
      <c r="J37" s="20" t="n">
        <v>5.06910023</v>
      </c>
      <c r="K37" s="18" t="n">
        <v>484.83091038</v>
      </c>
      <c r="L37" s="20" t="n">
        <v>6.56740259</v>
      </c>
      <c r="M37" s="18" t="n">
        <v>461.54458658</v>
      </c>
      <c r="N37" s="20" t="n">
        <v>5.90314986</v>
      </c>
      <c r="O37" s="18" t="n">
        <v>343.16972128</v>
      </c>
      <c r="P37" s="20" t="n">
        <v>23.12127196</v>
      </c>
      <c r="Q37" s="18" t="s">
        <v>182</v>
      </c>
      <c r="R37" s="20" t="s">
        <v>182</v>
      </c>
      <c r="S37" s="18" t="s">
        <v>182</v>
      </c>
      <c r="T37" s="20" t="s">
        <v>182</v>
      </c>
      <c r="U37" s="18" t="s">
        <v>182</v>
      </c>
      <c r="V37" s="20" t="s">
        <v>182</v>
      </c>
      <c r="W37" s="18" t="n">
        <v>402.02269142</v>
      </c>
      <c r="X37" s="20" t="n">
        <v>7.70734699</v>
      </c>
    </row>
    <row r="38" spans="1:24">
      <c r="A38" s="15" t="s">
        <v>213</v>
      </c>
      <c r="B38" s="17" t="n">
        <v>5860</v>
      </c>
      <c r="C38" s="18">
        <f>(64.0/B38*100)</f>
        <v/>
      </c>
      <c r="D38" s="19" t="n">
        <v>5796</v>
      </c>
      <c r="E38" s="18" t="n">
        <v>516.988838</v>
      </c>
      <c r="F38" s="20" t="n">
        <v>2.88537863</v>
      </c>
      <c r="G38" s="18" t="n">
        <v>505.89714203</v>
      </c>
      <c r="H38" s="20" t="n">
        <v>4.17394203</v>
      </c>
      <c r="I38" s="18" t="n">
        <v>462.9126754</v>
      </c>
      <c r="J38" s="20" t="n">
        <v>6.3598081</v>
      </c>
      <c r="K38" s="18" t="n">
        <v>454.2090895</v>
      </c>
      <c r="L38" s="20" t="n">
        <v>6.66835729</v>
      </c>
      <c r="M38" s="18" t="n">
        <v>429.87903891</v>
      </c>
      <c r="N38" s="20" t="n">
        <v>6.52983696</v>
      </c>
      <c r="O38" s="18" t="n">
        <v>369.61260262</v>
      </c>
      <c r="P38" s="20" t="n">
        <v>18.26023486</v>
      </c>
      <c r="Q38" s="18" t="s">
        <v>182</v>
      </c>
      <c r="R38" s="20" t="s">
        <v>182</v>
      </c>
      <c r="S38" s="18" t="s">
        <v>182</v>
      </c>
      <c r="T38" s="20" t="s">
        <v>182</v>
      </c>
      <c r="U38" s="18" t="s">
        <v>182</v>
      </c>
      <c r="V38" s="20" t="s">
        <v>182</v>
      </c>
      <c r="W38" s="18" t="n">
        <v>405.26558331</v>
      </c>
      <c r="X38" s="20" t="n">
        <v>6.50699021</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(5671.0/B40*100)</f>
        <v/>
      </c>
      <c r="D40" s="19" t="n">
        <v>8486</v>
      </c>
      <c r="E40" s="18" t="n">
        <v>520.61601882</v>
      </c>
      <c r="F40" s="20" t="n">
        <v>3.16917104</v>
      </c>
      <c r="G40" s="18" t="n">
        <v>519.38734621</v>
      </c>
      <c r="H40" s="20" t="n">
        <v>4.54719303</v>
      </c>
      <c r="I40" s="18" t="n">
        <v>492.59895492</v>
      </c>
      <c r="J40" s="20" t="n">
        <v>5.62171724</v>
      </c>
      <c r="K40" s="18" t="n">
        <v>464.18453734</v>
      </c>
      <c r="L40" s="20" t="n">
        <v>6.7069515</v>
      </c>
      <c r="M40" s="18" t="n">
        <v>442.2046912</v>
      </c>
      <c r="N40" s="20" t="n">
        <v>6.212965</v>
      </c>
      <c r="O40" s="18" t="n">
        <v>432.02468627</v>
      </c>
      <c r="P40" s="20" t="n">
        <v>21.89614716</v>
      </c>
      <c r="Q40" s="18" t="s">
        <v>182</v>
      </c>
      <c r="R40" s="20" t="s">
        <v>182</v>
      </c>
      <c r="S40" s="18" t="n">
        <v>493.18465857</v>
      </c>
      <c r="T40" s="20" t="n">
        <v>2.25147869</v>
      </c>
      <c r="U40" s="18" t="s">
        <v>182</v>
      </c>
      <c r="V40" s="20" t="s">
        <v>182</v>
      </c>
      <c r="W40" s="18" t="n">
        <v>408.95440519</v>
      </c>
      <c r="X40" s="20" t="n">
        <v>8.264078980000001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(2792.0/B46*100)</f>
        <v/>
      </c>
      <c r="D46" s="19" t="n">
        <v>20349</v>
      </c>
      <c r="E46" s="18" t="n">
        <v>437.32162364</v>
      </c>
      <c r="F46" s="20" t="n">
        <v>4.18713118</v>
      </c>
      <c r="G46" s="18" t="n">
        <v>422.6417855</v>
      </c>
      <c r="H46" s="20" t="n">
        <v>5.0037613</v>
      </c>
      <c r="I46" s="18" t="n">
        <v>422.01463385</v>
      </c>
      <c r="J46" s="20" t="n">
        <v>5.63460647</v>
      </c>
      <c r="K46" s="18" t="n">
        <v>417.40692664</v>
      </c>
      <c r="L46" s="20" t="n">
        <v>3.98121153</v>
      </c>
      <c r="M46" s="18" t="n">
        <v>414.54148627</v>
      </c>
      <c r="N46" s="20" t="n">
        <v>5.25967754</v>
      </c>
      <c r="O46" s="18" t="n">
        <v>307.86644132</v>
      </c>
      <c r="P46" s="20" t="n">
        <v>11.90587687</v>
      </c>
      <c r="Q46" s="18" t="s">
        <v>182</v>
      </c>
      <c r="R46" s="20" t="s">
        <v>182</v>
      </c>
      <c r="S46" s="18" t="s">
        <v>182</v>
      </c>
      <c r="T46" s="20" t="s">
        <v>182</v>
      </c>
      <c r="U46" s="18" t="s">
        <v>182</v>
      </c>
      <c r="V46" s="20" t="s">
        <v>182</v>
      </c>
      <c r="W46" s="18" t="n">
        <v>379.98846289</v>
      </c>
      <c r="X46" s="20" t="n">
        <v>3.75020401</v>
      </c>
    </row>
    <row r="47" spans="1:24">
      <c r="A47" s="15" t="s">
        <v>222</v>
      </c>
      <c r="B47" s="17" t="n">
        <v>5928</v>
      </c>
      <c r="C47" s="18">
        <f>(148.0/B47*100)</f>
        <v/>
      </c>
      <c r="D47" s="19" t="n">
        <v>5780</v>
      </c>
      <c r="E47" s="18" t="n">
        <v>477.11991486</v>
      </c>
      <c r="F47" s="20" t="n">
        <v>5.23007251</v>
      </c>
      <c r="G47" s="18" t="n">
        <v>457.673982</v>
      </c>
      <c r="H47" s="20" t="n">
        <v>6.85547154</v>
      </c>
      <c r="I47" s="18" t="n">
        <v>452.14339543</v>
      </c>
      <c r="J47" s="20" t="n">
        <v>5.46543011</v>
      </c>
      <c r="K47" s="18" t="n">
        <v>431.57893299</v>
      </c>
      <c r="L47" s="20" t="n">
        <v>5.58812274</v>
      </c>
      <c r="M47" s="18" t="n">
        <v>426.02488845</v>
      </c>
      <c r="N47" s="20" t="n">
        <v>6.168738</v>
      </c>
      <c r="O47" s="18" t="n">
        <v>325.00177883</v>
      </c>
      <c r="P47" s="20" t="n">
        <v>13.28366105</v>
      </c>
      <c r="Q47" s="18" t="s">
        <v>182</v>
      </c>
      <c r="R47" s="20" t="s">
        <v>182</v>
      </c>
      <c r="S47" s="18" t="s">
        <v>182</v>
      </c>
      <c r="T47" s="20" t="s">
        <v>182</v>
      </c>
      <c r="U47" s="18" t="s">
        <v>182</v>
      </c>
      <c r="V47" s="20" t="s">
        <v>182</v>
      </c>
      <c r="W47" s="18" t="n">
        <v>344.03884605</v>
      </c>
      <c r="X47" s="20" t="n">
        <v>5.85616894</v>
      </c>
    </row>
    <row r="48" spans="1:24">
      <c r="A48" s="15" t="s">
        <v>223</v>
      </c>
      <c r="B48" s="17" t="n">
        <v>9841</v>
      </c>
      <c r="C48" s="18">
        <f>(19.0/B48*100)</f>
        <v/>
      </c>
      <c r="D48" s="19" t="n">
        <v>9822</v>
      </c>
      <c r="E48" s="18" t="n">
        <v>508.34896247</v>
      </c>
      <c r="F48" s="20" t="n">
        <v>6.26525785</v>
      </c>
      <c r="G48" s="18" t="n">
        <v>512.57772535</v>
      </c>
      <c r="H48" s="20" t="n">
        <v>4.96631275</v>
      </c>
      <c r="I48" s="18" t="n">
        <v>498.3875983</v>
      </c>
      <c r="J48" s="20" t="n">
        <v>5.82484794</v>
      </c>
      <c r="K48" s="18" t="n">
        <v>458.41044255</v>
      </c>
      <c r="L48" s="20" t="n">
        <v>6.10151954</v>
      </c>
      <c r="M48" s="18" t="n">
        <v>463.71181406</v>
      </c>
      <c r="N48" s="20" t="n">
        <v>6.45292355</v>
      </c>
      <c r="O48" s="18" t="n">
        <v>324.36252601</v>
      </c>
      <c r="P48" s="20" t="n">
        <v>11.17732921</v>
      </c>
      <c r="Q48" s="18" t="s">
        <v>182</v>
      </c>
      <c r="R48" s="20" t="s">
        <v>182</v>
      </c>
      <c r="S48" s="18" t="s">
        <v>182</v>
      </c>
      <c r="T48" s="20" t="s">
        <v>182</v>
      </c>
      <c r="U48" s="18" t="s">
        <v>182</v>
      </c>
      <c r="V48" s="20" t="s">
        <v>182</v>
      </c>
      <c r="W48" s="18" t="n">
        <v>411.19190806</v>
      </c>
      <c r="X48" s="20" t="n">
        <v>18.66997187</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(1048.0/B50*100)</f>
        <v/>
      </c>
      <c r="D50" s="19" t="n">
        <v>10747</v>
      </c>
      <c r="E50" s="18" t="n">
        <v>433.17778834</v>
      </c>
      <c r="F50" s="20" t="n">
        <v>3.61743046</v>
      </c>
      <c r="G50" s="18" t="n">
        <v>439.08396242</v>
      </c>
      <c r="H50" s="20" t="n">
        <v>4.42189266</v>
      </c>
      <c r="I50" s="18" t="n">
        <v>437.0372633</v>
      </c>
      <c r="J50" s="20" t="n">
        <v>3.85169523</v>
      </c>
      <c r="K50" s="18" t="n">
        <v>437.84709098</v>
      </c>
      <c r="L50" s="20" t="n">
        <v>3.9292446</v>
      </c>
      <c r="M50" s="18" t="n">
        <v>432.02781475</v>
      </c>
      <c r="N50" s="20" t="n">
        <v>4.6748745</v>
      </c>
      <c r="O50" s="18" t="n">
        <v>322.25586987</v>
      </c>
      <c r="P50" s="20" t="n">
        <v>8.56992509</v>
      </c>
      <c r="Q50" s="18" t="s">
        <v>182</v>
      </c>
      <c r="R50" s="20" t="s">
        <v>182</v>
      </c>
      <c r="S50" s="18" t="s">
        <v>182</v>
      </c>
      <c r="T50" s="20" t="s">
        <v>182</v>
      </c>
      <c r="U50" s="18" t="s">
        <v>182</v>
      </c>
      <c r="V50" s="20" t="s">
        <v>182</v>
      </c>
      <c r="W50" s="18" t="n">
        <v>381.90695879</v>
      </c>
      <c r="X50" s="20" t="n">
        <v>8.656333549999999</v>
      </c>
    </row>
    <row r="51" spans="1:24">
      <c r="A51" s="15" t="s">
        <v>226</v>
      </c>
      <c r="B51" s="17" t="n">
        <v>6866</v>
      </c>
      <c r="C51" s="18">
        <f>(117.0/B51*100)</f>
        <v/>
      </c>
      <c r="D51" s="19" t="n">
        <v>6749</v>
      </c>
      <c r="E51" s="18" t="n">
        <v>440.14930054</v>
      </c>
      <c r="F51" s="20" t="n">
        <v>3.27735609</v>
      </c>
      <c r="G51" s="18" t="n">
        <v>436.50055847</v>
      </c>
      <c r="H51" s="20" t="n">
        <v>4.77150243</v>
      </c>
      <c r="I51" s="18" t="n">
        <v>429.49369314</v>
      </c>
      <c r="J51" s="20" t="n">
        <v>4.42474257</v>
      </c>
      <c r="K51" s="18" t="n">
        <v>419.82973226</v>
      </c>
      <c r="L51" s="20" t="n">
        <v>4.76694454</v>
      </c>
      <c r="M51" s="18" t="n">
        <v>414.16846165</v>
      </c>
      <c r="N51" s="20" t="n">
        <v>5.83251527</v>
      </c>
      <c r="O51" s="18" t="n">
        <v>306.15936954</v>
      </c>
      <c r="P51" s="20" t="n">
        <v>16.24559738</v>
      </c>
      <c r="Q51" s="18" t="s">
        <v>182</v>
      </c>
      <c r="R51" s="20" t="s">
        <v>182</v>
      </c>
      <c r="S51" s="18" t="n">
        <v>427.96430568</v>
      </c>
      <c r="T51" s="20" t="n">
        <v>5.20460603</v>
      </c>
      <c r="U51" s="18" t="s">
        <v>182</v>
      </c>
      <c r="V51" s="20" t="s">
        <v>182</v>
      </c>
      <c r="W51" s="18" t="n">
        <v>390.29154831</v>
      </c>
      <c r="X51" s="20" t="n">
        <v>5.19363172</v>
      </c>
    </row>
    <row r="52" spans="1:24">
      <c r="A52" s="15" t="s">
        <v>227</v>
      </c>
      <c r="B52" s="17" t="n">
        <v>5809</v>
      </c>
      <c r="C52" s="18">
        <f>(119.0/B52*100)</f>
        <v/>
      </c>
      <c r="D52" s="19" t="n">
        <v>5690</v>
      </c>
      <c r="E52" s="18" t="n">
        <v>508.91541529</v>
      </c>
      <c r="F52" s="20" t="n">
        <v>2.73655219</v>
      </c>
      <c r="G52" s="18" t="n">
        <v>493.94870973</v>
      </c>
      <c r="H52" s="20" t="n">
        <v>4.22275345</v>
      </c>
      <c r="I52" s="18" t="n">
        <v>473.97556325</v>
      </c>
      <c r="J52" s="20" t="n">
        <v>4.36786277</v>
      </c>
      <c r="K52" s="18" t="n">
        <v>460.57877568</v>
      </c>
      <c r="L52" s="20" t="n">
        <v>4.97274729</v>
      </c>
      <c r="M52" s="18" t="n">
        <v>451.82228658</v>
      </c>
      <c r="N52" s="20" t="n">
        <v>6.74289659</v>
      </c>
      <c r="O52" s="18" t="n">
        <v>369.52470076</v>
      </c>
      <c r="P52" s="20" t="n">
        <v>22.63947018</v>
      </c>
      <c r="Q52" s="18" t="s">
        <v>182</v>
      </c>
      <c r="R52" s="20" t="s">
        <v>182</v>
      </c>
      <c r="S52" s="18" t="s">
        <v>182</v>
      </c>
      <c r="T52" s="20" t="s">
        <v>182</v>
      </c>
      <c r="U52" s="18" t="s">
        <v>182</v>
      </c>
      <c r="V52" s="20" t="s">
        <v>182</v>
      </c>
      <c r="W52" s="18" t="n">
        <v>391.02172828</v>
      </c>
      <c r="X52" s="20" t="n">
        <v>6.24998842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(469.0/B54*100)</f>
        <v/>
      </c>
      <c r="D54" s="19" t="n">
        <v>4271</v>
      </c>
      <c r="E54" s="18" t="n">
        <v>377.31742557</v>
      </c>
      <c r="F54" s="20" t="n">
        <v>4.55695916</v>
      </c>
      <c r="G54" s="18" t="n">
        <v>374.29256615</v>
      </c>
      <c r="H54" s="20" t="n">
        <v>5.71964509</v>
      </c>
      <c r="I54" s="18" t="n">
        <v>372.64239733</v>
      </c>
      <c r="J54" s="20" t="n">
        <v>5.03623258</v>
      </c>
      <c r="K54" s="18" t="n">
        <v>364.32059061</v>
      </c>
      <c r="L54" s="20" t="n">
        <v>4.90117404</v>
      </c>
      <c r="M54" s="18" t="n">
        <v>377.20917348</v>
      </c>
      <c r="N54" s="20" t="n">
        <v>4.92646666</v>
      </c>
      <c r="O54" s="18" t="n">
        <v>297.57841935</v>
      </c>
      <c r="P54" s="20" t="n">
        <v>8.27344974</v>
      </c>
      <c r="Q54" s="18" t="s">
        <v>182</v>
      </c>
      <c r="R54" s="20" t="s">
        <v>182</v>
      </c>
      <c r="S54" s="18" t="s">
        <v>182</v>
      </c>
      <c r="T54" s="20" t="s">
        <v>182</v>
      </c>
      <c r="U54" s="18" t="s">
        <v>182</v>
      </c>
      <c r="V54" s="20" t="s">
        <v>182</v>
      </c>
      <c r="W54" s="18" t="n">
        <v>310.2378112</v>
      </c>
      <c r="X54" s="20" t="n">
        <v>4.50755743</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542.51541074</v>
      </c>
      <c r="F56" s="20" t="n">
        <v>2.79346725</v>
      </c>
      <c r="G56" s="18" t="n">
        <v>530.63125072</v>
      </c>
      <c r="H56" s="20" t="n">
        <v>3.93257684</v>
      </c>
      <c r="I56" s="18" t="n">
        <v>512.98176817</v>
      </c>
      <c r="J56" s="20" t="n">
        <v>5.24040051</v>
      </c>
      <c r="K56" s="18" t="n">
        <v>503.63829475</v>
      </c>
      <c r="L56" s="20" t="n">
        <v>4.60187707</v>
      </c>
      <c r="M56" s="18" t="n">
        <v>477.64955622</v>
      </c>
      <c r="N56" s="20" t="n">
        <v>5.82904356</v>
      </c>
      <c r="O56" s="18" t="n">
        <v>431.98054993</v>
      </c>
      <c r="P56" s="20" t="n">
        <v>17.09401393</v>
      </c>
      <c r="Q56" s="18" t="s">
        <v>182</v>
      </c>
      <c r="R56" s="20" t="s">
        <v>182</v>
      </c>
      <c r="S56" s="18" t="s">
        <v>182</v>
      </c>
      <c r="T56" s="20" t="s">
        <v>182</v>
      </c>
      <c r="U56" s="18" t="s">
        <v>182</v>
      </c>
      <c r="V56" s="20" t="s">
        <v>182</v>
      </c>
      <c r="W56" s="18" t="n">
        <v>431.82421559</v>
      </c>
      <c r="X56" s="20" t="n">
        <v>26.00065108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(263.0/B61*100)</f>
        <v/>
      </c>
      <c r="D61" s="19" t="n">
        <v>6262</v>
      </c>
      <c r="E61" s="18" t="n">
        <v>502.09249326</v>
      </c>
      <c r="F61" s="20" t="n">
        <v>3.17909969</v>
      </c>
      <c r="G61" s="18" t="n">
        <v>482.514262</v>
      </c>
      <c r="H61" s="20" t="n">
        <v>4.12617112</v>
      </c>
      <c r="I61" s="18" t="n">
        <v>453.13832484</v>
      </c>
      <c r="J61" s="20" t="n">
        <v>4.60825846</v>
      </c>
      <c r="K61" s="18" t="n">
        <v>444.67040859</v>
      </c>
      <c r="L61" s="20" t="n">
        <v>4.63394539</v>
      </c>
      <c r="M61" s="18" t="n">
        <v>427.85637019</v>
      </c>
      <c r="N61" s="20" t="n">
        <v>5.50709946</v>
      </c>
      <c r="O61" s="18" t="n">
        <v>368.81442632</v>
      </c>
      <c r="P61" s="20" t="n">
        <v>17.16780352</v>
      </c>
      <c r="Q61" s="18" t="s">
        <v>182</v>
      </c>
      <c r="R61" s="20" t="s">
        <v>182</v>
      </c>
      <c r="S61" s="18" t="s">
        <v>182</v>
      </c>
      <c r="T61" s="20" t="s">
        <v>182</v>
      </c>
      <c r="U61" s="18" t="s">
        <v>182</v>
      </c>
      <c r="V61" s="20" t="s">
        <v>182</v>
      </c>
      <c r="W61" s="18" t="n">
        <v>381.0989084</v>
      </c>
      <c r="X61" s="20" t="n">
        <v>9.68844167</v>
      </c>
    </row>
    <row r="62" spans="1:24">
      <c r="A62" s="15" t="s">
        <v>237</v>
      </c>
      <c r="B62" s="17" t="n">
        <v>4476</v>
      </c>
      <c r="C62" s="18">
        <f>(5.0/B62*100)</f>
        <v/>
      </c>
      <c r="D62" s="19" t="n">
        <v>4471</v>
      </c>
      <c r="E62" s="18" t="n">
        <v>520.4456415</v>
      </c>
      <c r="F62" s="20" t="n">
        <v>1.76495931</v>
      </c>
      <c r="G62" s="18" t="n">
        <v>516.53824721</v>
      </c>
      <c r="H62" s="20" t="n">
        <v>3.08697373</v>
      </c>
      <c r="I62" s="18" t="n">
        <v>492.9433288</v>
      </c>
      <c r="J62" s="20" t="n">
        <v>3.3332102</v>
      </c>
      <c r="K62" s="18" t="n">
        <v>482.56211992</v>
      </c>
      <c r="L62" s="20" t="n">
        <v>4.81513221</v>
      </c>
      <c r="M62" s="18" t="n">
        <v>474.40055699</v>
      </c>
      <c r="N62" s="20" t="n">
        <v>5.6675861</v>
      </c>
      <c r="O62" s="18" t="n">
        <v>426.5402774</v>
      </c>
      <c r="P62" s="20" t="n">
        <v>15.63912385</v>
      </c>
      <c r="Q62" s="18" t="s">
        <v>182</v>
      </c>
      <c r="R62" s="20" t="s">
        <v>182</v>
      </c>
      <c r="S62" s="18" t="s">
        <v>182</v>
      </c>
      <c r="T62" s="20" t="s">
        <v>182</v>
      </c>
      <c r="U62" s="18" t="s">
        <v>182</v>
      </c>
      <c r="V62" s="20" t="s">
        <v>182</v>
      </c>
      <c r="W62" s="18" t="n">
        <v>460.90056193</v>
      </c>
      <c r="X62" s="20" t="n">
        <v>16.61668075</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(35.0/B67*100)</f>
        <v/>
      </c>
      <c r="D67" s="19" t="n">
        <v>6936</v>
      </c>
      <c r="E67" s="18" t="n">
        <v>387.39166236</v>
      </c>
      <c r="F67" s="20" t="n">
        <v>3.47272234</v>
      </c>
      <c r="G67" s="18" t="n">
        <v>410.55711105</v>
      </c>
      <c r="H67" s="20" t="n">
        <v>4.15033281</v>
      </c>
      <c r="I67" s="18" t="n">
        <v>413.94228554</v>
      </c>
      <c r="J67" s="20" t="n">
        <v>3.28397218</v>
      </c>
      <c r="K67" s="18" t="n">
        <v>412.34345501</v>
      </c>
      <c r="L67" s="20" t="n">
        <v>3.81161383</v>
      </c>
      <c r="M67" s="18" t="n">
        <v>419.01504789</v>
      </c>
      <c r="N67" s="20" t="n">
        <v>6.73056163</v>
      </c>
      <c r="O67" s="18" t="n">
        <v>291.76354753</v>
      </c>
      <c r="P67" s="20" t="n">
        <v>5.37762837</v>
      </c>
      <c r="Q67" s="18" t="s">
        <v>182</v>
      </c>
      <c r="R67" s="20" t="s">
        <v>182</v>
      </c>
      <c r="S67" s="18" t="s">
        <v>182</v>
      </c>
      <c r="T67" s="20" t="s">
        <v>182</v>
      </c>
      <c r="U67" s="18" t="s">
        <v>182</v>
      </c>
      <c r="V67" s="20" t="s">
        <v>182</v>
      </c>
      <c r="W67" s="18" t="n">
        <v>314.69820796</v>
      </c>
      <c r="X67" s="20" t="n">
        <v>7.78530812</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514.54525843</v>
      </c>
      <c r="F70" s="20" t="n">
        <v>3.82821226</v>
      </c>
      <c r="G70" s="18" t="n">
        <v>504.4736213</v>
      </c>
      <c r="H70" s="20" t="n">
        <v>4.85597711</v>
      </c>
      <c r="I70" s="18" t="n">
        <v>500.14513347</v>
      </c>
      <c r="J70" s="20" t="n">
        <v>4.4689289</v>
      </c>
      <c r="K70" s="18" t="n">
        <v>491.77207622</v>
      </c>
      <c r="L70" s="20" t="n">
        <v>4.70032053</v>
      </c>
      <c r="M70" s="18" t="n">
        <v>487.22099102</v>
      </c>
      <c r="N70" s="20" t="n">
        <v>4.6113618</v>
      </c>
      <c r="O70" s="18" t="n">
        <v>426.1731216</v>
      </c>
      <c r="P70" s="20" t="n">
        <v>17.43907662</v>
      </c>
      <c r="Q70" s="18" t="s">
        <v>182</v>
      </c>
      <c r="R70" s="20" t="s">
        <v>182</v>
      </c>
      <c r="S70" s="18" t="s">
        <v>182</v>
      </c>
      <c r="T70" s="20" t="s">
        <v>182</v>
      </c>
      <c r="U70" s="18" t="s">
        <v>182</v>
      </c>
      <c r="V70" s="20" t="s">
        <v>182</v>
      </c>
      <c r="W70" s="18" t="n">
        <v>434.00213313</v>
      </c>
      <c r="X70" s="20" t="n">
        <v>7.81024049</v>
      </c>
    </row>
    <row r="71" spans="1:24">
      <c r="A71" s="15" t="s">
        <v>246</v>
      </c>
      <c r="B71" s="17" t="n">
        <v>6115</v>
      </c>
      <c r="C71" s="18">
        <f>(116.0/B71*100)</f>
        <v/>
      </c>
      <c r="D71" s="19" t="n">
        <v>5999</v>
      </c>
      <c r="E71" s="18" t="n">
        <v>552.95813845</v>
      </c>
      <c r="F71" s="20" t="n">
        <v>1.93097147</v>
      </c>
      <c r="G71" s="18" t="n">
        <v>540.05561873</v>
      </c>
      <c r="H71" s="20" t="n">
        <v>3.68657361</v>
      </c>
      <c r="I71" s="18" t="n">
        <v>506.87160788</v>
      </c>
      <c r="J71" s="20" t="n">
        <v>4.4653018</v>
      </c>
      <c r="K71" s="18" t="n">
        <v>496.80302144</v>
      </c>
      <c r="L71" s="20" t="n">
        <v>5.45244483</v>
      </c>
      <c r="M71" s="18" t="n">
        <v>487.65567256</v>
      </c>
      <c r="N71" s="20" t="n">
        <v>6.60228966</v>
      </c>
      <c r="O71" s="18" t="n">
        <v>440.86831375</v>
      </c>
      <c r="P71" s="20" t="n">
        <v>17.19045308</v>
      </c>
      <c r="Q71" s="18" t="s">
        <v>182</v>
      </c>
      <c r="R71" s="20" t="s">
        <v>182</v>
      </c>
      <c r="S71" s="18" t="s">
        <v>182</v>
      </c>
      <c r="T71" s="20" t="s">
        <v>182</v>
      </c>
      <c r="U71" s="18" t="s">
        <v>182</v>
      </c>
      <c r="V71" s="20" t="s">
        <v>182</v>
      </c>
      <c r="W71" s="18" t="n">
        <v>479.62709758</v>
      </c>
      <c r="X71" s="20" t="n">
        <v>13.88610946</v>
      </c>
    </row>
    <row r="72" spans="1:24">
      <c r="A72" s="15" t="s">
        <v>247</v>
      </c>
      <c r="B72" s="17" t="n">
        <v>7708</v>
      </c>
      <c r="C72" s="18">
        <f>(8.0/B72*100)</f>
        <v/>
      </c>
      <c r="D72" s="19" t="n">
        <v>7700</v>
      </c>
      <c r="E72" s="18" t="n">
        <v>509.16157958</v>
      </c>
      <c r="F72" s="20" t="n">
        <v>2.68891072</v>
      </c>
      <c r="G72" s="18" t="n">
        <v>509.00536824</v>
      </c>
      <c r="H72" s="20" t="n">
        <v>3.5637254</v>
      </c>
      <c r="I72" s="18" t="n">
        <v>490.38282104</v>
      </c>
      <c r="J72" s="20" t="n">
        <v>4.01723569</v>
      </c>
      <c r="K72" s="18" t="n">
        <v>465.39808951</v>
      </c>
      <c r="L72" s="20" t="n">
        <v>6.18693528</v>
      </c>
      <c r="M72" s="18" t="n">
        <v>438.95385813</v>
      </c>
      <c r="N72" s="20" t="n">
        <v>4.88206691</v>
      </c>
      <c r="O72" s="18" t="n">
        <v>326.14458683</v>
      </c>
      <c r="P72" s="20" t="n">
        <v>15.96470294</v>
      </c>
      <c r="Q72" s="18" t="s">
        <v>182</v>
      </c>
      <c r="R72" s="20" t="s">
        <v>182</v>
      </c>
      <c r="S72" s="18" t="s">
        <v>182</v>
      </c>
      <c r="T72" s="20" t="s">
        <v>182</v>
      </c>
      <c r="U72" s="18" t="s">
        <v>182</v>
      </c>
      <c r="V72" s="20" t="s">
        <v>182</v>
      </c>
      <c r="W72" s="18" t="n">
        <v>435.15879944</v>
      </c>
      <c r="X72" s="20" t="n">
        <v>16.17837912</v>
      </c>
    </row>
    <row r="73" spans="1:24">
      <c r="A73" s="15" t="s">
        <v>248</v>
      </c>
      <c r="B73" s="17" t="n">
        <v>8249</v>
      </c>
      <c r="C73" s="18">
        <f>(236.0/B73*100)</f>
        <v/>
      </c>
      <c r="D73" s="19" t="n">
        <v>8013</v>
      </c>
      <c r="E73" s="18" t="n">
        <v>426.50098919</v>
      </c>
      <c r="F73" s="20" t="n">
        <v>4.85235639</v>
      </c>
      <c r="G73" s="18" t="n">
        <v>419.78371872</v>
      </c>
      <c r="H73" s="20" t="n">
        <v>5.57341739</v>
      </c>
      <c r="I73" s="18" t="n">
        <v>410.05994214</v>
      </c>
      <c r="J73" s="20" t="n">
        <v>3.66342714</v>
      </c>
      <c r="K73" s="18" t="n">
        <v>403.72342003</v>
      </c>
      <c r="L73" s="20" t="n">
        <v>3.64888156</v>
      </c>
      <c r="M73" s="18" t="n">
        <v>404.54405086</v>
      </c>
      <c r="N73" s="20" t="n">
        <v>4.33932389</v>
      </c>
      <c r="O73" s="18" t="n">
        <v>351.84252841</v>
      </c>
      <c r="P73" s="20" t="n">
        <v>8.1004358</v>
      </c>
      <c r="Q73" s="18" t="s">
        <v>182</v>
      </c>
      <c r="R73" s="20" t="s">
        <v>182</v>
      </c>
      <c r="S73" s="18" t="s">
        <v>182</v>
      </c>
      <c r="T73" s="20" t="s">
        <v>182</v>
      </c>
      <c r="U73" s="18" t="s">
        <v>182</v>
      </c>
      <c r="V73" s="20" t="s">
        <v>182</v>
      </c>
      <c r="W73" s="18" t="n">
        <v>358.87159326</v>
      </c>
      <c r="X73" s="20" t="n">
        <v>7.50560547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(277.0/B77*100)</f>
        <v/>
      </c>
      <c r="D77" s="19" t="n">
        <v>5785</v>
      </c>
      <c r="E77" s="18" t="n">
        <v>471.71695665</v>
      </c>
      <c r="F77" s="20" t="n">
        <v>3.3548195</v>
      </c>
      <c r="G77" s="18" t="n">
        <v>464.65675876</v>
      </c>
      <c r="H77" s="20" t="n">
        <v>5.12541109</v>
      </c>
      <c r="I77" s="18" t="n">
        <v>450.57380903</v>
      </c>
      <c r="J77" s="20" t="n">
        <v>5.20961588</v>
      </c>
      <c r="K77" s="18" t="n">
        <v>431.07564142</v>
      </c>
      <c r="L77" s="20" t="n">
        <v>4.78819454</v>
      </c>
      <c r="M77" s="18" t="n">
        <v>422.57699385</v>
      </c>
      <c r="N77" s="20" t="n">
        <v>4.77186854</v>
      </c>
      <c r="O77" s="18" t="n">
        <v>324.87880635</v>
      </c>
      <c r="P77" s="20" t="n">
        <v>14.89113436</v>
      </c>
      <c r="Q77" s="18" t="s">
        <v>182</v>
      </c>
      <c r="R77" s="20" t="s">
        <v>182</v>
      </c>
      <c r="S77" s="18" t="s">
        <v>182</v>
      </c>
      <c r="T77" s="20" t="s">
        <v>182</v>
      </c>
      <c r="U77" s="18" t="s">
        <v>182</v>
      </c>
      <c r="V77" s="20" t="s">
        <v>182</v>
      </c>
      <c r="W77" s="18" t="n">
        <v>360.87064648</v>
      </c>
      <c r="X77" s="20" t="n">
        <v>4.38444449</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327</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522.18567624</v>
      </c>
      <c r="F7" s="20" t="n">
        <v>3.99673852</v>
      </c>
      <c r="G7" s="18" t="n">
        <v>533.96180204</v>
      </c>
      <c r="H7" s="20" t="n">
        <v>2.08484889</v>
      </c>
      <c r="I7" s="18" t="n">
        <v>504.47792368</v>
      </c>
      <c r="J7" s="20" t="n">
        <v>3.02588839</v>
      </c>
      <c r="K7" s="18" t="n">
        <v>475.71415583</v>
      </c>
      <c r="L7" s="20" t="n">
        <v>4.51776048</v>
      </c>
      <c r="M7" s="18" t="n">
        <v>440.99246835</v>
      </c>
      <c r="N7" s="20" t="n">
        <v>4.86543819</v>
      </c>
      <c r="O7" s="18" t="n">
        <v>407.59514641</v>
      </c>
      <c r="P7" s="20" t="n">
        <v>17.19088166</v>
      </c>
      <c r="Q7" s="18" t="s">
        <v>182</v>
      </c>
      <c r="R7" s="20" t="s">
        <v>182</v>
      </c>
      <c r="S7" s="18" t="s">
        <v>182</v>
      </c>
      <c r="T7" s="20" t="s">
        <v>182</v>
      </c>
      <c r="U7" s="18" t="s">
        <v>182</v>
      </c>
      <c r="V7" s="20" t="s">
        <v>182</v>
      </c>
      <c r="W7" s="18" t="n">
        <v>446.15320642</v>
      </c>
      <c r="X7" s="20" t="n">
        <v>6.32475558</v>
      </c>
    </row>
    <row r="8" spans="1:24">
      <c r="A8" s="15" t="s">
        <v>183</v>
      </c>
      <c r="B8" s="17" t="n">
        <v>7007</v>
      </c>
      <c r="C8" s="18">
        <f>(143.0/B8*100)</f>
        <v/>
      </c>
      <c r="D8" s="19" t="n">
        <v>6864</v>
      </c>
      <c r="E8" s="18" t="n">
        <v>489.71140259</v>
      </c>
      <c r="F8" s="20" t="n">
        <v>4.62189433</v>
      </c>
      <c r="G8" s="18" t="n">
        <v>529.99806538</v>
      </c>
      <c r="H8" s="20" t="n">
        <v>2.78583607</v>
      </c>
      <c r="I8" s="18" t="n">
        <v>489.43386113</v>
      </c>
      <c r="J8" s="20" t="n">
        <v>4.39360331</v>
      </c>
      <c r="K8" s="18" t="n">
        <v>472.25891116</v>
      </c>
      <c r="L8" s="20" t="n">
        <v>5.54673058</v>
      </c>
      <c r="M8" s="18" t="n">
        <v>430.71284809</v>
      </c>
      <c r="N8" s="20" t="n">
        <v>4.83491628</v>
      </c>
      <c r="O8" s="18" t="n">
        <v>386.26625258</v>
      </c>
      <c r="P8" s="20" t="n">
        <v>31.80566846</v>
      </c>
      <c r="Q8" s="18" t="s">
        <v>182</v>
      </c>
      <c r="R8" s="20" t="s">
        <v>182</v>
      </c>
      <c r="S8" s="18" t="n">
        <v>361.38025951</v>
      </c>
      <c r="T8" s="20" t="n">
        <v>22.72565673</v>
      </c>
      <c r="U8" s="18" t="s">
        <v>182</v>
      </c>
      <c r="V8" s="20" t="s">
        <v>182</v>
      </c>
      <c r="W8" s="18" t="n">
        <v>378.83182229</v>
      </c>
      <c r="X8" s="20" t="n">
        <v>7.06180101</v>
      </c>
    </row>
    <row r="9" spans="1:24">
      <c r="A9" s="15" t="s">
        <v>184</v>
      </c>
      <c r="B9" s="17" t="n">
        <v>9651</v>
      </c>
      <c r="C9" s="18">
        <f>(547.0/B9*100)</f>
        <v/>
      </c>
      <c r="D9" s="19" t="n">
        <v>9104</v>
      </c>
      <c r="E9" s="18" t="n">
        <v>507.28162786</v>
      </c>
      <c r="F9" s="20" t="n">
        <v>4.65722867</v>
      </c>
      <c r="G9" s="18" t="n">
        <v>539.65642582</v>
      </c>
      <c r="H9" s="20" t="n">
        <v>2.67106397</v>
      </c>
      <c r="I9" s="18" t="n">
        <v>516.73232949</v>
      </c>
      <c r="J9" s="20" t="n">
        <v>2.78395094</v>
      </c>
      <c r="K9" s="18" t="n">
        <v>490.37086902</v>
      </c>
      <c r="L9" s="20" t="n">
        <v>3.9630099</v>
      </c>
      <c r="M9" s="18" t="n">
        <v>461.23334819</v>
      </c>
      <c r="N9" s="20" t="n">
        <v>3.608069</v>
      </c>
      <c r="O9" s="18" t="n">
        <v>468.80407001</v>
      </c>
      <c r="P9" s="20" t="n">
        <v>44.15422539</v>
      </c>
      <c r="Q9" s="18" t="s">
        <v>182</v>
      </c>
      <c r="R9" s="20" t="s">
        <v>182</v>
      </c>
      <c r="S9" s="18" t="n">
        <v>347.7815185</v>
      </c>
      <c r="T9" s="20" t="n">
        <v>11.20716786</v>
      </c>
      <c r="U9" s="18" t="s">
        <v>182</v>
      </c>
      <c r="V9" s="20" t="s">
        <v>182</v>
      </c>
      <c r="W9" s="18" t="n">
        <v>406.34083946</v>
      </c>
      <c r="X9" s="20" t="n">
        <v>6.64507421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(114.0/B11*100)</f>
        <v/>
      </c>
      <c r="D11" s="19" t="n">
        <v>6939</v>
      </c>
      <c r="E11" s="18" t="n">
        <v>452.33950335</v>
      </c>
      <c r="F11" s="20" t="n">
        <v>4.30080546</v>
      </c>
      <c r="G11" s="18" t="n">
        <v>488.31538824</v>
      </c>
      <c r="H11" s="20" t="n">
        <v>3.4805437</v>
      </c>
      <c r="I11" s="18" t="n">
        <v>467.74487216</v>
      </c>
      <c r="J11" s="20" t="n">
        <v>3.70817894</v>
      </c>
      <c r="K11" s="18" t="n">
        <v>460.0100071</v>
      </c>
      <c r="L11" s="20" t="n">
        <v>3.65805884</v>
      </c>
      <c r="M11" s="18" t="n">
        <v>440.15267596</v>
      </c>
      <c r="N11" s="20" t="n">
        <v>3.91667711</v>
      </c>
      <c r="O11" s="18" t="n">
        <v>312.95665784</v>
      </c>
      <c r="P11" s="20" t="n">
        <v>30.7330562</v>
      </c>
      <c r="Q11" s="18" t="s">
        <v>182</v>
      </c>
      <c r="R11" s="20" t="s">
        <v>182</v>
      </c>
      <c r="S11" s="18" t="s">
        <v>182</v>
      </c>
      <c r="T11" s="20" t="s">
        <v>182</v>
      </c>
      <c r="U11" s="18" t="s">
        <v>182</v>
      </c>
      <c r="V11" s="20" t="s">
        <v>182</v>
      </c>
      <c r="W11" s="18" t="n">
        <v>394.77076271</v>
      </c>
      <c r="X11" s="20" t="n">
        <v>8.21415809</v>
      </c>
    </row>
    <row r="12" spans="1:24">
      <c r="A12" s="15" t="s">
        <v>187</v>
      </c>
      <c r="B12" s="17" t="n">
        <v>6894</v>
      </c>
      <c r="C12" s="18">
        <f>(127.0/B12*100)</f>
        <v/>
      </c>
      <c r="D12" s="19" t="n">
        <v>6767</v>
      </c>
      <c r="E12" s="18" t="n">
        <v>498.63926303</v>
      </c>
      <c r="F12" s="20" t="n">
        <v>4.66124211</v>
      </c>
      <c r="G12" s="18" t="n">
        <v>526.81356232</v>
      </c>
      <c r="H12" s="20" t="n">
        <v>3.14749938</v>
      </c>
      <c r="I12" s="18" t="n">
        <v>501.02277519</v>
      </c>
      <c r="J12" s="20" t="n">
        <v>4.07262627</v>
      </c>
      <c r="K12" s="18" t="n">
        <v>479.18638613</v>
      </c>
      <c r="L12" s="20" t="n">
        <v>3.78760718</v>
      </c>
      <c r="M12" s="18" t="n">
        <v>454.534844</v>
      </c>
      <c r="N12" s="20" t="n">
        <v>4.19343835</v>
      </c>
      <c r="O12" s="18" t="n">
        <v>401.25210766</v>
      </c>
      <c r="P12" s="20" t="n">
        <v>22.85696234</v>
      </c>
      <c r="Q12" s="18" t="s">
        <v>182</v>
      </c>
      <c r="R12" s="20" t="s">
        <v>182</v>
      </c>
      <c r="S12" s="18" t="n">
        <v>332.31014509</v>
      </c>
      <c r="T12" s="20" t="n">
        <v>18.34291261</v>
      </c>
      <c r="U12" s="18" t="s">
        <v>182</v>
      </c>
      <c r="V12" s="20" t="s">
        <v>182</v>
      </c>
      <c r="W12" s="18" t="n">
        <v>393.35510253</v>
      </c>
      <c r="X12" s="20" t="n">
        <v>9.92745399</v>
      </c>
    </row>
    <row r="13" spans="1:24">
      <c r="A13" s="15" t="s">
        <v>188</v>
      </c>
      <c r="B13" s="17" t="n">
        <v>7161</v>
      </c>
      <c r="C13" s="18">
        <f>(315.0/B13*100)</f>
        <v/>
      </c>
      <c r="D13" s="19" t="n">
        <v>6846</v>
      </c>
      <c r="E13" s="18" t="n">
        <v>509.7948664</v>
      </c>
      <c r="F13" s="20" t="n">
        <v>4.03898457</v>
      </c>
      <c r="G13" s="18" t="n">
        <v>531.38879711</v>
      </c>
      <c r="H13" s="20" t="n">
        <v>2.59274184</v>
      </c>
      <c r="I13" s="18" t="n">
        <v>508.59021145</v>
      </c>
      <c r="J13" s="20" t="n">
        <v>3.14733331</v>
      </c>
      <c r="K13" s="18" t="n">
        <v>483.29311812</v>
      </c>
      <c r="L13" s="20" t="n">
        <v>4.84659696</v>
      </c>
      <c r="M13" s="18" t="n">
        <v>458.79268698</v>
      </c>
      <c r="N13" s="20" t="n">
        <v>5.72949758</v>
      </c>
      <c r="O13" s="18" t="n">
        <v>391.87245923</v>
      </c>
      <c r="P13" s="20" t="n">
        <v>22.46267813</v>
      </c>
      <c r="Q13" s="18" t="s">
        <v>182</v>
      </c>
      <c r="R13" s="20" t="s">
        <v>182</v>
      </c>
      <c r="S13" s="18" t="n">
        <v>407.4699787</v>
      </c>
      <c r="T13" s="20" t="n">
        <v>6.79601306</v>
      </c>
      <c r="U13" s="18" t="s">
        <v>182</v>
      </c>
      <c r="V13" s="20" t="s">
        <v>182</v>
      </c>
      <c r="W13" s="18" t="n">
        <v>410.8174886</v>
      </c>
      <c r="X13" s="20" t="n">
        <v>6.59783451</v>
      </c>
    </row>
    <row r="14" spans="1:24">
      <c r="A14" s="15" t="s">
        <v>189</v>
      </c>
      <c r="B14" s="17" t="n">
        <v>5587</v>
      </c>
      <c r="C14" s="18">
        <f>(192.0/B14*100)</f>
        <v/>
      </c>
      <c r="D14" s="19" t="n">
        <v>5395</v>
      </c>
      <c r="E14" s="18" t="n">
        <v>530.0417688</v>
      </c>
      <c r="F14" s="20" t="n">
        <v>4.18391353</v>
      </c>
      <c r="G14" s="18" t="n">
        <v>543.70722906</v>
      </c>
      <c r="H14" s="20" t="n">
        <v>2.69319385</v>
      </c>
      <c r="I14" s="18" t="n">
        <v>516.42844093</v>
      </c>
      <c r="J14" s="20" t="n">
        <v>3.87946302</v>
      </c>
      <c r="K14" s="18" t="n">
        <v>495.42704297</v>
      </c>
      <c r="L14" s="20" t="n">
        <v>4.73557132</v>
      </c>
      <c r="M14" s="18" t="n">
        <v>471.61094556</v>
      </c>
      <c r="N14" s="20" t="n">
        <v>5.12616692</v>
      </c>
      <c r="O14" s="18" t="n">
        <v>397.46444377</v>
      </c>
      <c r="P14" s="20" t="n">
        <v>18.97557136</v>
      </c>
      <c r="Q14" s="18" t="s">
        <v>182</v>
      </c>
      <c r="R14" s="20" t="s">
        <v>182</v>
      </c>
      <c r="S14" s="18" t="s">
        <v>182</v>
      </c>
      <c r="T14" s="20" t="s">
        <v>182</v>
      </c>
      <c r="U14" s="18" t="s">
        <v>182</v>
      </c>
      <c r="V14" s="20" t="s">
        <v>182</v>
      </c>
      <c r="W14" s="18" t="n">
        <v>448.99762608</v>
      </c>
      <c r="X14" s="20" t="n">
        <v>11.76188663</v>
      </c>
    </row>
    <row r="15" spans="1:24">
      <c r="A15" s="15" t="s">
        <v>190</v>
      </c>
      <c r="B15" s="17" t="n">
        <v>5882</v>
      </c>
      <c r="C15" s="18">
        <f>(145.0/B15*100)</f>
        <v/>
      </c>
      <c r="D15" s="19" t="n">
        <v>5737</v>
      </c>
      <c r="E15" s="18" t="n">
        <v>519.81165628</v>
      </c>
      <c r="F15" s="20" t="n">
        <v>5.77078961</v>
      </c>
      <c r="G15" s="18" t="n">
        <v>557.94532388</v>
      </c>
      <c r="H15" s="20" t="n">
        <v>2.81405318</v>
      </c>
      <c r="I15" s="18" t="n">
        <v>528.32189227</v>
      </c>
      <c r="J15" s="20" t="n">
        <v>3.18965464</v>
      </c>
      <c r="K15" s="18" t="n">
        <v>510.35308713</v>
      </c>
      <c r="L15" s="20" t="n">
        <v>4.30883731</v>
      </c>
      <c r="M15" s="18" t="n">
        <v>491.31310712</v>
      </c>
      <c r="N15" s="20" t="n">
        <v>5.40678333</v>
      </c>
      <c r="O15" s="18" t="n">
        <v>346.97734016</v>
      </c>
      <c r="P15" s="20" t="n">
        <v>25.67199834</v>
      </c>
      <c r="Q15" s="18" t="s">
        <v>182</v>
      </c>
      <c r="R15" s="20" t="s">
        <v>182</v>
      </c>
      <c r="S15" s="18" t="n">
        <v>367.66871077</v>
      </c>
      <c r="T15" s="20" t="n">
        <v>14.82638214</v>
      </c>
      <c r="U15" s="18" t="s">
        <v>182</v>
      </c>
      <c r="V15" s="20" t="s">
        <v>182</v>
      </c>
      <c r="W15" s="18" t="n">
        <v>430.79747693</v>
      </c>
      <c r="X15" s="20" t="n">
        <v>9.71154509</v>
      </c>
    </row>
    <row r="16" spans="1:24">
      <c r="A16" s="15" t="s">
        <v>191</v>
      </c>
      <c r="B16" s="17" t="n">
        <v>6108</v>
      </c>
      <c r="C16" s="18">
        <f>(258.0/B16*100)</f>
        <v/>
      </c>
      <c r="D16" s="19" t="n">
        <v>5850</v>
      </c>
      <c r="E16" s="18" t="n">
        <v>515.53953919</v>
      </c>
      <c r="F16" s="20" t="n">
        <v>5.21422835</v>
      </c>
      <c r="G16" s="18" t="n">
        <v>548.7264682700001</v>
      </c>
      <c r="H16" s="20" t="n">
        <v>3.85227119</v>
      </c>
      <c r="I16" s="18" t="n">
        <v>523.5296330899999</v>
      </c>
      <c r="J16" s="20" t="n">
        <v>3.98281959</v>
      </c>
      <c r="K16" s="18" t="n">
        <v>488.39032313</v>
      </c>
      <c r="L16" s="20" t="n">
        <v>4.51824448</v>
      </c>
      <c r="M16" s="18" t="n">
        <v>459.56180862</v>
      </c>
      <c r="N16" s="20" t="n">
        <v>3.87463563</v>
      </c>
      <c r="O16" s="18" t="n">
        <v>327.78468044</v>
      </c>
      <c r="P16" s="20" t="n">
        <v>17.76127597</v>
      </c>
      <c r="Q16" s="18" t="s">
        <v>182</v>
      </c>
      <c r="R16" s="20" t="s">
        <v>182</v>
      </c>
      <c r="S16" s="18" t="s">
        <v>182</v>
      </c>
      <c r="T16" s="20" t="s">
        <v>182</v>
      </c>
      <c r="U16" s="18" t="s">
        <v>182</v>
      </c>
      <c r="V16" s="20" t="s">
        <v>182</v>
      </c>
      <c r="W16" s="18" t="n">
        <v>374.58143631</v>
      </c>
      <c r="X16" s="20" t="n">
        <v>8.87879238</v>
      </c>
    </row>
    <row r="17" spans="1:24">
      <c r="A17" s="15" t="s">
        <v>192</v>
      </c>
      <c r="B17" s="17" t="n">
        <v>6504</v>
      </c>
      <c r="C17" s="18">
        <f>(784.0/B17*100)</f>
        <v/>
      </c>
      <c r="D17" s="19" t="n">
        <v>5720</v>
      </c>
      <c r="E17" s="18" t="n">
        <v>529.77419907</v>
      </c>
      <c r="F17" s="20" t="n">
        <v>4.42363845</v>
      </c>
      <c r="G17" s="18" t="n">
        <v>540.77883643</v>
      </c>
      <c r="H17" s="20" t="n">
        <v>3.20346116</v>
      </c>
      <c r="I17" s="18" t="n">
        <v>524.62481157</v>
      </c>
      <c r="J17" s="20" t="n">
        <v>4.01987045</v>
      </c>
      <c r="K17" s="18" t="n">
        <v>502.89014667</v>
      </c>
      <c r="L17" s="20" t="n">
        <v>6.44175448</v>
      </c>
      <c r="M17" s="18" t="n">
        <v>463.27869509</v>
      </c>
      <c r="N17" s="20" t="n">
        <v>5.878441</v>
      </c>
      <c r="O17" s="18" t="s">
        <v>182</v>
      </c>
      <c r="P17" s="20" t="s">
        <v>182</v>
      </c>
      <c r="Q17" s="18" t="s">
        <v>182</v>
      </c>
      <c r="R17" s="20" t="s">
        <v>182</v>
      </c>
      <c r="S17" s="18" t="n">
        <v>338.260297</v>
      </c>
      <c r="T17" s="20" t="n">
        <v>14.23011861</v>
      </c>
      <c r="U17" s="18" t="s">
        <v>182</v>
      </c>
      <c r="V17" s="20" t="s">
        <v>182</v>
      </c>
      <c r="W17" s="18" t="n">
        <v>415.77876847</v>
      </c>
      <c r="X17" s="20" t="n">
        <v>10.26742266</v>
      </c>
    </row>
    <row r="18" spans="1:24">
      <c r="A18" s="15" t="s">
        <v>193</v>
      </c>
      <c r="B18" s="17" t="n">
        <v>5532</v>
      </c>
      <c r="C18" s="18">
        <f>(39.0/B18*100)</f>
        <v/>
      </c>
      <c r="D18" s="19" t="n">
        <v>5493</v>
      </c>
      <c r="E18" s="18" t="n">
        <v>485.5841925</v>
      </c>
      <c r="F18" s="20" t="n">
        <v>4.79182865</v>
      </c>
      <c r="G18" s="18" t="n">
        <v>494.21682841</v>
      </c>
      <c r="H18" s="20" t="n">
        <v>5.06877686</v>
      </c>
      <c r="I18" s="18" t="n">
        <v>479.89389483</v>
      </c>
      <c r="J18" s="20" t="n">
        <v>4.654217</v>
      </c>
      <c r="K18" s="18" t="n">
        <v>468.83038365</v>
      </c>
      <c r="L18" s="20" t="n">
        <v>4.97280057</v>
      </c>
      <c r="M18" s="18" t="n">
        <v>447.47696658</v>
      </c>
      <c r="N18" s="20" t="n">
        <v>4.67693015</v>
      </c>
      <c r="O18" s="18" t="n">
        <v>344.14369298</v>
      </c>
      <c r="P18" s="20" t="n">
        <v>18.50959331</v>
      </c>
      <c r="Q18" s="18" t="s">
        <v>182</v>
      </c>
      <c r="R18" s="20" t="s">
        <v>182</v>
      </c>
      <c r="S18" s="18" t="s">
        <v>182</v>
      </c>
      <c r="T18" s="20" t="s">
        <v>182</v>
      </c>
      <c r="U18" s="18" t="s">
        <v>182</v>
      </c>
      <c r="V18" s="20" t="s">
        <v>182</v>
      </c>
      <c r="W18" s="18" t="n">
        <v>377.90618742</v>
      </c>
      <c r="X18" s="20" t="n">
        <v>9.30506711</v>
      </c>
    </row>
    <row r="19" spans="1:24">
      <c r="A19" s="15" t="s">
        <v>194</v>
      </c>
      <c r="B19" s="17" t="n">
        <v>5658</v>
      </c>
      <c r="C19" s="18">
        <f>(137.0/B19*100)</f>
        <v/>
      </c>
      <c r="D19" s="19" t="n">
        <v>5521</v>
      </c>
      <c r="E19" s="18" t="n">
        <v>474.70544978</v>
      </c>
      <c r="F19" s="20" t="n">
        <v>5.5111559</v>
      </c>
      <c r="G19" s="18" t="n">
        <v>506.10920869</v>
      </c>
      <c r="H19" s="20" t="n">
        <v>3.61758828</v>
      </c>
      <c r="I19" s="18" t="n">
        <v>481.31715987</v>
      </c>
      <c r="J19" s="20" t="n">
        <v>3.08157638</v>
      </c>
      <c r="K19" s="18" t="n">
        <v>453.43039818</v>
      </c>
      <c r="L19" s="20" t="n">
        <v>4.29325929</v>
      </c>
      <c r="M19" s="18" t="n">
        <v>425.99080721</v>
      </c>
      <c r="N19" s="20" t="n">
        <v>5.02336296</v>
      </c>
      <c r="O19" s="18" t="n">
        <v>417.5235188</v>
      </c>
      <c r="P19" s="20" t="n">
        <v>18.56400748</v>
      </c>
      <c r="Q19" s="18" t="s">
        <v>182</v>
      </c>
      <c r="R19" s="20" t="s">
        <v>182</v>
      </c>
      <c r="S19" s="18" t="s">
        <v>182</v>
      </c>
      <c r="T19" s="20" t="s">
        <v>182</v>
      </c>
      <c r="U19" s="18" t="s">
        <v>182</v>
      </c>
      <c r="V19" s="20" t="s">
        <v>182</v>
      </c>
      <c r="W19" s="18" t="n">
        <v>371.56180096</v>
      </c>
      <c r="X19" s="20" t="n">
        <v>7.9551739</v>
      </c>
    </row>
    <row r="20" spans="1:24">
      <c r="A20" s="15" t="s">
        <v>195</v>
      </c>
      <c r="B20" s="17" t="n">
        <v>3371</v>
      </c>
      <c r="C20" s="18">
        <f>(81.0/B20*100)</f>
        <v/>
      </c>
      <c r="D20" s="19" t="n">
        <v>3290</v>
      </c>
      <c r="E20" s="18" t="n">
        <v>470.41095926</v>
      </c>
      <c r="F20" s="20" t="n">
        <v>6.32610154</v>
      </c>
      <c r="G20" s="18" t="n">
        <v>515.59651608</v>
      </c>
      <c r="H20" s="20" t="n">
        <v>3.37324744</v>
      </c>
      <c r="I20" s="18" t="n">
        <v>482.2391896</v>
      </c>
      <c r="J20" s="20" t="n">
        <v>3.91839923</v>
      </c>
      <c r="K20" s="18" t="n">
        <v>464.50805843</v>
      </c>
      <c r="L20" s="20" t="n">
        <v>5.70235567</v>
      </c>
      <c r="M20" s="18" t="n">
        <v>433.39711896</v>
      </c>
      <c r="N20" s="20" t="n">
        <v>6.03778661</v>
      </c>
      <c r="O20" s="18" t="s">
        <v>182</v>
      </c>
      <c r="P20" s="20" t="s">
        <v>182</v>
      </c>
      <c r="Q20" s="18" t="s">
        <v>182</v>
      </c>
      <c r="R20" s="20" t="s">
        <v>182</v>
      </c>
      <c r="S20" s="18" t="s">
        <v>182</v>
      </c>
      <c r="T20" s="20" t="s">
        <v>182</v>
      </c>
      <c r="U20" s="18" t="s">
        <v>182</v>
      </c>
      <c r="V20" s="20" t="s">
        <v>182</v>
      </c>
      <c r="W20" s="18" t="n">
        <v>392.45913418</v>
      </c>
      <c r="X20" s="20" t="n">
        <v>9.65263206</v>
      </c>
    </row>
    <row r="21" spans="1:24">
      <c r="A21" s="15" t="s">
        <v>196</v>
      </c>
      <c r="B21" s="17" t="n">
        <v>5741</v>
      </c>
      <c r="C21" s="18">
        <f>(79.0/B21*100)</f>
        <v/>
      </c>
      <c r="D21" s="19" t="n">
        <v>5662</v>
      </c>
      <c r="E21" s="18" t="n">
        <v>513.70288356</v>
      </c>
      <c r="F21" s="20" t="n">
        <v>5.92241287</v>
      </c>
      <c r="G21" s="18" t="n">
        <v>549.4803252</v>
      </c>
      <c r="H21" s="20" t="n">
        <v>2.91049041</v>
      </c>
      <c r="I21" s="18" t="n">
        <v>525.46002866</v>
      </c>
      <c r="J21" s="20" t="n">
        <v>2.89685558</v>
      </c>
      <c r="K21" s="18" t="n">
        <v>501.98131437</v>
      </c>
      <c r="L21" s="20" t="n">
        <v>3.50658924</v>
      </c>
      <c r="M21" s="18" t="n">
        <v>475.60522818</v>
      </c>
      <c r="N21" s="20" t="n">
        <v>4.66478866</v>
      </c>
      <c r="O21" s="18" t="n">
        <v>412.14039851</v>
      </c>
      <c r="P21" s="20" t="n">
        <v>36.64432922</v>
      </c>
      <c r="Q21" s="18" t="s">
        <v>182</v>
      </c>
      <c r="R21" s="20" t="s">
        <v>182</v>
      </c>
      <c r="S21" s="18" t="s">
        <v>182</v>
      </c>
      <c r="T21" s="20" t="s">
        <v>182</v>
      </c>
      <c r="U21" s="18" t="s">
        <v>182</v>
      </c>
      <c r="V21" s="20" t="s">
        <v>182</v>
      </c>
      <c r="W21" s="18" t="n">
        <v>431.00439784</v>
      </c>
      <c r="X21" s="20" t="n">
        <v>11.66281361</v>
      </c>
    </row>
    <row r="22" spans="1:24">
      <c r="A22" s="15" t="s">
        <v>197</v>
      </c>
      <c r="B22" s="17" t="n">
        <v>6598</v>
      </c>
      <c r="C22" s="18">
        <f>(100.0/B22*100)</f>
        <v/>
      </c>
      <c r="D22" s="19" t="n">
        <v>6498</v>
      </c>
      <c r="E22" s="18" t="n">
        <v>486.98193259</v>
      </c>
      <c r="F22" s="20" t="n">
        <v>12.06652554</v>
      </c>
      <c r="G22" s="18" t="n">
        <v>516.82653025</v>
      </c>
      <c r="H22" s="20" t="n">
        <v>4.99232675</v>
      </c>
      <c r="I22" s="18" t="n">
        <v>499.72739542</v>
      </c>
      <c r="J22" s="20" t="n">
        <v>4.81528794</v>
      </c>
      <c r="K22" s="18" t="n">
        <v>475.25837909</v>
      </c>
      <c r="L22" s="20" t="n">
        <v>4.63355747</v>
      </c>
      <c r="M22" s="18" t="n">
        <v>465.07229048</v>
      </c>
      <c r="N22" s="20" t="n">
        <v>5.48722954</v>
      </c>
      <c r="O22" s="18" t="n">
        <v>371.78539807</v>
      </c>
      <c r="P22" s="20" t="n">
        <v>9.287245390000001</v>
      </c>
      <c r="Q22" s="18" t="s">
        <v>182</v>
      </c>
      <c r="R22" s="20" t="s">
        <v>182</v>
      </c>
      <c r="S22" s="18" t="n">
        <v>481.75555063</v>
      </c>
      <c r="T22" s="20" t="n">
        <v>8.711038220000001</v>
      </c>
      <c r="U22" s="18" t="s">
        <v>182</v>
      </c>
      <c r="V22" s="20" t="s">
        <v>182</v>
      </c>
      <c r="W22" s="18" t="n">
        <v>367.99748983</v>
      </c>
      <c r="X22" s="20" t="n">
        <v>8.32346328</v>
      </c>
    </row>
    <row r="23" spans="1:24">
      <c r="A23" s="15" t="s">
        <v>198</v>
      </c>
      <c r="B23" s="17" t="n">
        <v>11583</v>
      </c>
      <c r="C23" s="18">
        <f>(512.0/B23*100)</f>
        <v/>
      </c>
      <c r="D23" s="19" t="n">
        <v>11071</v>
      </c>
      <c r="E23" s="18" t="n">
        <v>478.1216272</v>
      </c>
      <c r="F23" s="20" t="n">
        <v>6.19659513</v>
      </c>
      <c r="G23" s="18" t="n">
        <v>522.96107438</v>
      </c>
      <c r="H23" s="20" t="n">
        <v>3.8264918</v>
      </c>
      <c r="I23" s="18" t="n">
        <v>499.38443355</v>
      </c>
      <c r="J23" s="20" t="n">
        <v>3.73073401</v>
      </c>
      <c r="K23" s="18" t="n">
        <v>476.69871372</v>
      </c>
      <c r="L23" s="20" t="n">
        <v>3.46089954</v>
      </c>
      <c r="M23" s="18" t="n">
        <v>465.69204029</v>
      </c>
      <c r="N23" s="20" t="n">
        <v>4.84741695</v>
      </c>
      <c r="O23" s="18" t="n">
        <v>415.78740956</v>
      </c>
      <c r="P23" s="20" t="n">
        <v>22.44752181</v>
      </c>
      <c r="Q23" s="18" t="s">
        <v>182</v>
      </c>
      <c r="R23" s="20" t="s">
        <v>182</v>
      </c>
      <c r="S23" s="18" t="s">
        <v>182</v>
      </c>
      <c r="T23" s="20" t="s">
        <v>182</v>
      </c>
      <c r="U23" s="18" t="s">
        <v>182</v>
      </c>
      <c r="V23" s="20" t="s">
        <v>182</v>
      </c>
      <c r="W23" s="18" t="n">
        <v>401.48027123</v>
      </c>
      <c r="X23" s="20" t="n">
        <v>7.12162757</v>
      </c>
    </row>
    <row r="24" spans="1:24">
      <c r="A24" s="15" t="s">
        <v>199</v>
      </c>
      <c r="B24" s="17" t="n">
        <v>6647</v>
      </c>
      <c r="C24" s="18">
        <f>(17.0/B24*100)</f>
        <v/>
      </c>
      <c r="D24" s="19" t="n">
        <v>6630</v>
      </c>
      <c r="E24" s="18" t="n">
        <v>505.99863391</v>
      </c>
      <c r="F24" s="20" t="n">
        <v>3.97882964</v>
      </c>
      <c r="G24" s="18" t="n">
        <v>537.45900963</v>
      </c>
      <c r="H24" s="20" t="n">
        <v>3.1090217</v>
      </c>
      <c r="I24" s="18" t="n">
        <v>515.25033091</v>
      </c>
      <c r="J24" s="20" t="n">
        <v>4.20237977</v>
      </c>
      <c r="K24" s="18" t="n">
        <v>483.69604638</v>
      </c>
      <c r="L24" s="20" t="n">
        <v>8.336370090000001</v>
      </c>
      <c r="M24" s="18" t="n">
        <v>468.81946162</v>
      </c>
      <c r="N24" s="20" t="n">
        <v>6.42992721</v>
      </c>
      <c r="O24" s="18" t="n">
        <v>421.72680658</v>
      </c>
      <c r="P24" s="20" t="n">
        <v>17.49008828</v>
      </c>
      <c r="Q24" s="18" t="s">
        <v>182</v>
      </c>
      <c r="R24" s="20" t="s">
        <v>182</v>
      </c>
      <c r="S24" s="18" t="s">
        <v>182</v>
      </c>
      <c r="T24" s="20" t="s">
        <v>182</v>
      </c>
      <c r="U24" s="18" t="s">
        <v>182</v>
      </c>
      <c r="V24" s="20" t="s">
        <v>182</v>
      </c>
      <c r="W24" s="18" t="n">
        <v>414.13651267</v>
      </c>
      <c r="X24" s="20" t="n">
        <v>16.88991624</v>
      </c>
    </row>
    <row r="25" spans="1:24">
      <c r="A25" s="15" t="s">
        <v>200</v>
      </c>
      <c r="B25" s="17" t="n">
        <v>5581</v>
      </c>
      <c r="C25" s="18">
        <f>(28.0/B25*100)</f>
        <v/>
      </c>
      <c r="D25" s="19" t="n">
        <v>5553</v>
      </c>
      <c r="E25" s="18" t="n">
        <v>515.9752736299999</v>
      </c>
      <c r="F25" s="20" t="n">
        <v>5.66264191</v>
      </c>
      <c r="G25" s="18" t="n">
        <v>542.0441583</v>
      </c>
      <c r="H25" s="20" t="n">
        <v>3.63534983</v>
      </c>
      <c r="I25" s="18" t="n">
        <v>510.03587891</v>
      </c>
      <c r="J25" s="20" t="n">
        <v>4.39648521</v>
      </c>
      <c r="K25" s="18" t="n">
        <v>490.60463517</v>
      </c>
      <c r="L25" s="20" t="n">
        <v>5.4120706</v>
      </c>
      <c r="M25" s="18" t="n">
        <v>463.16141416</v>
      </c>
      <c r="N25" s="20" t="n">
        <v>7.74552299</v>
      </c>
      <c r="O25" s="18" t="n">
        <v>368.87327966</v>
      </c>
      <c r="P25" s="20" t="n">
        <v>23.3815843</v>
      </c>
      <c r="Q25" s="18" t="s">
        <v>182</v>
      </c>
      <c r="R25" s="20" t="s">
        <v>182</v>
      </c>
      <c r="S25" s="18" t="s">
        <v>182</v>
      </c>
      <c r="T25" s="20" t="s">
        <v>182</v>
      </c>
      <c r="U25" s="18" t="s">
        <v>182</v>
      </c>
      <c r="V25" s="20" t="s">
        <v>182</v>
      </c>
      <c r="W25" s="18" t="n">
        <v>445.77823294</v>
      </c>
      <c r="X25" s="20" t="n">
        <v>23.60316397</v>
      </c>
    </row>
    <row r="26" spans="1:24">
      <c r="A26" s="15" t="s">
        <v>201</v>
      </c>
      <c r="B26" s="17" t="n">
        <v>4869</v>
      </c>
      <c r="C26" s="18">
        <f>(100.0/B26*100)</f>
        <v/>
      </c>
      <c r="D26" s="19" t="n">
        <v>4769</v>
      </c>
      <c r="E26" s="18" t="n">
        <v>488.31221731</v>
      </c>
      <c r="F26" s="20" t="n">
        <v>4.45030722</v>
      </c>
      <c r="G26" s="18" t="n">
        <v>512.79345553</v>
      </c>
      <c r="H26" s="20" t="n">
        <v>2.95066094</v>
      </c>
      <c r="I26" s="18" t="n">
        <v>496.60699982</v>
      </c>
      <c r="J26" s="20" t="n">
        <v>3.26085992</v>
      </c>
      <c r="K26" s="18" t="n">
        <v>462.61432685</v>
      </c>
      <c r="L26" s="20" t="n">
        <v>3.23611636</v>
      </c>
      <c r="M26" s="18" t="n">
        <v>459.54104045</v>
      </c>
      <c r="N26" s="20" t="n">
        <v>4.83619707</v>
      </c>
      <c r="O26" s="18" t="s">
        <v>182</v>
      </c>
      <c r="P26" s="20" t="s">
        <v>182</v>
      </c>
      <c r="Q26" s="18" t="s">
        <v>182</v>
      </c>
      <c r="R26" s="20" t="s">
        <v>182</v>
      </c>
      <c r="S26" s="18" t="s">
        <v>182</v>
      </c>
      <c r="T26" s="20" t="s">
        <v>182</v>
      </c>
      <c r="U26" s="18" t="s">
        <v>182</v>
      </c>
      <c r="V26" s="20" t="s">
        <v>182</v>
      </c>
      <c r="W26" s="18" t="n">
        <v>420.57495653</v>
      </c>
      <c r="X26" s="20" t="n">
        <v>9.0031827</v>
      </c>
    </row>
    <row r="27" spans="1:24">
      <c r="A27" s="15" t="s">
        <v>202</v>
      </c>
      <c r="B27" s="17" t="n">
        <v>5299</v>
      </c>
      <c r="C27" s="18">
        <f>(174.0/B27*100)</f>
        <v/>
      </c>
      <c r="D27" s="19" t="n">
        <v>5125</v>
      </c>
      <c r="E27" s="18" t="n">
        <v>498.39099173</v>
      </c>
      <c r="F27" s="20" t="n">
        <v>4.40678383</v>
      </c>
      <c r="G27" s="18" t="n">
        <v>527.81226666</v>
      </c>
      <c r="H27" s="20" t="n">
        <v>2.7789817</v>
      </c>
      <c r="I27" s="18" t="n">
        <v>490.85494072</v>
      </c>
      <c r="J27" s="20" t="n">
        <v>3.32294887</v>
      </c>
      <c r="K27" s="18" t="n">
        <v>465.34809088</v>
      </c>
      <c r="L27" s="20" t="n">
        <v>4.30037577</v>
      </c>
      <c r="M27" s="18" t="n">
        <v>443.66054022</v>
      </c>
      <c r="N27" s="20" t="n">
        <v>4.8105091</v>
      </c>
      <c r="O27" s="18" t="n">
        <v>387.30917951</v>
      </c>
      <c r="P27" s="20" t="n">
        <v>16.08929805</v>
      </c>
      <c r="Q27" s="18" t="s">
        <v>182</v>
      </c>
      <c r="R27" s="20" t="s">
        <v>182</v>
      </c>
      <c r="S27" s="18" t="s">
        <v>182</v>
      </c>
      <c r="T27" s="20" t="s">
        <v>182</v>
      </c>
      <c r="U27" s="18" t="s">
        <v>182</v>
      </c>
      <c r="V27" s="20" t="s">
        <v>182</v>
      </c>
      <c r="W27" s="18" t="n">
        <v>392.46443666</v>
      </c>
      <c r="X27" s="20" t="n">
        <v>4.30616054</v>
      </c>
    </row>
    <row r="28" spans="1:24">
      <c r="A28" s="15" t="s">
        <v>203</v>
      </c>
      <c r="B28" s="17" t="n">
        <v>7568</v>
      </c>
      <c r="C28" s="18">
        <f>(134.0/B28*100)</f>
        <v/>
      </c>
      <c r="D28" s="19" t="n">
        <v>7434</v>
      </c>
      <c r="E28" s="18" t="n">
        <v>413.69784751</v>
      </c>
      <c r="F28" s="20" t="n">
        <v>3.32236576</v>
      </c>
      <c r="G28" s="18" t="n">
        <v>444.80759087</v>
      </c>
      <c r="H28" s="20" t="n">
        <v>3.72508106</v>
      </c>
      <c r="I28" s="18" t="n">
        <v>438.7113862</v>
      </c>
      <c r="J28" s="20" t="n">
        <v>3.40595125</v>
      </c>
      <c r="K28" s="18" t="n">
        <v>420.48758943</v>
      </c>
      <c r="L28" s="20" t="n">
        <v>3.48645927</v>
      </c>
      <c r="M28" s="18" t="n">
        <v>417.51603922</v>
      </c>
      <c r="N28" s="20" t="n">
        <v>4.49783228</v>
      </c>
      <c r="O28" s="18" t="n">
        <v>334.93985653</v>
      </c>
      <c r="P28" s="20" t="n">
        <v>9.19196545</v>
      </c>
      <c r="Q28" s="18" t="s">
        <v>182</v>
      </c>
      <c r="R28" s="20" t="s">
        <v>182</v>
      </c>
      <c r="S28" s="18" t="s">
        <v>182</v>
      </c>
      <c r="T28" s="20" t="s">
        <v>182</v>
      </c>
      <c r="U28" s="18" t="s">
        <v>182</v>
      </c>
      <c r="V28" s="20" t="s">
        <v>182</v>
      </c>
      <c r="W28" s="18" t="n">
        <v>356.28597221</v>
      </c>
      <c r="X28" s="20" t="n">
        <v>8.20839687</v>
      </c>
    </row>
    <row r="29" spans="1:24">
      <c r="A29" s="15" t="s">
        <v>204</v>
      </c>
      <c r="B29" s="17" t="n">
        <v>5385</v>
      </c>
      <c r="C29" s="18">
        <f>(36.0/B29*100)</f>
        <v/>
      </c>
      <c r="D29" s="19" t="n">
        <v>5349</v>
      </c>
      <c r="E29" s="18" t="n">
        <v>497.19889011</v>
      </c>
      <c r="F29" s="20" t="n">
        <v>6.23724814</v>
      </c>
      <c r="G29" s="18" t="n">
        <v>534.95760376</v>
      </c>
      <c r="H29" s="20" t="n">
        <v>3.07588338</v>
      </c>
      <c r="I29" s="18" t="n">
        <v>515.84654999</v>
      </c>
      <c r="J29" s="20" t="n">
        <v>2.84631353</v>
      </c>
      <c r="K29" s="18" t="n">
        <v>486.77781249</v>
      </c>
      <c r="L29" s="20" t="n">
        <v>4.69042886</v>
      </c>
      <c r="M29" s="18" t="n">
        <v>457.46296134</v>
      </c>
      <c r="N29" s="20" t="n">
        <v>5.11596277</v>
      </c>
      <c r="O29" s="18" t="n">
        <v>324.13415987</v>
      </c>
      <c r="P29" s="20" t="n">
        <v>51.69632977</v>
      </c>
      <c r="Q29" s="18" t="s">
        <v>182</v>
      </c>
      <c r="R29" s="20" t="s">
        <v>182</v>
      </c>
      <c r="S29" s="18" t="n">
        <v>314.02123871</v>
      </c>
      <c r="T29" s="20" t="n">
        <v>13.26138992</v>
      </c>
      <c r="U29" s="18" t="s">
        <v>182</v>
      </c>
      <c r="V29" s="20" t="s">
        <v>182</v>
      </c>
      <c r="W29" s="18" t="n">
        <v>385.8179601</v>
      </c>
      <c r="X29" s="20" t="n">
        <v>14.1670773</v>
      </c>
    </row>
    <row r="30" spans="1:24">
      <c r="A30" s="15" t="s">
        <v>205</v>
      </c>
      <c r="B30" s="17" t="n">
        <v>4520</v>
      </c>
      <c r="C30" s="18">
        <f>(546.0/B30*100)</f>
        <v/>
      </c>
      <c r="D30" s="19" t="n">
        <v>3974</v>
      </c>
      <c r="E30" s="18" t="n">
        <v>528.7683859</v>
      </c>
      <c r="F30" s="20" t="n">
        <v>6.41780417</v>
      </c>
      <c r="G30" s="18" t="n">
        <v>548.99621848</v>
      </c>
      <c r="H30" s="20" t="n">
        <v>3.65481166</v>
      </c>
      <c r="I30" s="18" t="n">
        <v>516.37930111</v>
      </c>
      <c r="J30" s="20" t="n">
        <v>3.47074115</v>
      </c>
      <c r="K30" s="18" t="n">
        <v>488.8350777</v>
      </c>
      <c r="L30" s="20" t="n">
        <v>5.49992322</v>
      </c>
      <c r="M30" s="18" t="n">
        <v>449.08670276</v>
      </c>
      <c r="N30" s="20" t="n">
        <v>6.16636648</v>
      </c>
      <c r="O30" s="18" t="n">
        <v>405.01001004</v>
      </c>
      <c r="P30" s="20" t="n">
        <v>26.28454288</v>
      </c>
      <c r="Q30" s="18" t="s">
        <v>182</v>
      </c>
      <c r="R30" s="20" t="s">
        <v>182</v>
      </c>
      <c r="S30" s="18" t="s">
        <v>182</v>
      </c>
      <c r="T30" s="20" t="s">
        <v>182</v>
      </c>
      <c r="U30" s="18" t="s">
        <v>182</v>
      </c>
      <c r="V30" s="20" t="s">
        <v>182</v>
      </c>
      <c r="W30" s="18" t="n">
        <v>408.48882058</v>
      </c>
      <c r="X30" s="20" t="n">
        <v>8.72699074</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(16.0/B32*100)</f>
        <v/>
      </c>
      <c r="D32" s="19" t="n">
        <v>4462</v>
      </c>
      <c r="E32" s="18" t="n">
        <v>505.63140846</v>
      </c>
      <c r="F32" s="20" t="n">
        <v>4.11389644</v>
      </c>
      <c r="G32" s="18" t="n">
        <v>534.90838478</v>
      </c>
      <c r="H32" s="20" t="n">
        <v>3.07621444</v>
      </c>
      <c r="I32" s="18" t="n">
        <v>511.70528758</v>
      </c>
      <c r="J32" s="20" t="n">
        <v>3.34342914</v>
      </c>
      <c r="K32" s="18" t="n">
        <v>483.81631891</v>
      </c>
      <c r="L32" s="20" t="n">
        <v>3.57994913</v>
      </c>
      <c r="M32" s="18" t="n">
        <v>464.82785501</v>
      </c>
      <c r="N32" s="20" t="n">
        <v>4.88372088</v>
      </c>
      <c r="O32" s="18" t="n">
        <v>415.96615723</v>
      </c>
      <c r="P32" s="20" t="n">
        <v>23.22638406</v>
      </c>
      <c r="Q32" s="18" t="s">
        <v>182</v>
      </c>
      <c r="R32" s="20" t="s">
        <v>182</v>
      </c>
      <c r="S32" s="18" t="s">
        <v>182</v>
      </c>
      <c r="T32" s="20" t="s">
        <v>182</v>
      </c>
      <c r="U32" s="18" t="s">
        <v>182</v>
      </c>
      <c r="V32" s="20" t="s">
        <v>182</v>
      </c>
      <c r="W32" s="18" t="n">
        <v>402.59553973</v>
      </c>
      <c r="X32" s="20" t="n">
        <v>11.07783828</v>
      </c>
    </row>
    <row r="33" spans="1:24">
      <c r="A33" s="15" t="s">
        <v>208</v>
      </c>
      <c r="B33" s="17" t="n">
        <v>7325</v>
      </c>
      <c r="C33" s="18">
        <f>(235.0/B33*100)</f>
        <v/>
      </c>
      <c r="D33" s="19" t="n">
        <v>7090</v>
      </c>
      <c r="E33" s="18" t="n">
        <v>490.53518092</v>
      </c>
      <c r="F33" s="20" t="n">
        <v>4.55138936</v>
      </c>
      <c r="G33" s="18" t="n">
        <v>526.15427637</v>
      </c>
      <c r="H33" s="20" t="n">
        <v>3.98982072</v>
      </c>
      <c r="I33" s="18" t="n">
        <v>512.55872549</v>
      </c>
      <c r="J33" s="20" t="n">
        <v>3.38249867</v>
      </c>
      <c r="K33" s="18" t="n">
        <v>490.76310669</v>
      </c>
      <c r="L33" s="20" t="n">
        <v>4.06266222</v>
      </c>
      <c r="M33" s="18" t="n">
        <v>471.05080141</v>
      </c>
      <c r="N33" s="20" t="n">
        <v>3.93271293</v>
      </c>
      <c r="O33" s="18" t="n">
        <v>376.02911283</v>
      </c>
      <c r="P33" s="20" t="n">
        <v>21.32653468</v>
      </c>
      <c r="Q33" s="18" t="s">
        <v>182</v>
      </c>
      <c r="R33" s="20" t="s">
        <v>182</v>
      </c>
      <c r="S33" s="18" t="s">
        <v>182</v>
      </c>
      <c r="T33" s="20" t="s">
        <v>182</v>
      </c>
      <c r="U33" s="18" t="s">
        <v>182</v>
      </c>
      <c r="V33" s="20" t="s">
        <v>182</v>
      </c>
      <c r="W33" s="18" t="n">
        <v>419.36452569</v>
      </c>
      <c r="X33" s="20" t="n">
        <v>9.90715709</v>
      </c>
    </row>
    <row r="34" spans="1:24">
      <c r="A34" s="15" t="s">
        <v>209</v>
      </c>
      <c r="B34" s="17" t="n">
        <v>6350</v>
      </c>
      <c r="C34" s="18">
        <f>(86.0/B34*100)</f>
        <v/>
      </c>
      <c r="D34" s="19" t="n">
        <v>6264</v>
      </c>
      <c r="E34" s="18" t="n">
        <v>464.39277178</v>
      </c>
      <c r="F34" s="20" t="n">
        <v>4.40464016</v>
      </c>
      <c r="G34" s="18" t="n">
        <v>490.8092589</v>
      </c>
      <c r="H34" s="20" t="n">
        <v>3.59185491</v>
      </c>
      <c r="I34" s="18" t="n">
        <v>471.00923725</v>
      </c>
      <c r="J34" s="20" t="n">
        <v>3.49173078</v>
      </c>
      <c r="K34" s="18" t="n">
        <v>444.51108287</v>
      </c>
      <c r="L34" s="20" t="n">
        <v>4.38993547</v>
      </c>
      <c r="M34" s="18" t="n">
        <v>430.08739024</v>
      </c>
      <c r="N34" s="20" t="n">
        <v>4.02864438</v>
      </c>
      <c r="O34" s="18" t="n">
        <v>336.00964723</v>
      </c>
      <c r="P34" s="20" t="n">
        <v>14.75537024</v>
      </c>
      <c r="Q34" s="18" t="s">
        <v>182</v>
      </c>
      <c r="R34" s="20" t="s">
        <v>182</v>
      </c>
      <c r="S34" s="18" t="n">
        <v>263.37193708</v>
      </c>
      <c r="T34" s="20" t="n">
        <v>13.61114927</v>
      </c>
      <c r="U34" s="18" t="s">
        <v>182</v>
      </c>
      <c r="V34" s="20" t="s">
        <v>182</v>
      </c>
      <c r="W34" s="18" t="n">
        <v>342.09062791</v>
      </c>
      <c r="X34" s="20" t="n">
        <v>8.13599842</v>
      </c>
    </row>
    <row r="35" spans="1:24">
      <c r="A35" s="15" t="s">
        <v>210</v>
      </c>
      <c r="B35" s="17" t="n">
        <v>6406</v>
      </c>
      <c r="C35" s="18">
        <f>(69.0/B35*100)</f>
        <v/>
      </c>
      <c r="D35" s="19" t="n">
        <v>6337</v>
      </c>
      <c r="E35" s="18" t="n">
        <v>514.81470811</v>
      </c>
      <c r="F35" s="20" t="n">
        <v>2.52855617</v>
      </c>
      <c r="G35" s="18" t="n">
        <v>532.72875368</v>
      </c>
      <c r="H35" s="20" t="n">
        <v>3.35191779</v>
      </c>
      <c r="I35" s="18" t="n">
        <v>514.908022</v>
      </c>
      <c r="J35" s="20" t="n">
        <v>3.77007552</v>
      </c>
      <c r="K35" s="18" t="n">
        <v>482.71822476</v>
      </c>
      <c r="L35" s="20" t="n">
        <v>4.46843764</v>
      </c>
      <c r="M35" s="18" t="n">
        <v>462.48471324</v>
      </c>
      <c r="N35" s="20" t="n">
        <v>6.33079128</v>
      </c>
      <c r="O35" s="18" t="n">
        <v>430.2645433</v>
      </c>
      <c r="P35" s="20" t="n">
        <v>21.07802728</v>
      </c>
      <c r="Q35" s="18" t="s">
        <v>182</v>
      </c>
      <c r="R35" s="20" t="s">
        <v>182</v>
      </c>
      <c r="S35" s="18" t="n">
        <v>337.32521215</v>
      </c>
      <c r="T35" s="20" t="n">
        <v>11.65794297</v>
      </c>
      <c r="U35" s="18" t="s">
        <v>182</v>
      </c>
      <c r="V35" s="20" t="s">
        <v>182</v>
      </c>
      <c r="W35" s="18" t="n">
        <v>405.35098379</v>
      </c>
      <c r="X35" s="20" t="n">
        <v>8.24716519</v>
      </c>
    </row>
    <row r="36" spans="1:24">
      <c r="A36" s="15" t="s">
        <v>211</v>
      </c>
      <c r="B36" s="17" t="n">
        <v>6736</v>
      </c>
      <c r="C36" s="18">
        <f>(49.0/B36*100)</f>
        <v/>
      </c>
      <c r="D36" s="19" t="n">
        <v>6687</v>
      </c>
      <c r="E36" s="18" t="n">
        <v>491.63024222</v>
      </c>
      <c r="F36" s="20" t="n">
        <v>4.4280741</v>
      </c>
      <c r="G36" s="18" t="n">
        <v>522.26848956</v>
      </c>
      <c r="H36" s="20" t="n">
        <v>2.68785755</v>
      </c>
      <c r="I36" s="18" t="n">
        <v>504.76570934</v>
      </c>
      <c r="J36" s="20" t="n">
        <v>2.95830284</v>
      </c>
      <c r="K36" s="18" t="n">
        <v>481.37611386</v>
      </c>
      <c r="L36" s="20" t="n">
        <v>2.99826386</v>
      </c>
      <c r="M36" s="18" t="n">
        <v>464.1257847</v>
      </c>
      <c r="N36" s="20" t="n">
        <v>4.69710735</v>
      </c>
      <c r="O36" s="18" t="n">
        <v>369.72364582</v>
      </c>
      <c r="P36" s="20" t="n">
        <v>22.3136275</v>
      </c>
      <c r="Q36" s="18" t="s">
        <v>182</v>
      </c>
      <c r="R36" s="20" t="s">
        <v>182</v>
      </c>
      <c r="S36" s="18" t="s">
        <v>182</v>
      </c>
      <c r="T36" s="20" t="s">
        <v>182</v>
      </c>
      <c r="U36" s="18" t="s">
        <v>182</v>
      </c>
      <c r="V36" s="20" t="s">
        <v>182</v>
      </c>
      <c r="W36" s="18" t="n">
        <v>380.93316519</v>
      </c>
      <c r="X36" s="20" t="n">
        <v>9.13984028</v>
      </c>
    </row>
    <row r="37" spans="1:24">
      <c r="A37" s="15" t="s">
        <v>212</v>
      </c>
      <c r="B37" s="17" t="n">
        <v>5458</v>
      </c>
      <c r="C37" s="18">
        <f>(249.0/B37*100)</f>
        <v/>
      </c>
      <c r="D37" s="19" t="n">
        <v>5209</v>
      </c>
      <c r="E37" s="18" t="n">
        <v>507.55296967</v>
      </c>
      <c r="F37" s="20" t="n">
        <v>6.31535234</v>
      </c>
      <c r="G37" s="18" t="n">
        <v>533.22773626</v>
      </c>
      <c r="H37" s="20" t="n">
        <v>3.73919914</v>
      </c>
      <c r="I37" s="18" t="n">
        <v>515.17036134</v>
      </c>
      <c r="J37" s="20" t="n">
        <v>3.93566717</v>
      </c>
      <c r="K37" s="18" t="n">
        <v>486.80677709</v>
      </c>
      <c r="L37" s="20" t="n">
        <v>4.0833142</v>
      </c>
      <c r="M37" s="18" t="n">
        <v>459.63384641</v>
      </c>
      <c r="N37" s="20" t="n">
        <v>5.47881316</v>
      </c>
      <c r="O37" s="18" t="n">
        <v>343.16972128</v>
      </c>
      <c r="P37" s="20" t="n">
        <v>23.12127196</v>
      </c>
      <c r="Q37" s="18" t="s">
        <v>182</v>
      </c>
      <c r="R37" s="20" t="s">
        <v>182</v>
      </c>
      <c r="S37" s="18" t="s">
        <v>182</v>
      </c>
      <c r="T37" s="20" t="s">
        <v>182</v>
      </c>
      <c r="U37" s="18" t="s">
        <v>182</v>
      </c>
      <c r="V37" s="20" t="s">
        <v>182</v>
      </c>
      <c r="W37" s="18" t="n">
        <v>396.47306852</v>
      </c>
      <c r="X37" s="20" t="n">
        <v>8.013150810000001</v>
      </c>
    </row>
    <row r="38" spans="1:24">
      <c r="A38" s="15" t="s">
        <v>213</v>
      </c>
      <c r="B38" s="17" t="n">
        <v>5860</v>
      </c>
      <c r="C38" s="18">
        <f>(64.0/B38*100)</f>
        <v/>
      </c>
      <c r="D38" s="19" t="n">
        <v>5796</v>
      </c>
      <c r="E38" s="18" t="n">
        <v>498.38297869</v>
      </c>
      <c r="F38" s="20" t="n">
        <v>5.27981488</v>
      </c>
      <c r="G38" s="18" t="n">
        <v>528.53864881</v>
      </c>
      <c r="H38" s="20" t="n">
        <v>3.10096868</v>
      </c>
      <c r="I38" s="18" t="n">
        <v>498.40252941</v>
      </c>
      <c r="J38" s="20" t="n">
        <v>3.76455268</v>
      </c>
      <c r="K38" s="18" t="n">
        <v>462.357973</v>
      </c>
      <c r="L38" s="20" t="n">
        <v>5.30721753</v>
      </c>
      <c r="M38" s="18" t="n">
        <v>434.89460858</v>
      </c>
      <c r="N38" s="20" t="n">
        <v>5.8694955</v>
      </c>
      <c r="O38" s="18" t="n">
        <v>369.61260262</v>
      </c>
      <c r="P38" s="20" t="n">
        <v>18.26023486</v>
      </c>
      <c r="Q38" s="18" t="s">
        <v>182</v>
      </c>
      <c r="R38" s="20" t="s">
        <v>182</v>
      </c>
      <c r="S38" s="18" t="s">
        <v>182</v>
      </c>
      <c r="T38" s="20" t="s">
        <v>182</v>
      </c>
      <c r="U38" s="18" t="s">
        <v>182</v>
      </c>
      <c r="V38" s="20" t="s">
        <v>182</v>
      </c>
      <c r="W38" s="18" t="n">
        <v>394.60529483</v>
      </c>
      <c r="X38" s="20" t="n">
        <v>5.77927141</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(5671.0/B40*100)</f>
        <v/>
      </c>
      <c r="D40" s="19" t="n">
        <v>8486</v>
      </c>
      <c r="E40" s="18" t="n">
        <v>504.25497369</v>
      </c>
      <c r="F40" s="20" t="n">
        <v>6.93137769</v>
      </c>
      <c r="G40" s="18" t="n">
        <v>538.27939321</v>
      </c>
      <c r="H40" s="20" t="n">
        <v>3.60324199</v>
      </c>
      <c r="I40" s="18" t="n">
        <v>503.51769605</v>
      </c>
      <c r="J40" s="20" t="n">
        <v>4.07215311</v>
      </c>
      <c r="K40" s="18" t="n">
        <v>474.93314755</v>
      </c>
      <c r="L40" s="20" t="n">
        <v>5.13634575</v>
      </c>
      <c r="M40" s="18" t="n">
        <v>453.75959068</v>
      </c>
      <c r="N40" s="20" t="n">
        <v>4.99685645</v>
      </c>
      <c r="O40" s="18" t="n">
        <v>432.02468627</v>
      </c>
      <c r="P40" s="20" t="n">
        <v>21.89614716</v>
      </c>
      <c r="Q40" s="18" t="s">
        <v>182</v>
      </c>
      <c r="R40" s="20" t="s">
        <v>182</v>
      </c>
      <c r="S40" s="18" t="n">
        <v>493.18465857</v>
      </c>
      <c r="T40" s="20" t="n">
        <v>2.25147869</v>
      </c>
      <c r="U40" s="18" t="s">
        <v>182</v>
      </c>
      <c r="V40" s="20" t="s">
        <v>182</v>
      </c>
      <c r="W40" s="18" t="n">
        <v>407.96925136</v>
      </c>
      <c r="X40" s="20" t="n">
        <v>8.5737606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(2792.0/B46*100)</f>
        <v/>
      </c>
      <c r="D46" s="19" t="n">
        <v>20349</v>
      </c>
      <c r="E46" s="18" t="n">
        <v>397.97319496</v>
      </c>
      <c r="F46" s="20" t="n">
        <v>4.64034202</v>
      </c>
      <c r="G46" s="18" t="n">
        <v>438.79834284</v>
      </c>
      <c r="H46" s="20" t="n">
        <v>4.88826029</v>
      </c>
      <c r="I46" s="18" t="n">
        <v>442.59958527</v>
      </c>
      <c r="J46" s="20" t="n">
        <v>5.37321624</v>
      </c>
      <c r="K46" s="18" t="n">
        <v>427.61795286</v>
      </c>
      <c r="L46" s="20" t="n">
        <v>4.1363465</v>
      </c>
      <c r="M46" s="18" t="n">
        <v>421.16827403</v>
      </c>
      <c r="N46" s="20" t="n">
        <v>4.58903523</v>
      </c>
      <c r="O46" s="18" t="n">
        <v>307.86644132</v>
      </c>
      <c r="P46" s="20" t="n">
        <v>11.90587687</v>
      </c>
      <c r="Q46" s="18" t="s">
        <v>182</v>
      </c>
      <c r="R46" s="20" t="s">
        <v>182</v>
      </c>
      <c r="S46" s="18" t="s">
        <v>182</v>
      </c>
      <c r="T46" s="20" t="s">
        <v>182</v>
      </c>
      <c r="U46" s="18" t="s">
        <v>182</v>
      </c>
      <c r="V46" s="20" t="s">
        <v>182</v>
      </c>
      <c r="W46" s="18" t="n">
        <v>380.19240576</v>
      </c>
      <c r="X46" s="20" t="n">
        <v>3.84851644</v>
      </c>
    </row>
    <row r="47" spans="1:24">
      <c r="A47" s="15" t="s">
        <v>222</v>
      </c>
      <c r="B47" s="17" t="n">
        <v>5928</v>
      </c>
      <c r="C47" s="18">
        <f>(148.0/B47*100)</f>
        <v/>
      </c>
      <c r="D47" s="19" t="n">
        <v>5780</v>
      </c>
      <c r="E47" s="18" t="n">
        <v>428.2225173</v>
      </c>
      <c r="F47" s="20" t="n">
        <v>7.99338338</v>
      </c>
      <c r="G47" s="18" t="n">
        <v>475.99920356</v>
      </c>
      <c r="H47" s="20" t="n">
        <v>6.59261967</v>
      </c>
      <c r="I47" s="18" t="n">
        <v>469.45405383</v>
      </c>
      <c r="J47" s="20" t="n">
        <v>5.21776119</v>
      </c>
      <c r="K47" s="18" t="n">
        <v>442.60924213</v>
      </c>
      <c r="L47" s="20" t="n">
        <v>5.17380182</v>
      </c>
      <c r="M47" s="18" t="n">
        <v>431.13202569</v>
      </c>
      <c r="N47" s="20" t="n">
        <v>5.53908421</v>
      </c>
      <c r="O47" s="18" t="n">
        <v>325.00177883</v>
      </c>
      <c r="P47" s="20" t="n">
        <v>13.28366105</v>
      </c>
      <c r="Q47" s="18" t="s">
        <v>182</v>
      </c>
      <c r="R47" s="20" t="s">
        <v>182</v>
      </c>
      <c r="S47" s="18" t="s">
        <v>182</v>
      </c>
      <c r="T47" s="20" t="s">
        <v>182</v>
      </c>
      <c r="U47" s="18" t="s">
        <v>182</v>
      </c>
      <c r="V47" s="20" t="s">
        <v>182</v>
      </c>
      <c r="W47" s="18" t="n">
        <v>343.86175026</v>
      </c>
      <c r="X47" s="20" t="n">
        <v>6.23360146</v>
      </c>
    </row>
    <row r="48" spans="1:24">
      <c r="A48" s="15" t="s">
        <v>223</v>
      </c>
      <c r="B48" s="17" t="n">
        <v>9841</v>
      </c>
      <c r="C48" s="18">
        <f>(19.0/B48*100)</f>
        <v/>
      </c>
      <c r="D48" s="19" t="n">
        <v>9822</v>
      </c>
      <c r="E48" s="18" t="n">
        <v>484.13989747</v>
      </c>
      <c r="F48" s="20" t="n">
        <v>7.29634721</v>
      </c>
      <c r="G48" s="18" t="n">
        <v>519.3404623599999</v>
      </c>
      <c r="H48" s="20" t="n">
        <v>5.40754352</v>
      </c>
      <c r="I48" s="18" t="n">
        <v>502.62152966</v>
      </c>
      <c r="J48" s="20" t="n">
        <v>5.4981024</v>
      </c>
      <c r="K48" s="18" t="n">
        <v>468.29900426</v>
      </c>
      <c r="L48" s="20" t="n">
        <v>7.60503474</v>
      </c>
      <c r="M48" s="18" t="n">
        <v>465.94303616</v>
      </c>
      <c r="N48" s="20" t="n">
        <v>5.3347531</v>
      </c>
      <c r="O48" s="18" t="n">
        <v>324.36252601</v>
      </c>
      <c r="P48" s="20" t="n">
        <v>11.17732921</v>
      </c>
      <c r="Q48" s="18" t="s">
        <v>182</v>
      </c>
      <c r="R48" s="20" t="s">
        <v>182</v>
      </c>
      <c r="S48" s="18" t="s">
        <v>182</v>
      </c>
      <c r="T48" s="20" t="s">
        <v>182</v>
      </c>
      <c r="U48" s="18" t="s">
        <v>182</v>
      </c>
      <c r="V48" s="20" t="s">
        <v>182</v>
      </c>
      <c r="W48" s="18" t="n">
        <v>408.78842457</v>
      </c>
      <c r="X48" s="20" t="n">
        <v>21.09788717</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(1048.0/B50*100)</f>
        <v/>
      </c>
      <c r="D50" s="19" t="n">
        <v>10747</v>
      </c>
      <c r="E50" s="18" t="n">
        <v>416.17662748</v>
      </c>
      <c r="F50" s="20" t="n">
        <v>3.79248263</v>
      </c>
      <c r="G50" s="18" t="n">
        <v>453.73358466</v>
      </c>
      <c r="H50" s="20" t="n">
        <v>3.45252092</v>
      </c>
      <c r="I50" s="18" t="n">
        <v>445.63988962</v>
      </c>
      <c r="J50" s="20" t="n">
        <v>3.68769825</v>
      </c>
      <c r="K50" s="18" t="n">
        <v>436.70717823</v>
      </c>
      <c r="L50" s="20" t="n">
        <v>3.88997846</v>
      </c>
      <c r="M50" s="18" t="n">
        <v>428.77726971</v>
      </c>
      <c r="N50" s="20" t="n">
        <v>4.71625568</v>
      </c>
      <c r="O50" s="18" t="n">
        <v>322.25586987</v>
      </c>
      <c r="P50" s="20" t="n">
        <v>8.56992509</v>
      </c>
      <c r="Q50" s="18" t="s">
        <v>182</v>
      </c>
      <c r="R50" s="20" t="s">
        <v>182</v>
      </c>
      <c r="S50" s="18" t="s">
        <v>182</v>
      </c>
      <c r="T50" s="20" t="s">
        <v>182</v>
      </c>
      <c r="U50" s="18" t="s">
        <v>182</v>
      </c>
      <c r="V50" s="20" t="s">
        <v>182</v>
      </c>
      <c r="W50" s="18" t="n">
        <v>379.17886374</v>
      </c>
      <c r="X50" s="20" t="n">
        <v>9.072660709999999</v>
      </c>
    </row>
    <row r="51" spans="1:24">
      <c r="A51" s="15" t="s">
        <v>226</v>
      </c>
      <c r="B51" s="17" t="n">
        <v>6866</v>
      </c>
      <c r="C51" s="18">
        <f>(117.0/B51*100)</f>
        <v/>
      </c>
      <c r="D51" s="19" t="n">
        <v>6749</v>
      </c>
      <c r="E51" s="18" t="n">
        <v>414.44417847</v>
      </c>
      <c r="F51" s="20" t="n">
        <v>4.46136206</v>
      </c>
      <c r="G51" s="18" t="n">
        <v>451.03321987</v>
      </c>
      <c r="H51" s="20" t="n">
        <v>4.81881151</v>
      </c>
      <c r="I51" s="18" t="n">
        <v>440.80491531</v>
      </c>
      <c r="J51" s="20" t="n">
        <v>3.88147339</v>
      </c>
      <c r="K51" s="18" t="n">
        <v>429.56667315</v>
      </c>
      <c r="L51" s="20" t="n">
        <v>3.78406539</v>
      </c>
      <c r="M51" s="18" t="n">
        <v>420.49066551</v>
      </c>
      <c r="N51" s="20" t="n">
        <v>3.79676308</v>
      </c>
      <c r="O51" s="18" t="n">
        <v>306.15936954</v>
      </c>
      <c r="P51" s="20" t="n">
        <v>16.24559738</v>
      </c>
      <c r="Q51" s="18" t="s">
        <v>182</v>
      </c>
      <c r="R51" s="20" t="s">
        <v>182</v>
      </c>
      <c r="S51" s="18" t="n">
        <v>427.96430568</v>
      </c>
      <c r="T51" s="20" t="n">
        <v>5.20460603</v>
      </c>
      <c r="U51" s="18" t="s">
        <v>182</v>
      </c>
      <c r="V51" s="20" t="s">
        <v>182</v>
      </c>
      <c r="W51" s="18" t="n">
        <v>387.80665671</v>
      </c>
      <c r="X51" s="20" t="n">
        <v>5.59109907</v>
      </c>
    </row>
    <row r="52" spans="1:24">
      <c r="A52" s="15" t="s">
        <v>227</v>
      </c>
      <c r="B52" s="17" t="n">
        <v>5809</v>
      </c>
      <c r="C52" s="18">
        <f>(119.0/B52*100)</f>
        <v/>
      </c>
      <c r="D52" s="19" t="n">
        <v>5690</v>
      </c>
      <c r="E52" s="18" t="n">
        <v>479.02377964</v>
      </c>
      <c r="F52" s="20" t="n">
        <v>4.74558792</v>
      </c>
      <c r="G52" s="18" t="n">
        <v>517.41685928</v>
      </c>
      <c r="H52" s="20" t="n">
        <v>3.52966567</v>
      </c>
      <c r="I52" s="18" t="n">
        <v>495.29018484</v>
      </c>
      <c r="J52" s="20" t="n">
        <v>3.53538214</v>
      </c>
      <c r="K52" s="18" t="n">
        <v>481.616024</v>
      </c>
      <c r="L52" s="20" t="n">
        <v>3.48799281</v>
      </c>
      <c r="M52" s="18" t="n">
        <v>461.51603514</v>
      </c>
      <c r="N52" s="20" t="n">
        <v>4.90722496</v>
      </c>
      <c r="O52" s="18" t="n">
        <v>369.52470076</v>
      </c>
      <c r="P52" s="20" t="n">
        <v>22.63947018</v>
      </c>
      <c r="Q52" s="18" t="s">
        <v>182</v>
      </c>
      <c r="R52" s="20" t="s">
        <v>182</v>
      </c>
      <c r="S52" s="18" t="s">
        <v>182</v>
      </c>
      <c r="T52" s="20" t="s">
        <v>182</v>
      </c>
      <c r="U52" s="18" t="s">
        <v>182</v>
      </c>
      <c r="V52" s="20" t="s">
        <v>182</v>
      </c>
      <c r="W52" s="18" t="n">
        <v>382.93194545</v>
      </c>
      <c r="X52" s="20" t="n">
        <v>6.54954069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(469.0/B54*100)</f>
        <v/>
      </c>
      <c r="D54" s="19" t="n">
        <v>4271</v>
      </c>
      <c r="E54" s="18" t="n">
        <v>362.14898729</v>
      </c>
      <c r="F54" s="20" t="n">
        <v>4.71977372</v>
      </c>
      <c r="G54" s="18" t="n">
        <v>371.74279955</v>
      </c>
      <c r="H54" s="20" t="n">
        <v>6.12266302</v>
      </c>
      <c r="I54" s="18" t="n">
        <v>372.15371309</v>
      </c>
      <c r="J54" s="20" t="n">
        <v>4.83226674</v>
      </c>
      <c r="K54" s="18" t="n">
        <v>381.51468092</v>
      </c>
      <c r="L54" s="20" t="n">
        <v>4.70566873</v>
      </c>
      <c r="M54" s="18" t="n">
        <v>379.82918938</v>
      </c>
      <c r="N54" s="20" t="n">
        <v>5.1072696</v>
      </c>
      <c r="O54" s="18" t="n">
        <v>297.57841935</v>
      </c>
      <c r="P54" s="20" t="n">
        <v>8.27344974</v>
      </c>
      <c r="Q54" s="18" t="s">
        <v>182</v>
      </c>
      <c r="R54" s="20" t="s">
        <v>182</v>
      </c>
      <c r="S54" s="18" t="s">
        <v>182</v>
      </c>
      <c r="T54" s="20" t="s">
        <v>182</v>
      </c>
      <c r="U54" s="18" t="s">
        <v>182</v>
      </c>
      <c r="V54" s="20" t="s">
        <v>182</v>
      </c>
      <c r="W54" s="18" t="n">
        <v>310.50049128</v>
      </c>
      <c r="X54" s="20" t="n">
        <v>4.65927765</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506.22945643</v>
      </c>
      <c r="F56" s="20" t="n">
        <v>4.01729901</v>
      </c>
      <c r="G56" s="18" t="n">
        <v>553.1821243099999</v>
      </c>
      <c r="H56" s="20" t="n">
        <v>3.00777781</v>
      </c>
      <c r="I56" s="18" t="n">
        <v>536.0612700299999</v>
      </c>
      <c r="J56" s="20" t="n">
        <v>3.58695905</v>
      </c>
      <c r="K56" s="18" t="n">
        <v>514.73077545</v>
      </c>
      <c r="L56" s="20" t="n">
        <v>4.19002811</v>
      </c>
      <c r="M56" s="18" t="n">
        <v>493.2758835</v>
      </c>
      <c r="N56" s="20" t="n">
        <v>4.42386915</v>
      </c>
      <c r="O56" s="18" t="n">
        <v>431.98054993</v>
      </c>
      <c r="P56" s="20" t="n">
        <v>17.09401393</v>
      </c>
      <c r="Q56" s="18" t="s">
        <v>182</v>
      </c>
      <c r="R56" s="20" t="s">
        <v>182</v>
      </c>
      <c r="S56" s="18" t="s">
        <v>182</v>
      </c>
      <c r="T56" s="20" t="s">
        <v>182</v>
      </c>
      <c r="U56" s="18" t="s">
        <v>182</v>
      </c>
      <c r="V56" s="20" t="s">
        <v>182</v>
      </c>
      <c r="W56" s="18" t="n">
        <v>421.84196408</v>
      </c>
      <c r="X56" s="20" t="n">
        <v>23.45692898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(263.0/B61*100)</f>
        <v/>
      </c>
      <c r="D61" s="19" t="n">
        <v>6262</v>
      </c>
      <c r="E61" s="18" t="n">
        <v>461.75328084</v>
      </c>
      <c r="F61" s="20" t="n">
        <v>4.59345464</v>
      </c>
      <c r="G61" s="18" t="n">
        <v>508.46125772</v>
      </c>
      <c r="H61" s="20" t="n">
        <v>4.08602454</v>
      </c>
      <c r="I61" s="18" t="n">
        <v>485.08800652</v>
      </c>
      <c r="J61" s="20" t="n">
        <v>3.9802068</v>
      </c>
      <c r="K61" s="18" t="n">
        <v>465.32867855</v>
      </c>
      <c r="L61" s="20" t="n">
        <v>3.83368729</v>
      </c>
      <c r="M61" s="18" t="n">
        <v>445.8064714</v>
      </c>
      <c r="N61" s="20" t="n">
        <v>4.60755077</v>
      </c>
      <c r="O61" s="18" t="n">
        <v>368.81442632</v>
      </c>
      <c r="P61" s="20" t="n">
        <v>17.16780352</v>
      </c>
      <c r="Q61" s="18" t="s">
        <v>182</v>
      </c>
      <c r="R61" s="20" t="s">
        <v>182</v>
      </c>
      <c r="S61" s="18" t="s">
        <v>182</v>
      </c>
      <c r="T61" s="20" t="s">
        <v>182</v>
      </c>
      <c r="U61" s="18" t="s">
        <v>182</v>
      </c>
      <c r="V61" s="20" t="s">
        <v>182</v>
      </c>
      <c r="W61" s="18" t="n">
        <v>369.00227921</v>
      </c>
      <c r="X61" s="20" t="n">
        <v>9.45249834</v>
      </c>
    </row>
    <row r="62" spans="1:24">
      <c r="A62" s="15" t="s">
        <v>237</v>
      </c>
      <c r="B62" s="17" t="n">
        <v>4476</v>
      </c>
      <c r="C62" s="18">
        <f>(5.0/B62*100)</f>
        <v/>
      </c>
      <c r="D62" s="19" t="n">
        <v>4471</v>
      </c>
      <c r="E62" s="18" t="n">
        <v>494.57706946</v>
      </c>
      <c r="F62" s="20" t="n">
        <v>3.0152028</v>
      </c>
      <c r="G62" s="18" t="n">
        <v>527.80339665</v>
      </c>
      <c r="H62" s="20" t="n">
        <v>2.47879726</v>
      </c>
      <c r="I62" s="18" t="n">
        <v>513.36418155</v>
      </c>
      <c r="J62" s="20" t="n">
        <v>2.67121429</v>
      </c>
      <c r="K62" s="18" t="n">
        <v>494.04928024</v>
      </c>
      <c r="L62" s="20" t="n">
        <v>3.92246141</v>
      </c>
      <c r="M62" s="18" t="n">
        <v>483.15006924</v>
      </c>
      <c r="N62" s="20" t="n">
        <v>4.16041015</v>
      </c>
      <c r="O62" s="18" t="n">
        <v>426.5402774</v>
      </c>
      <c r="P62" s="20" t="n">
        <v>15.63912385</v>
      </c>
      <c r="Q62" s="18" t="s">
        <v>182</v>
      </c>
      <c r="R62" s="20" t="s">
        <v>182</v>
      </c>
      <c r="S62" s="18" t="s">
        <v>182</v>
      </c>
      <c r="T62" s="20" t="s">
        <v>182</v>
      </c>
      <c r="U62" s="18" t="s">
        <v>182</v>
      </c>
      <c r="V62" s="20" t="s">
        <v>182</v>
      </c>
      <c r="W62" s="18" t="n">
        <v>453.09196137</v>
      </c>
      <c r="X62" s="20" t="n">
        <v>24.2792369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(35.0/B67*100)</f>
        <v/>
      </c>
      <c r="D67" s="19" t="n">
        <v>6936</v>
      </c>
      <c r="E67" s="18" t="n">
        <v>388.37301791</v>
      </c>
      <c r="F67" s="20" t="n">
        <v>3.14422386</v>
      </c>
      <c r="G67" s="18" t="n">
        <v>421.45849967</v>
      </c>
      <c r="H67" s="20" t="n">
        <v>4.18043117</v>
      </c>
      <c r="I67" s="18" t="n">
        <v>416.3197112</v>
      </c>
      <c r="J67" s="20" t="n">
        <v>3.90228286</v>
      </c>
      <c r="K67" s="18" t="n">
        <v>413.025693</v>
      </c>
      <c r="L67" s="20" t="n">
        <v>4.17962115</v>
      </c>
      <c r="M67" s="18" t="n">
        <v>405.47401205</v>
      </c>
      <c r="N67" s="20" t="n">
        <v>6.09609513</v>
      </c>
      <c r="O67" s="18" t="n">
        <v>291.76354753</v>
      </c>
      <c r="P67" s="20" t="n">
        <v>5.37762837</v>
      </c>
      <c r="Q67" s="18" t="s">
        <v>182</v>
      </c>
      <c r="R67" s="20" t="s">
        <v>182</v>
      </c>
      <c r="S67" s="18" t="s">
        <v>182</v>
      </c>
      <c r="T67" s="20" t="s">
        <v>182</v>
      </c>
      <c r="U67" s="18" t="s">
        <v>182</v>
      </c>
      <c r="V67" s="20" t="s">
        <v>182</v>
      </c>
      <c r="W67" s="18" t="n">
        <v>301.57878551</v>
      </c>
      <c r="X67" s="20" t="n">
        <v>7.29380757</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504.25892708</v>
      </c>
      <c r="F70" s="20" t="n">
        <v>5.0792815</v>
      </c>
      <c r="G70" s="18" t="n">
        <v>519.17747417</v>
      </c>
      <c r="H70" s="20" t="n">
        <v>3.75583609</v>
      </c>
      <c r="I70" s="18" t="n">
        <v>508.16094072</v>
      </c>
      <c r="J70" s="20" t="n">
        <v>3.74194108</v>
      </c>
      <c r="K70" s="18" t="n">
        <v>488.56077757</v>
      </c>
      <c r="L70" s="20" t="n">
        <v>4.1913164</v>
      </c>
      <c r="M70" s="18" t="n">
        <v>476.5574758</v>
      </c>
      <c r="N70" s="20" t="n">
        <v>5.03259882</v>
      </c>
      <c r="O70" s="18" t="n">
        <v>426.1731216</v>
      </c>
      <c r="P70" s="20" t="n">
        <v>17.43907662</v>
      </c>
      <c r="Q70" s="18" t="s">
        <v>182</v>
      </c>
      <c r="R70" s="20" t="s">
        <v>182</v>
      </c>
      <c r="S70" s="18" t="s">
        <v>182</v>
      </c>
      <c r="T70" s="20" t="s">
        <v>182</v>
      </c>
      <c r="U70" s="18" t="s">
        <v>182</v>
      </c>
      <c r="V70" s="20" t="s">
        <v>182</v>
      </c>
      <c r="W70" s="18" t="n">
        <v>427.17706533</v>
      </c>
      <c r="X70" s="20" t="n">
        <v>8.126215459999999</v>
      </c>
    </row>
    <row r="71" spans="1:24">
      <c r="A71" s="15" t="s">
        <v>246</v>
      </c>
      <c r="B71" s="17" t="n">
        <v>6115</v>
      </c>
      <c r="C71" s="18">
        <f>(116.0/B71*100)</f>
        <v/>
      </c>
      <c r="D71" s="19" t="n">
        <v>5999</v>
      </c>
      <c r="E71" s="18" t="n">
        <v>540.02061936</v>
      </c>
      <c r="F71" s="20" t="n">
        <v>4.20377775</v>
      </c>
      <c r="G71" s="18" t="n">
        <v>559.44287568</v>
      </c>
      <c r="H71" s="20" t="n">
        <v>2.48801669</v>
      </c>
      <c r="I71" s="18" t="n">
        <v>526.24888537</v>
      </c>
      <c r="J71" s="20" t="n">
        <v>3.01999685</v>
      </c>
      <c r="K71" s="18" t="n">
        <v>498.80541507</v>
      </c>
      <c r="L71" s="20" t="n">
        <v>4.70246578</v>
      </c>
      <c r="M71" s="18" t="n">
        <v>485.91958182</v>
      </c>
      <c r="N71" s="20" t="n">
        <v>5.46231499</v>
      </c>
      <c r="O71" s="18" t="n">
        <v>440.86831375</v>
      </c>
      <c r="P71" s="20" t="n">
        <v>17.19045308</v>
      </c>
      <c r="Q71" s="18" t="s">
        <v>182</v>
      </c>
      <c r="R71" s="20" t="s">
        <v>182</v>
      </c>
      <c r="S71" s="18" t="s">
        <v>182</v>
      </c>
      <c r="T71" s="20" t="s">
        <v>182</v>
      </c>
      <c r="U71" s="18" t="s">
        <v>182</v>
      </c>
      <c r="V71" s="20" t="s">
        <v>182</v>
      </c>
      <c r="W71" s="18" t="n">
        <v>482.39609746</v>
      </c>
      <c r="X71" s="20" t="n">
        <v>17.56968291</v>
      </c>
    </row>
    <row r="72" spans="1:24">
      <c r="A72" s="15" t="s">
        <v>247</v>
      </c>
      <c r="B72" s="17" t="n">
        <v>7708</v>
      </c>
      <c r="C72" s="18">
        <f>(8.0/B72*100)</f>
        <v/>
      </c>
      <c r="D72" s="19" t="n">
        <v>7700</v>
      </c>
      <c r="E72" s="18" t="n">
        <v>471.15114576</v>
      </c>
      <c r="F72" s="20" t="n">
        <v>4.18536054</v>
      </c>
      <c r="G72" s="18" t="n">
        <v>522.15920268</v>
      </c>
      <c r="H72" s="20" t="n">
        <v>3.60687977</v>
      </c>
      <c r="I72" s="18" t="n">
        <v>510.46794068</v>
      </c>
      <c r="J72" s="20" t="n">
        <v>2.97365244</v>
      </c>
      <c r="K72" s="18" t="n">
        <v>482.25718821</v>
      </c>
      <c r="L72" s="20" t="n">
        <v>3.95451481</v>
      </c>
      <c r="M72" s="18" t="n">
        <v>465.00441182</v>
      </c>
      <c r="N72" s="20" t="n">
        <v>3.72845753</v>
      </c>
      <c r="O72" s="18" t="n">
        <v>326.14458683</v>
      </c>
      <c r="P72" s="20" t="n">
        <v>15.96470294</v>
      </c>
      <c r="Q72" s="18" t="s">
        <v>182</v>
      </c>
      <c r="R72" s="20" t="s">
        <v>182</v>
      </c>
      <c r="S72" s="18" t="s">
        <v>182</v>
      </c>
      <c r="T72" s="20" t="s">
        <v>182</v>
      </c>
      <c r="U72" s="18" t="s">
        <v>182</v>
      </c>
      <c r="V72" s="20" t="s">
        <v>182</v>
      </c>
      <c r="W72" s="18" t="n">
        <v>406.68992081</v>
      </c>
      <c r="X72" s="20" t="n">
        <v>25.13906878</v>
      </c>
    </row>
    <row r="73" spans="1:24">
      <c r="A73" s="15" t="s">
        <v>248</v>
      </c>
      <c r="B73" s="17" t="n">
        <v>8249</v>
      </c>
      <c r="C73" s="18">
        <f>(236.0/B73*100)</f>
        <v/>
      </c>
      <c r="D73" s="19" t="n">
        <v>8013</v>
      </c>
      <c r="E73" s="18" t="n">
        <v>386.99000207</v>
      </c>
      <c r="F73" s="20" t="n">
        <v>4.4087198</v>
      </c>
      <c r="G73" s="18" t="n">
        <v>428.45112143</v>
      </c>
      <c r="H73" s="20" t="n">
        <v>4.90881386</v>
      </c>
      <c r="I73" s="18" t="n">
        <v>420.08007725</v>
      </c>
      <c r="J73" s="20" t="n">
        <v>3.76984348</v>
      </c>
      <c r="K73" s="18" t="n">
        <v>407.88516886</v>
      </c>
      <c r="L73" s="20" t="n">
        <v>4.11672513</v>
      </c>
      <c r="M73" s="18" t="n">
        <v>406.69968469</v>
      </c>
      <c r="N73" s="20" t="n">
        <v>4.5038918</v>
      </c>
      <c r="O73" s="18" t="n">
        <v>351.84252841</v>
      </c>
      <c r="P73" s="20" t="n">
        <v>8.1004358</v>
      </c>
      <c r="Q73" s="18" t="s">
        <v>182</v>
      </c>
      <c r="R73" s="20" t="s">
        <v>182</v>
      </c>
      <c r="S73" s="18" t="s">
        <v>182</v>
      </c>
      <c r="T73" s="20" t="s">
        <v>182</v>
      </c>
      <c r="U73" s="18" t="s">
        <v>182</v>
      </c>
      <c r="V73" s="20" t="s">
        <v>182</v>
      </c>
      <c r="W73" s="18" t="n">
        <v>352.91034325</v>
      </c>
      <c r="X73" s="20" t="n">
        <v>8.595666420000001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(277.0/B77*100)</f>
        <v/>
      </c>
      <c r="D77" s="19" t="n">
        <v>5785</v>
      </c>
      <c r="E77" s="18" t="n">
        <v>430.04201832</v>
      </c>
      <c r="F77" s="20" t="n">
        <v>4.29908964</v>
      </c>
      <c r="G77" s="18" t="n">
        <v>488.30850651</v>
      </c>
      <c r="H77" s="20" t="n">
        <v>4.61531816</v>
      </c>
      <c r="I77" s="18" t="n">
        <v>473.93838592</v>
      </c>
      <c r="J77" s="20" t="n">
        <v>3.38299223</v>
      </c>
      <c r="K77" s="18" t="n">
        <v>448.16764412</v>
      </c>
      <c r="L77" s="20" t="n">
        <v>3.25378339</v>
      </c>
      <c r="M77" s="18" t="n">
        <v>433.99083407</v>
      </c>
      <c r="N77" s="20" t="n">
        <v>4.41343293</v>
      </c>
      <c r="O77" s="18" t="n">
        <v>324.87880635</v>
      </c>
      <c r="P77" s="20" t="n">
        <v>14.89113436</v>
      </c>
      <c r="Q77" s="18" t="s">
        <v>182</v>
      </c>
      <c r="R77" s="20" t="s">
        <v>182</v>
      </c>
      <c r="S77" s="18" t="s">
        <v>182</v>
      </c>
      <c r="T77" s="20" t="s">
        <v>182</v>
      </c>
      <c r="U77" s="18" t="s">
        <v>182</v>
      </c>
      <c r="V77" s="20" t="s">
        <v>182</v>
      </c>
      <c r="W77" s="18" t="n">
        <v>359.34507163</v>
      </c>
      <c r="X77" s="20" t="n">
        <v>4.33991182</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328</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434.60292857</v>
      </c>
      <c r="F7" s="20" t="n">
        <v>4.43878425</v>
      </c>
      <c r="G7" s="18" t="n">
        <v>485.09236662</v>
      </c>
      <c r="H7" s="20" t="n">
        <v>3.65738701</v>
      </c>
      <c r="I7" s="18" t="n">
        <v>513.31069073</v>
      </c>
      <c r="J7" s="20" t="n">
        <v>2.51626479</v>
      </c>
      <c r="K7" s="18" t="n">
        <v>533.72104038</v>
      </c>
      <c r="L7" s="20" t="n">
        <v>3.00838568</v>
      </c>
      <c r="M7" s="18" t="n">
        <v>520.91530711</v>
      </c>
      <c r="N7" s="20" t="n">
        <v>4.61832781</v>
      </c>
      <c r="O7" s="18" t="n">
        <v>407.59514641</v>
      </c>
      <c r="P7" s="20" t="n">
        <v>17.19088166</v>
      </c>
      <c r="Q7" s="18" t="s">
        <v>182</v>
      </c>
      <c r="R7" s="20" t="s">
        <v>182</v>
      </c>
      <c r="S7" s="18" t="s">
        <v>182</v>
      </c>
      <c r="T7" s="20" t="s">
        <v>182</v>
      </c>
      <c r="U7" s="18" t="s">
        <v>182</v>
      </c>
      <c r="V7" s="20" t="s">
        <v>182</v>
      </c>
      <c r="W7" s="18" t="n">
        <v>460.43696374</v>
      </c>
      <c r="X7" s="20" t="n">
        <v>5.96972029</v>
      </c>
    </row>
    <row r="8" spans="1:24">
      <c r="A8" s="15" t="s">
        <v>183</v>
      </c>
      <c r="B8" s="17" t="n">
        <v>7007</v>
      </c>
      <c r="C8" s="18">
        <f>(169.0/B8*100)</f>
        <v/>
      </c>
      <c r="D8" s="19" t="n">
        <v>6838</v>
      </c>
      <c r="E8" s="18" t="n">
        <v>427.41529115</v>
      </c>
      <c r="F8" s="20" t="n">
        <v>4.81784524</v>
      </c>
      <c r="G8" s="18" t="n">
        <v>499.77422287</v>
      </c>
      <c r="H8" s="20" t="n">
        <v>3.97307285</v>
      </c>
      <c r="I8" s="18" t="n">
        <v>513.41078843</v>
      </c>
      <c r="J8" s="20" t="n">
        <v>2.60277683</v>
      </c>
      <c r="K8" s="18" t="n">
        <v>506.00622511</v>
      </c>
      <c r="L8" s="20" t="n">
        <v>4.67549271</v>
      </c>
      <c r="M8" s="18" t="n">
        <v>459.75367399</v>
      </c>
      <c r="N8" s="20" t="n">
        <v>7.10122744</v>
      </c>
      <c r="O8" s="18" t="n">
        <v>386.26625258</v>
      </c>
      <c r="P8" s="20" t="n">
        <v>31.80566846</v>
      </c>
      <c r="Q8" s="18" t="s">
        <v>182</v>
      </c>
      <c r="R8" s="20" t="s">
        <v>182</v>
      </c>
      <c r="S8" s="18" t="n">
        <v>361.38025951</v>
      </c>
      <c r="T8" s="20" t="n">
        <v>22.72565673</v>
      </c>
      <c r="U8" s="18" t="s">
        <v>182</v>
      </c>
      <c r="V8" s="20" t="s">
        <v>182</v>
      </c>
      <c r="W8" s="18" t="n">
        <v>384.12266939</v>
      </c>
      <c r="X8" s="20" t="n">
        <v>7.29883325</v>
      </c>
    </row>
    <row r="9" spans="1:24">
      <c r="A9" s="15" t="s">
        <v>184</v>
      </c>
      <c r="B9" s="17" t="n">
        <v>9651</v>
      </c>
      <c r="C9" s="18">
        <f>(568.0/B9*100)</f>
        <v/>
      </c>
      <c r="D9" s="19" t="n">
        <v>9083</v>
      </c>
      <c r="E9" s="18" t="n">
        <v>447.87441099</v>
      </c>
      <c r="F9" s="20" t="n">
        <v>4.40633325</v>
      </c>
      <c r="G9" s="18" t="n">
        <v>513.21128093</v>
      </c>
      <c r="H9" s="20" t="n">
        <v>3.39154938</v>
      </c>
      <c r="I9" s="18" t="n">
        <v>536.4320890400001</v>
      </c>
      <c r="J9" s="20" t="n">
        <v>2.59117442</v>
      </c>
      <c r="K9" s="18" t="n">
        <v>523.0161401399999</v>
      </c>
      <c r="L9" s="20" t="n">
        <v>3.85863421</v>
      </c>
      <c r="M9" s="18" t="n">
        <v>471.50931682</v>
      </c>
      <c r="N9" s="20" t="n">
        <v>4.45737522</v>
      </c>
      <c r="O9" s="18" t="n">
        <v>468.80407001</v>
      </c>
      <c r="P9" s="20" t="n">
        <v>44.15422539</v>
      </c>
      <c r="Q9" s="18" t="s">
        <v>182</v>
      </c>
      <c r="R9" s="20" t="s">
        <v>182</v>
      </c>
      <c r="S9" s="18" t="n">
        <v>347.7815185</v>
      </c>
      <c r="T9" s="20" t="n">
        <v>11.20716786</v>
      </c>
      <c r="U9" s="18" t="s">
        <v>182</v>
      </c>
      <c r="V9" s="20" t="s">
        <v>182</v>
      </c>
      <c r="W9" s="18" t="n">
        <v>409.25732511</v>
      </c>
      <c r="X9" s="20" t="n">
        <v>5.86664356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(125.0/B11*100)</f>
        <v/>
      </c>
      <c r="D11" s="19" t="n">
        <v>6928</v>
      </c>
      <c r="E11" s="18" t="n">
        <v>414.48353224</v>
      </c>
      <c r="F11" s="20" t="n">
        <v>5.0678866</v>
      </c>
      <c r="G11" s="18" t="n">
        <v>464.17526233</v>
      </c>
      <c r="H11" s="20" t="n">
        <v>3.10397627</v>
      </c>
      <c r="I11" s="18" t="n">
        <v>481.50840575</v>
      </c>
      <c r="J11" s="20" t="n">
        <v>3.15856368</v>
      </c>
      <c r="K11" s="18" t="n">
        <v>471.08580582</v>
      </c>
      <c r="L11" s="20" t="n">
        <v>3.65599058</v>
      </c>
      <c r="M11" s="18" t="n">
        <v>441.56902084</v>
      </c>
      <c r="N11" s="20" t="n">
        <v>5.89309875</v>
      </c>
      <c r="O11" s="18" t="n">
        <v>312.95665784</v>
      </c>
      <c r="P11" s="20" t="n">
        <v>30.7330562</v>
      </c>
      <c r="Q11" s="18" t="s">
        <v>182</v>
      </c>
      <c r="R11" s="20" t="s">
        <v>182</v>
      </c>
      <c r="S11" s="18" t="s">
        <v>182</v>
      </c>
      <c r="T11" s="20" t="s">
        <v>182</v>
      </c>
      <c r="U11" s="18" t="s">
        <v>182</v>
      </c>
      <c r="V11" s="20" t="s">
        <v>182</v>
      </c>
      <c r="W11" s="18" t="n">
        <v>400.99323356</v>
      </c>
      <c r="X11" s="20" t="n">
        <v>7.84770716</v>
      </c>
    </row>
    <row r="12" spans="1:24">
      <c r="A12" s="15" t="s">
        <v>187</v>
      </c>
      <c r="B12" s="17" t="n">
        <v>6894</v>
      </c>
      <c r="C12" s="18">
        <f>(127.0/B12*100)</f>
        <v/>
      </c>
      <c r="D12" s="19" t="n">
        <v>6767</v>
      </c>
      <c r="E12" s="18" t="n">
        <v>447.54439386</v>
      </c>
      <c r="F12" s="20" t="n">
        <v>4.53822394</v>
      </c>
      <c r="G12" s="18" t="n">
        <v>509.21865522</v>
      </c>
      <c r="H12" s="20" t="n">
        <v>3.5274145</v>
      </c>
      <c r="I12" s="18" t="n">
        <v>517.5466463499999</v>
      </c>
      <c r="J12" s="20" t="n">
        <v>2.96639093</v>
      </c>
      <c r="K12" s="18" t="n">
        <v>503.95257051</v>
      </c>
      <c r="L12" s="20" t="n">
        <v>3.69516028</v>
      </c>
      <c r="M12" s="18" t="n">
        <v>474.33635749</v>
      </c>
      <c r="N12" s="20" t="n">
        <v>4.91740337</v>
      </c>
      <c r="O12" s="18" t="n">
        <v>401.25210766</v>
      </c>
      <c r="P12" s="20" t="n">
        <v>22.85696234</v>
      </c>
      <c r="Q12" s="18" t="s">
        <v>182</v>
      </c>
      <c r="R12" s="20" t="s">
        <v>182</v>
      </c>
      <c r="S12" s="18" t="n">
        <v>332.31014509</v>
      </c>
      <c r="T12" s="20" t="n">
        <v>18.34291261</v>
      </c>
      <c r="U12" s="18" t="s">
        <v>182</v>
      </c>
      <c r="V12" s="20" t="s">
        <v>182</v>
      </c>
      <c r="W12" s="18" t="n">
        <v>396.05744841</v>
      </c>
      <c r="X12" s="20" t="n">
        <v>7.84549802</v>
      </c>
    </row>
    <row r="13" spans="1:24">
      <c r="A13" s="15" t="s">
        <v>188</v>
      </c>
      <c r="B13" s="17" t="n">
        <v>7161</v>
      </c>
      <c r="C13" s="18">
        <f>(329.0/B13*100)</f>
        <v/>
      </c>
      <c r="D13" s="19" t="n">
        <v>6832</v>
      </c>
      <c r="E13" s="18" t="n">
        <v>455.17712569</v>
      </c>
      <c r="F13" s="20" t="n">
        <v>7.34471782</v>
      </c>
      <c r="G13" s="18" t="n">
        <v>505.70057924</v>
      </c>
      <c r="H13" s="20" t="n">
        <v>5.22656173</v>
      </c>
      <c r="I13" s="18" t="n">
        <v>517.23433288</v>
      </c>
      <c r="J13" s="20" t="n">
        <v>2.59774977</v>
      </c>
      <c r="K13" s="18" t="n">
        <v>520.53057889</v>
      </c>
      <c r="L13" s="20" t="n">
        <v>3.11022688</v>
      </c>
      <c r="M13" s="18" t="n">
        <v>507.61622183</v>
      </c>
      <c r="N13" s="20" t="n">
        <v>4.38996215</v>
      </c>
      <c r="O13" s="18" t="n">
        <v>391.87245923</v>
      </c>
      <c r="P13" s="20" t="n">
        <v>22.46267813</v>
      </c>
      <c r="Q13" s="18" t="s">
        <v>182</v>
      </c>
      <c r="R13" s="20" t="s">
        <v>182</v>
      </c>
      <c r="S13" s="18" t="n">
        <v>407.4699787</v>
      </c>
      <c r="T13" s="20" t="n">
        <v>6.79601306</v>
      </c>
      <c r="U13" s="18" t="s">
        <v>182</v>
      </c>
      <c r="V13" s="20" t="s">
        <v>182</v>
      </c>
      <c r="W13" s="18" t="n">
        <v>407.44868409</v>
      </c>
      <c r="X13" s="20" t="n">
        <v>6.6042628</v>
      </c>
    </row>
    <row r="14" spans="1:24">
      <c r="A14" s="15" t="s">
        <v>189</v>
      </c>
      <c r="B14" s="17" t="n">
        <v>5587</v>
      </c>
      <c r="C14" s="18">
        <f>(197.0/B14*100)</f>
        <v/>
      </c>
      <c r="D14" s="19" t="n">
        <v>5390</v>
      </c>
      <c r="E14" s="18" t="n">
        <v>482.69992161</v>
      </c>
      <c r="F14" s="20" t="n">
        <v>5.14136271</v>
      </c>
      <c r="G14" s="18" t="n">
        <v>528.37382862</v>
      </c>
      <c r="H14" s="20" t="n">
        <v>3.73113508</v>
      </c>
      <c r="I14" s="18" t="n">
        <v>533.90125976</v>
      </c>
      <c r="J14" s="20" t="n">
        <v>3.04270039</v>
      </c>
      <c r="K14" s="18" t="n">
        <v>528.68068453</v>
      </c>
      <c r="L14" s="20" t="n">
        <v>3.51332384</v>
      </c>
      <c r="M14" s="18" t="n">
        <v>494.71454619</v>
      </c>
      <c r="N14" s="20" t="n">
        <v>3.99294766</v>
      </c>
      <c r="O14" s="18" t="n">
        <v>397.46444377</v>
      </c>
      <c r="P14" s="20" t="n">
        <v>18.97557136</v>
      </c>
      <c r="Q14" s="18" t="s">
        <v>182</v>
      </c>
      <c r="R14" s="20" t="s">
        <v>182</v>
      </c>
      <c r="S14" s="18" t="s">
        <v>182</v>
      </c>
      <c r="T14" s="20" t="s">
        <v>182</v>
      </c>
      <c r="U14" s="18" t="s">
        <v>182</v>
      </c>
      <c r="V14" s="20" t="s">
        <v>182</v>
      </c>
      <c r="W14" s="18" t="n">
        <v>434.7088766</v>
      </c>
      <c r="X14" s="20" t="n">
        <v>11.34495627</v>
      </c>
    </row>
    <row r="15" spans="1:24">
      <c r="A15" s="15" t="s">
        <v>190</v>
      </c>
      <c r="B15" s="17" t="n">
        <v>5882</v>
      </c>
      <c r="C15" s="18">
        <f>(151.0/B15*100)</f>
        <v/>
      </c>
      <c r="D15" s="19" t="n">
        <v>5731</v>
      </c>
      <c r="E15" s="18" t="n">
        <v>490.01406328</v>
      </c>
      <c r="F15" s="20" t="n">
        <v>4.80759874</v>
      </c>
      <c r="G15" s="18" t="n">
        <v>542.83257212</v>
      </c>
      <c r="H15" s="20" t="n">
        <v>2.59551173</v>
      </c>
      <c r="I15" s="18" t="n">
        <v>544.21698294</v>
      </c>
      <c r="J15" s="20" t="n">
        <v>3.36549374</v>
      </c>
      <c r="K15" s="18" t="n">
        <v>532.08634126</v>
      </c>
      <c r="L15" s="20" t="n">
        <v>7.03659119</v>
      </c>
      <c r="M15" s="18" t="n">
        <v>487.11559798</v>
      </c>
      <c r="N15" s="20" t="n">
        <v>10.02951807</v>
      </c>
      <c r="O15" s="18" t="n">
        <v>346.97734016</v>
      </c>
      <c r="P15" s="20" t="n">
        <v>25.67199834</v>
      </c>
      <c r="Q15" s="18" t="s">
        <v>182</v>
      </c>
      <c r="R15" s="20" t="s">
        <v>182</v>
      </c>
      <c r="S15" s="18" t="n">
        <v>367.66871077</v>
      </c>
      <c r="T15" s="20" t="n">
        <v>14.82638214</v>
      </c>
      <c r="U15" s="18" t="s">
        <v>182</v>
      </c>
      <c r="V15" s="20" t="s">
        <v>182</v>
      </c>
      <c r="W15" s="18" t="n">
        <v>432.71280329</v>
      </c>
      <c r="X15" s="20" t="n">
        <v>9.08534921</v>
      </c>
    </row>
    <row r="16" spans="1:24">
      <c r="A16" s="15" t="s">
        <v>191</v>
      </c>
      <c r="B16" s="17" t="n">
        <v>6108</v>
      </c>
      <c r="C16" s="18">
        <f>(264.0/B16*100)</f>
        <v/>
      </c>
      <c r="D16" s="19" t="n">
        <v>5844</v>
      </c>
      <c r="E16" s="18" t="n">
        <v>447.73016297</v>
      </c>
      <c r="F16" s="20" t="n">
        <v>4.78621722</v>
      </c>
      <c r="G16" s="18" t="n">
        <v>529.70495092</v>
      </c>
      <c r="H16" s="20" t="n">
        <v>3.70748751</v>
      </c>
      <c r="I16" s="18" t="n">
        <v>540.40254688</v>
      </c>
      <c r="J16" s="20" t="n">
        <v>3.2026589</v>
      </c>
      <c r="K16" s="18" t="n">
        <v>515.2749026499999</v>
      </c>
      <c r="L16" s="20" t="n">
        <v>4.23072476</v>
      </c>
      <c r="M16" s="18" t="n">
        <v>455.59640327</v>
      </c>
      <c r="N16" s="20" t="n">
        <v>5.87777061</v>
      </c>
      <c r="O16" s="18" t="n">
        <v>327.78468044</v>
      </c>
      <c r="P16" s="20" t="n">
        <v>17.76127597</v>
      </c>
      <c r="Q16" s="18" t="s">
        <v>182</v>
      </c>
      <c r="R16" s="20" t="s">
        <v>182</v>
      </c>
      <c r="S16" s="18" t="s">
        <v>182</v>
      </c>
      <c r="T16" s="20" t="s">
        <v>182</v>
      </c>
      <c r="U16" s="18" t="s">
        <v>182</v>
      </c>
      <c r="V16" s="20" t="s">
        <v>182</v>
      </c>
      <c r="W16" s="18" t="n">
        <v>380.81755191</v>
      </c>
      <c r="X16" s="20" t="n">
        <v>8.549228859999999</v>
      </c>
    </row>
    <row r="17" spans="1:24">
      <c r="A17" s="15" t="s">
        <v>192</v>
      </c>
      <c r="B17" s="17" t="n">
        <v>6504</v>
      </c>
      <c r="C17" s="18">
        <f>(794.0/B17*100)</f>
        <v/>
      </c>
      <c r="D17" s="19" t="n">
        <v>5710</v>
      </c>
      <c r="E17" s="18" t="n">
        <v>471.14203896</v>
      </c>
      <c r="F17" s="20" t="n">
        <v>5.46591608</v>
      </c>
      <c r="G17" s="18" t="n">
        <v>529.04955767</v>
      </c>
      <c r="H17" s="20" t="n">
        <v>3.12751335</v>
      </c>
      <c r="I17" s="18" t="n">
        <v>534.96141757</v>
      </c>
      <c r="J17" s="20" t="n">
        <v>3.55188672</v>
      </c>
      <c r="K17" s="18" t="n">
        <v>525.16260132</v>
      </c>
      <c r="L17" s="20" t="n">
        <v>6.0973791</v>
      </c>
      <c r="M17" s="18" t="n">
        <v>494.45192697</v>
      </c>
      <c r="N17" s="20" t="n">
        <v>11.4958871</v>
      </c>
      <c r="O17" s="18" t="s">
        <v>182</v>
      </c>
      <c r="P17" s="20" t="s">
        <v>182</v>
      </c>
      <c r="Q17" s="18" t="s">
        <v>182</v>
      </c>
      <c r="R17" s="20" t="s">
        <v>182</v>
      </c>
      <c r="S17" s="18" t="n">
        <v>338.260297</v>
      </c>
      <c r="T17" s="20" t="n">
        <v>14.23011861</v>
      </c>
      <c r="U17" s="18" t="s">
        <v>182</v>
      </c>
      <c r="V17" s="20" t="s">
        <v>182</v>
      </c>
      <c r="W17" s="18" t="n">
        <v>405.40504373</v>
      </c>
      <c r="X17" s="20" t="n">
        <v>9.712178870000001</v>
      </c>
    </row>
    <row r="18" spans="1:24">
      <c r="A18" s="15" t="s">
        <v>193</v>
      </c>
      <c r="B18" s="17" t="n">
        <v>5532</v>
      </c>
      <c r="C18" s="18">
        <f>(40.0/B18*100)</f>
        <v/>
      </c>
      <c r="D18" s="19" t="n">
        <v>5492</v>
      </c>
      <c r="E18" s="18" t="n">
        <v>437.40739519</v>
      </c>
      <c r="F18" s="20" t="n">
        <v>5.7007237</v>
      </c>
      <c r="G18" s="18" t="n">
        <v>490.55881134</v>
      </c>
      <c r="H18" s="20" t="n">
        <v>4.61855033</v>
      </c>
      <c r="I18" s="18" t="n">
        <v>501.78702451</v>
      </c>
      <c r="J18" s="20" t="n">
        <v>4.90555683</v>
      </c>
      <c r="K18" s="18" t="n">
        <v>470.53308742</v>
      </c>
      <c r="L18" s="20" t="n">
        <v>5.02300025</v>
      </c>
      <c r="M18" s="18" t="n">
        <v>452.509037</v>
      </c>
      <c r="N18" s="20" t="n">
        <v>4.56734972</v>
      </c>
      <c r="O18" s="18" t="n">
        <v>344.14369298</v>
      </c>
      <c r="P18" s="20" t="n">
        <v>18.50959331</v>
      </c>
      <c r="Q18" s="18" t="s">
        <v>182</v>
      </c>
      <c r="R18" s="20" t="s">
        <v>182</v>
      </c>
      <c r="S18" s="18" t="s">
        <v>182</v>
      </c>
      <c r="T18" s="20" t="s">
        <v>182</v>
      </c>
      <c r="U18" s="18" t="s">
        <v>182</v>
      </c>
      <c r="V18" s="20" t="s">
        <v>182</v>
      </c>
      <c r="W18" s="18" t="n">
        <v>380.91825943</v>
      </c>
      <c r="X18" s="20" t="n">
        <v>8.722058629999999</v>
      </c>
    </row>
    <row r="19" spans="1:24">
      <c r="A19" s="15" t="s">
        <v>194</v>
      </c>
      <c r="B19" s="17" t="n">
        <v>5658</v>
      </c>
      <c r="C19" s="18">
        <f>(154.0/B19*100)</f>
        <v/>
      </c>
      <c r="D19" s="19" t="n">
        <v>5504</v>
      </c>
      <c r="E19" s="18" t="n">
        <v>421.52500922</v>
      </c>
      <c r="F19" s="20" t="n">
        <v>4.77247749</v>
      </c>
      <c r="G19" s="18" t="n">
        <v>489.95354437</v>
      </c>
      <c r="H19" s="20" t="n">
        <v>3.57150389</v>
      </c>
      <c r="I19" s="18" t="n">
        <v>496.0639187</v>
      </c>
      <c r="J19" s="20" t="n">
        <v>3.33595917</v>
      </c>
      <c r="K19" s="18" t="n">
        <v>481.12458047</v>
      </c>
      <c r="L19" s="20" t="n">
        <v>4.26124587</v>
      </c>
      <c r="M19" s="18" t="n">
        <v>425.17849473</v>
      </c>
      <c r="N19" s="20" t="n">
        <v>5.39920845</v>
      </c>
      <c r="O19" s="18" t="n">
        <v>417.5235188</v>
      </c>
      <c r="P19" s="20" t="n">
        <v>18.56400748</v>
      </c>
      <c r="Q19" s="18" t="s">
        <v>182</v>
      </c>
      <c r="R19" s="20" t="s">
        <v>182</v>
      </c>
      <c r="S19" s="18" t="s">
        <v>182</v>
      </c>
      <c r="T19" s="20" t="s">
        <v>182</v>
      </c>
      <c r="U19" s="18" t="s">
        <v>182</v>
      </c>
      <c r="V19" s="20" t="s">
        <v>182</v>
      </c>
      <c r="W19" s="18" t="n">
        <v>376.46976368</v>
      </c>
      <c r="X19" s="20" t="n">
        <v>7.59793464</v>
      </c>
    </row>
    <row r="20" spans="1:24">
      <c r="A20" s="15" t="s">
        <v>195</v>
      </c>
      <c r="B20" s="17" t="n">
        <v>3371</v>
      </c>
      <c r="C20" s="18">
        <f>(81.0/B20*100)</f>
        <v/>
      </c>
      <c r="D20" s="19" t="n">
        <v>3290</v>
      </c>
      <c r="E20" s="18" t="n">
        <v>440.91069302</v>
      </c>
      <c r="F20" s="20" t="n">
        <v>7.37032016</v>
      </c>
      <c r="G20" s="18" t="n">
        <v>498.89502339</v>
      </c>
      <c r="H20" s="20" t="n">
        <v>3.25308343</v>
      </c>
      <c r="I20" s="18" t="n">
        <v>494.67271054</v>
      </c>
      <c r="J20" s="20" t="n">
        <v>3.48546112</v>
      </c>
      <c r="K20" s="18" t="n">
        <v>479.11209996</v>
      </c>
      <c r="L20" s="20" t="n">
        <v>5.47287789</v>
      </c>
      <c r="M20" s="18" t="n">
        <v>457.98668109</v>
      </c>
      <c r="N20" s="20" t="n">
        <v>8.70619733</v>
      </c>
      <c r="O20" s="18" t="s">
        <v>182</v>
      </c>
      <c r="P20" s="20" t="s">
        <v>182</v>
      </c>
      <c r="Q20" s="18" t="s">
        <v>182</v>
      </c>
      <c r="R20" s="20" t="s">
        <v>182</v>
      </c>
      <c r="S20" s="18" t="s">
        <v>182</v>
      </c>
      <c r="T20" s="20" t="s">
        <v>182</v>
      </c>
      <c r="U20" s="18" t="s">
        <v>182</v>
      </c>
      <c r="V20" s="20" t="s">
        <v>182</v>
      </c>
      <c r="W20" s="18" t="n">
        <v>382.69225729</v>
      </c>
      <c r="X20" s="20" t="n">
        <v>9.122187329999999</v>
      </c>
    </row>
    <row r="21" spans="1:24">
      <c r="A21" s="15" t="s">
        <v>196</v>
      </c>
      <c r="B21" s="17" t="n">
        <v>5741</v>
      </c>
      <c r="C21" s="18">
        <f>(81.0/B21*100)</f>
        <v/>
      </c>
      <c r="D21" s="19" t="n">
        <v>5660</v>
      </c>
      <c r="E21" s="18" t="n">
        <v>482.36872771</v>
      </c>
      <c r="F21" s="20" t="n">
        <v>4.33851438</v>
      </c>
      <c r="G21" s="18" t="n">
        <v>531.51865933</v>
      </c>
      <c r="H21" s="20" t="n">
        <v>2.96963093</v>
      </c>
      <c r="I21" s="18" t="n">
        <v>534.91649337</v>
      </c>
      <c r="J21" s="20" t="n">
        <v>2.69526503</v>
      </c>
      <c r="K21" s="18" t="n">
        <v>530.27097513</v>
      </c>
      <c r="L21" s="20" t="n">
        <v>4.27893106</v>
      </c>
      <c r="M21" s="18" t="n">
        <v>481.67406249</v>
      </c>
      <c r="N21" s="20" t="n">
        <v>6.749231</v>
      </c>
      <c r="O21" s="18" t="n">
        <v>412.14039851</v>
      </c>
      <c r="P21" s="20" t="n">
        <v>36.64432922</v>
      </c>
      <c r="Q21" s="18" t="s">
        <v>182</v>
      </c>
      <c r="R21" s="20" t="s">
        <v>182</v>
      </c>
      <c r="S21" s="18" t="s">
        <v>182</v>
      </c>
      <c r="T21" s="20" t="s">
        <v>182</v>
      </c>
      <c r="U21" s="18" t="s">
        <v>182</v>
      </c>
      <c r="V21" s="20" t="s">
        <v>182</v>
      </c>
      <c r="W21" s="18" t="n">
        <v>434.24236815</v>
      </c>
      <c r="X21" s="20" t="n">
        <v>10.14278147</v>
      </c>
    </row>
    <row r="22" spans="1:24">
      <c r="A22" s="15" t="s">
        <v>197</v>
      </c>
      <c r="B22" s="17" t="n">
        <v>6598</v>
      </c>
      <c r="C22" s="18">
        <f>(102.0/B22*100)</f>
        <v/>
      </c>
      <c r="D22" s="19" t="n">
        <v>6496</v>
      </c>
      <c r="E22" s="18" t="n">
        <v>443.63730527</v>
      </c>
      <c r="F22" s="20" t="n">
        <v>8.225414560000001</v>
      </c>
      <c r="G22" s="18" t="n">
        <v>507.17970702</v>
      </c>
      <c r="H22" s="20" t="n">
        <v>4.89301284</v>
      </c>
      <c r="I22" s="18" t="n">
        <v>515.0813577</v>
      </c>
      <c r="J22" s="20" t="n">
        <v>4.7402246</v>
      </c>
      <c r="K22" s="18" t="n">
        <v>498.60326171</v>
      </c>
      <c r="L22" s="20" t="n">
        <v>5.75202961</v>
      </c>
      <c r="M22" s="18" t="n">
        <v>458.18003876</v>
      </c>
      <c r="N22" s="20" t="n">
        <v>6.97722813</v>
      </c>
      <c r="O22" s="18" t="n">
        <v>371.78539807</v>
      </c>
      <c r="P22" s="20" t="n">
        <v>9.287245390000001</v>
      </c>
      <c r="Q22" s="18" t="s">
        <v>182</v>
      </c>
      <c r="R22" s="20" t="s">
        <v>182</v>
      </c>
      <c r="S22" s="18" t="n">
        <v>481.75555063</v>
      </c>
      <c r="T22" s="20" t="n">
        <v>8.711038220000001</v>
      </c>
      <c r="U22" s="18" t="s">
        <v>182</v>
      </c>
      <c r="V22" s="20" t="s">
        <v>182</v>
      </c>
      <c r="W22" s="18" t="n">
        <v>368.485577</v>
      </c>
      <c r="X22" s="20" t="n">
        <v>8.545034899999999</v>
      </c>
    </row>
    <row r="23" spans="1:24">
      <c r="A23" s="15" t="s">
        <v>198</v>
      </c>
      <c r="B23" s="17" t="n">
        <v>11583</v>
      </c>
      <c r="C23" s="18">
        <f>(522.0/B23*100)</f>
        <v/>
      </c>
      <c r="D23" s="19" t="n">
        <v>11061</v>
      </c>
      <c r="E23" s="18" t="n">
        <v>449.92376738</v>
      </c>
      <c r="F23" s="20" t="n">
        <v>4.33122496</v>
      </c>
      <c r="G23" s="18" t="n">
        <v>504.91949832</v>
      </c>
      <c r="H23" s="20" t="n">
        <v>3.52731259</v>
      </c>
      <c r="I23" s="18" t="n">
        <v>505.28320787</v>
      </c>
      <c r="J23" s="20" t="n">
        <v>3.20594809</v>
      </c>
      <c r="K23" s="18" t="n">
        <v>497.50834392</v>
      </c>
      <c r="L23" s="20" t="n">
        <v>4.35744917</v>
      </c>
      <c r="M23" s="18" t="n">
        <v>474.32163124</v>
      </c>
      <c r="N23" s="20" t="n">
        <v>5.84064793</v>
      </c>
      <c r="O23" s="18" t="n">
        <v>415.78740956</v>
      </c>
      <c r="P23" s="20" t="n">
        <v>22.44752181</v>
      </c>
      <c r="Q23" s="18" t="s">
        <v>182</v>
      </c>
      <c r="R23" s="20" t="s">
        <v>182</v>
      </c>
      <c r="S23" s="18" t="s">
        <v>182</v>
      </c>
      <c r="T23" s="20" t="s">
        <v>182</v>
      </c>
      <c r="U23" s="18" t="s">
        <v>182</v>
      </c>
      <c r="V23" s="20" t="s">
        <v>182</v>
      </c>
      <c r="W23" s="18" t="n">
        <v>408.79144357</v>
      </c>
      <c r="X23" s="20" t="n">
        <v>7.49666104</v>
      </c>
    </row>
    <row r="24" spans="1:24">
      <c r="A24" s="15" t="s">
        <v>199</v>
      </c>
      <c r="B24" s="17" t="n">
        <v>6647</v>
      </c>
      <c r="C24" s="18">
        <f>(20.0/B24*100)</f>
        <v/>
      </c>
      <c r="D24" s="19" t="n">
        <v>6627</v>
      </c>
      <c r="E24" s="18" t="n">
        <v>490.14305336</v>
      </c>
      <c r="F24" s="20" t="n">
        <v>3.50121114</v>
      </c>
      <c r="G24" s="18" t="n">
        <v>534.23116467</v>
      </c>
      <c r="H24" s="20" t="n">
        <v>3.3049325</v>
      </c>
      <c r="I24" s="18" t="n">
        <v>543.47469296</v>
      </c>
      <c r="J24" s="20" t="n">
        <v>4.07435972</v>
      </c>
      <c r="K24" s="18" t="n">
        <v>541.11359151</v>
      </c>
      <c r="L24" s="20" t="n">
        <v>10.72478725</v>
      </c>
      <c r="M24" s="18" t="n">
        <v>515.4383954800001</v>
      </c>
      <c r="N24" s="20" t="n">
        <v>14.92998137</v>
      </c>
      <c r="O24" s="18" t="n">
        <v>421.72680658</v>
      </c>
      <c r="P24" s="20" t="n">
        <v>17.49008828</v>
      </c>
      <c r="Q24" s="18" t="s">
        <v>182</v>
      </c>
      <c r="R24" s="20" t="s">
        <v>182</v>
      </c>
      <c r="S24" s="18" t="s">
        <v>182</v>
      </c>
      <c r="T24" s="20" t="s">
        <v>182</v>
      </c>
      <c r="U24" s="18" t="s">
        <v>182</v>
      </c>
      <c r="V24" s="20" t="s">
        <v>182</v>
      </c>
      <c r="W24" s="18" t="n">
        <v>419.90311458</v>
      </c>
      <c r="X24" s="20" t="n">
        <v>15.33696584</v>
      </c>
    </row>
    <row r="25" spans="1:24">
      <c r="A25" s="15" t="s">
        <v>200</v>
      </c>
      <c r="B25" s="17" t="n">
        <v>5581</v>
      </c>
      <c r="C25" s="18">
        <f>(28.0/B25*100)</f>
        <v/>
      </c>
      <c r="D25" s="19" t="n">
        <v>5553</v>
      </c>
      <c r="E25" s="18" t="n">
        <v>475.15891277</v>
      </c>
      <c r="F25" s="20" t="n">
        <v>4.43679996</v>
      </c>
      <c r="G25" s="18" t="n">
        <v>526.42593081</v>
      </c>
      <c r="H25" s="20" t="n">
        <v>4.05917083</v>
      </c>
      <c r="I25" s="18" t="n">
        <v>532.03671446</v>
      </c>
      <c r="J25" s="20" t="n">
        <v>3.6282092</v>
      </c>
      <c r="K25" s="18" t="n">
        <v>549.4116313</v>
      </c>
      <c r="L25" s="20" t="n">
        <v>6.96582626</v>
      </c>
      <c r="M25" s="18" t="n">
        <v>537.23702411</v>
      </c>
      <c r="N25" s="20" t="n">
        <v>13.93389539</v>
      </c>
      <c r="O25" s="18" t="n">
        <v>368.87327966</v>
      </c>
      <c r="P25" s="20" t="n">
        <v>23.3815843</v>
      </c>
      <c r="Q25" s="18" t="s">
        <v>182</v>
      </c>
      <c r="R25" s="20" t="s">
        <v>182</v>
      </c>
      <c r="S25" s="18" t="s">
        <v>182</v>
      </c>
      <c r="T25" s="20" t="s">
        <v>182</v>
      </c>
      <c r="U25" s="18" t="s">
        <v>182</v>
      </c>
      <c r="V25" s="20" t="s">
        <v>182</v>
      </c>
      <c r="W25" s="18" t="n">
        <v>435.11901043</v>
      </c>
      <c r="X25" s="20" t="n">
        <v>17.99690725</v>
      </c>
    </row>
    <row r="26" spans="1:24">
      <c r="A26" s="15" t="s">
        <v>201</v>
      </c>
      <c r="B26" s="17" t="n">
        <v>4869</v>
      </c>
      <c r="C26" s="18">
        <f>(102.0/B26*100)</f>
        <v/>
      </c>
      <c r="D26" s="19" t="n">
        <v>4767</v>
      </c>
      <c r="E26" s="18" t="n">
        <v>440.6641477</v>
      </c>
      <c r="F26" s="20" t="n">
        <v>5.52437888</v>
      </c>
      <c r="G26" s="18" t="n">
        <v>489.34556775</v>
      </c>
      <c r="H26" s="20" t="n">
        <v>2.92034739</v>
      </c>
      <c r="I26" s="18" t="n">
        <v>504.30674381</v>
      </c>
      <c r="J26" s="20" t="n">
        <v>2.62686766</v>
      </c>
      <c r="K26" s="18" t="n">
        <v>499.1589066</v>
      </c>
      <c r="L26" s="20" t="n">
        <v>3.17498499</v>
      </c>
      <c r="M26" s="18" t="n">
        <v>475.70065658</v>
      </c>
      <c r="N26" s="20" t="n">
        <v>4.90159266</v>
      </c>
      <c r="O26" s="18" t="s">
        <v>182</v>
      </c>
      <c r="P26" s="20" t="s">
        <v>182</v>
      </c>
      <c r="Q26" s="18" t="s">
        <v>182</v>
      </c>
      <c r="R26" s="20" t="s">
        <v>182</v>
      </c>
      <c r="S26" s="18" t="s">
        <v>182</v>
      </c>
      <c r="T26" s="20" t="s">
        <v>182</v>
      </c>
      <c r="U26" s="18" t="s">
        <v>182</v>
      </c>
      <c r="V26" s="20" t="s">
        <v>182</v>
      </c>
      <c r="W26" s="18" t="n">
        <v>422.87068007</v>
      </c>
      <c r="X26" s="20" t="n">
        <v>8.103191089999999</v>
      </c>
    </row>
    <row r="27" spans="1:24">
      <c r="A27" s="15" t="s">
        <v>202</v>
      </c>
      <c r="B27" s="17" t="n">
        <v>5299</v>
      </c>
      <c r="C27" s="18">
        <f>(186.0/B27*100)</f>
        <v/>
      </c>
      <c r="D27" s="19" t="n">
        <v>5113</v>
      </c>
      <c r="E27" s="18" t="n">
        <v>432.76244032</v>
      </c>
      <c r="F27" s="20" t="n">
        <v>4.41093626</v>
      </c>
      <c r="G27" s="18" t="n">
        <v>504.36627904</v>
      </c>
      <c r="H27" s="20" t="n">
        <v>3.51198134</v>
      </c>
      <c r="I27" s="18" t="n">
        <v>510.61971142</v>
      </c>
      <c r="J27" s="20" t="n">
        <v>2.53339752</v>
      </c>
      <c r="K27" s="18" t="n">
        <v>502.89706334</v>
      </c>
      <c r="L27" s="20" t="n">
        <v>4.65611078</v>
      </c>
      <c r="M27" s="18" t="n">
        <v>453.38652874</v>
      </c>
      <c r="N27" s="20" t="n">
        <v>7.20300902</v>
      </c>
      <c r="O27" s="18" t="n">
        <v>387.30917951</v>
      </c>
      <c r="P27" s="20" t="n">
        <v>16.08929805</v>
      </c>
      <c r="Q27" s="18" t="s">
        <v>182</v>
      </c>
      <c r="R27" s="20" t="s">
        <v>182</v>
      </c>
      <c r="S27" s="18" t="s">
        <v>182</v>
      </c>
      <c r="T27" s="20" t="s">
        <v>182</v>
      </c>
      <c r="U27" s="18" t="s">
        <v>182</v>
      </c>
      <c r="V27" s="20" t="s">
        <v>182</v>
      </c>
      <c r="W27" s="18" t="n">
        <v>400.4061533</v>
      </c>
      <c r="X27" s="20" t="n">
        <v>4.74128182</v>
      </c>
    </row>
    <row r="28" spans="1:24">
      <c r="A28" s="15" t="s">
        <v>203</v>
      </c>
      <c r="B28" s="17" t="n">
        <v>7568</v>
      </c>
      <c r="C28" s="18">
        <f>(135.0/B28*100)</f>
        <v/>
      </c>
      <c r="D28" s="19" t="n">
        <v>7433</v>
      </c>
      <c r="E28" s="18" t="n">
        <v>377.65678528</v>
      </c>
      <c r="F28" s="20" t="n">
        <v>3.42681715</v>
      </c>
      <c r="G28" s="18" t="n">
        <v>415.30816956</v>
      </c>
      <c r="H28" s="20" t="n">
        <v>3.80362029</v>
      </c>
      <c r="I28" s="18" t="n">
        <v>437.66572395</v>
      </c>
      <c r="J28" s="20" t="n">
        <v>2.79634867</v>
      </c>
      <c r="K28" s="18" t="n">
        <v>448.31518164</v>
      </c>
      <c r="L28" s="20" t="n">
        <v>3.11620336</v>
      </c>
      <c r="M28" s="18" t="n">
        <v>439.54157925</v>
      </c>
      <c r="N28" s="20" t="n">
        <v>5.47584671</v>
      </c>
      <c r="O28" s="18" t="n">
        <v>334.93985653</v>
      </c>
      <c r="P28" s="20" t="n">
        <v>9.19196545</v>
      </c>
      <c r="Q28" s="18" t="s">
        <v>182</v>
      </c>
      <c r="R28" s="20" t="s">
        <v>182</v>
      </c>
      <c r="S28" s="18" t="s">
        <v>182</v>
      </c>
      <c r="T28" s="20" t="s">
        <v>182</v>
      </c>
      <c r="U28" s="18" t="s">
        <v>182</v>
      </c>
      <c r="V28" s="20" t="s">
        <v>182</v>
      </c>
      <c r="W28" s="18" t="n">
        <v>346.62628922</v>
      </c>
      <c r="X28" s="20" t="n">
        <v>10.84066936</v>
      </c>
    </row>
    <row r="29" spans="1:24">
      <c r="A29" s="15" t="s">
        <v>204</v>
      </c>
      <c r="B29" s="17" t="n">
        <v>5385</v>
      </c>
      <c r="C29" s="18">
        <f>(37.0/B29*100)</f>
        <v/>
      </c>
      <c r="D29" s="19" t="n">
        <v>5348</v>
      </c>
      <c r="E29" s="18" t="n">
        <v>432.63358605</v>
      </c>
      <c r="F29" s="20" t="n">
        <v>5.99603453</v>
      </c>
      <c r="G29" s="18" t="n">
        <v>502.55396776</v>
      </c>
      <c r="H29" s="20" t="n">
        <v>3.68986515</v>
      </c>
      <c r="I29" s="18" t="n">
        <v>521.40999763</v>
      </c>
      <c r="J29" s="20" t="n">
        <v>3.17941774</v>
      </c>
      <c r="K29" s="18" t="n">
        <v>527.37773636</v>
      </c>
      <c r="L29" s="20" t="n">
        <v>3.69317057</v>
      </c>
      <c r="M29" s="18" t="n">
        <v>501.67923207</v>
      </c>
      <c r="N29" s="20" t="n">
        <v>8.0980828</v>
      </c>
      <c r="O29" s="18" t="n">
        <v>324.13415987</v>
      </c>
      <c r="P29" s="20" t="n">
        <v>51.69632977</v>
      </c>
      <c r="Q29" s="18" t="s">
        <v>182</v>
      </c>
      <c r="R29" s="20" t="s">
        <v>182</v>
      </c>
      <c r="S29" s="18" t="n">
        <v>314.02123871</v>
      </c>
      <c r="T29" s="20" t="n">
        <v>13.26138992</v>
      </c>
      <c r="U29" s="18" t="s">
        <v>182</v>
      </c>
      <c r="V29" s="20" t="s">
        <v>182</v>
      </c>
      <c r="W29" s="18" t="n">
        <v>384.27207997</v>
      </c>
      <c r="X29" s="20" t="n">
        <v>12.31060019</v>
      </c>
    </row>
    <row r="30" spans="1:24">
      <c r="A30" s="15" t="s">
        <v>205</v>
      </c>
      <c r="B30" s="17" t="n">
        <v>4520</v>
      </c>
      <c r="C30" s="18">
        <f>(577.0/B30*100)</f>
        <v/>
      </c>
      <c r="D30" s="19" t="n">
        <v>3943</v>
      </c>
      <c r="E30" s="18" t="n">
        <v>456.16982269</v>
      </c>
      <c r="F30" s="20" t="n">
        <v>7.64815842</v>
      </c>
      <c r="G30" s="18" t="n">
        <v>508.92314365</v>
      </c>
      <c r="H30" s="20" t="n">
        <v>5.88153517</v>
      </c>
      <c r="I30" s="18" t="n">
        <v>534.9174442</v>
      </c>
      <c r="J30" s="20" t="n">
        <v>3.48629866</v>
      </c>
      <c r="K30" s="18" t="n">
        <v>533.9776461599999</v>
      </c>
      <c r="L30" s="20" t="n">
        <v>4.01884578</v>
      </c>
      <c r="M30" s="18" t="n">
        <v>513.97027332</v>
      </c>
      <c r="N30" s="20" t="n">
        <v>7.42849358</v>
      </c>
      <c r="O30" s="18" t="n">
        <v>405.01001004</v>
      </c>
      <c r="P30" s="20" t="n">
        <v>26.28454288</v>
      </c>
      <c r="Q30" s="18" t="s">
        <v>182</v>
      </c>
      <c r="R30" s="20" t="s">
        <v>182</v>
      </c>
      <c r="S30" s="18" t="s">
        <v>182</v>
      </c>
      <c r="T30" s="20" t="s">
        <v>182</v>
      </c>
      <c r="U30" s="18" t="s">
        <v>182</v>
      </c>
      <c r="V30" s="20" t="s">
        <v>182</v>
      </c>
      <c r="W30" s="18" t="n">
        <v>417.88085686</v>
      </c>
      <c r="X30" s="20" t="n">
        <v>7.16969603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(17.0/B32*100)</f>
        <v/>
      </c>
      <c r="D32" s="19" t="n">
        <v>4461</v>
      </c>
      <c r="E32" s="18" t="n">
        <v>462.50494027</v>
      </c>
      <c r="F32" s="20" t="n">
        <v>4.50070099</v>
      </c>
      <c r="G32" s="18" t="n">
        <v>518.02511493</v>
      </c>
      <c r="H32" s="20" t="n">
        <v>3.79778922</v>
      </c>
      <c r="I32" s="18" t="n">
        <v>519.99583187</v>
      </c>
      <c r="J32" s="20" t="n">
        <v>3.2546817</v>
      </c>
      <c r="K32" s="18" t="n">
        <v>518.67820488</v>
      </c>
      <c r="L32" s="20" t="n">
        <v>3.30465771</v>
      </c>
      <c r="M32" s="18" t="n">
        <v>488.02208358</v>
      </c>
      <c r="N32" s="20" t="n">
        <v>5.04311446</v>
      </c>
      <c r="O32" s="18" t="n">
        <v>415.96615723</v>
      </c>
      <c r="P32" s="20" t="n">
        <v>23.22638406</v>
      </c>
      <c r="Q32" s="18" t="s">
        <v>182</v>
      </c>
      <c r="R32" s="20" t="s">
        <v>182</v>
      </c>
      <c r="S32" s="18" t="s">
        <v>182</v>
      </c>
      <c r="T32" s="20" t="s">
        <v>182</v>
      </c>
      <c r="U32" s="18" t="s">
        <v>182</v>
      </c>
      <c r="V32" s="20" t="s">
        <v>182</v>
      </c>
      <c r="W32" s="18" t="n">
        <v>405.16961296</v>
      </c>
      <c r="X32" s="20" t="n">
        <v>9.99915715</v>
      </c>
    </row>
    <row r="33" spans="1:24">
      <c r="A33" s="15" t="s">
        <v>208</v>
      </c>
      <c r="B33" s="17" t="n">
        <v>7325</v>
      </c>
      <c r="C33" s="18">
        <f>(246.0/B33*100)</f>
        <v/>
      </c>
      <c r="D33" s="19" t="n">
        <v>7079</v>
      </c>
      <c r="E33" s="18" t="n">
        <v>464.59253988</v>
      </c>
      <c r="F33" s="20" t="n">
        <v>5.26107883</v>
      </c>
      <c r="G33" s="18" t="n">
        <v>512.71228687</v>
      </c>
      <c r="H33" s="20" t="n">
        <v>3.6245386</v>
      </c>
      <c r="I33" s="18" t="n">
        <v>517.07095106</v>
      </c>
      <c r="J33" s="20" t="n">
        <v>3.36114891</v>
      </c>
      <c r="K33" s="18" t="n">
        <v>492.81936568</v>
      </c>
      <c r="L33" s="20" t="n">
        <v>4.73054958</v>
      </c>
      <c r="M33" s="18" t="n">
        <v>458.57068087</v>
      </c>
      <c r="N33" s="20" t="n">
        <v>5.10348193</v>
      </c>
      <c r="O33" s="18" t="n">
        <v>376.02911283</v>
      </c>
      <c r="P33" s="20" t="n">
        <v>21.32653468</v>
      </c>
      <c r="Q33" s="18" t="s">
        <v>182</v>
      </c>
      <c r="R33" s="20" t="s">
        <v>182</v>
      </c>
      <c r="S33" s="18" t="s">
        <v>182</v>
      </c>
      <c r="T33" s="20" t="s">
        <v>182</v>
      </c>
      <c r="U33" s="18" t="s">
        <v>182</v>
      </c>
      <c r="V33" s="20" t="s">
        <v>182</v>
      </c>
      <c r="W33" s="18" t="n">
        <v>413.34434827</v>
      </c>
      <c r="X33" s="20" t="n">
        <v>10.37922182</v>
      </c>
    </row>
    <row r="34" spans="1:24">
      <c r="A34" s="15" t="s">
        <v>209</v>
      </c>
      <c r="B34" s="17" t="n">
        <v>6350</v>
      </c>
      <c r="C34" s="18">
        <f>(87.0/B34*100)</f>
        <v/>
      </c>
      <c r="D34" s="19" t="n">
        <v>6263</v>
      </c>
      <c r="E34" s="18" t="n">
        <v>396.05211592</v>
      </c>
      <c r="F34" s="20" t="n">
        <v>4.23337759</v>
      </c>
      <c r="G34" s="18" t="n">
        <v>469.99164746</v>
      </c>
      <c r="H34" s="20" t="n">
        <v>3.09652511</v>
      </c>
      <c r="I34" s="18" t="n">
        <v>495.84008273</v>
      </c>
      <c r="J34" s="20" t="n">
        <v>3.24770309</v>
      </c>
      <c r="K34" s="18" t="n">
        <v>479.09679518</v>
      </c>
      <c r="L34" s="20" t="n">
        <v>4.50947463</v>
      </c>
      <c r="M34" s="18" t="n">
        <v>436.10652819</v>
      </c>
      <c r="N34" s="20" t="n">
        <v>5.23440129</v>
      </c>
      <c r="O34" s="18" t="n">
        <v>336.00964723</v>
      </c>
      <c r="P34" s="20" t="n">
        <v>14.75537024</v>
      </c>
      <c r="Q34" s="18" t="s">
        <v>182</v>
      </c>
      <c r="R34" s="20" t="s">
        <v>182</v>
      </c>
      <c r="S34" s="18" t="n">
        <v>263.37193708</v>
      </c>
      <c r="T34" s="20" t="n">
        <v>13.61114927</v>
      </c>
      <c r="U34" s="18" t="s">
        <v>182</v>
      </c>
      <c r="V34" s="20" t="s">
        <v>182</v>
      </c>
      <c r="W34" s="18" t="n">
        <v>362.29948601</v>
      </c>
      <c r="X34" s="20" t="n">
        <v>8.40418079</v>
      </c>
    </row>
    <row r="35" spans="1:24">
      <c r="A35" s="15" t="s">
        <v>210</v>
      </c>
      <c r="B35" s="17" t="n">
        <v>6406</v>
      </c>
      <c r="C35" s="18">
        <f>(76.0/B35*100)</f>
        <v/>
      </c>
      <c r="D35" s="19" t="n">
        <v>6330</v>
      </c>
      <c r="E35" s="18" t="n">
        <v>452.81728461</v>
      </c>
      <c r="F35" s="20" t="n">
        <v>4.30930047</v>
      </c>
      <c r="G35" s="18" t="n">
        <v>515.07771295</v>
      </c>
      <c r="H35" s="20" t="n">
        <v>2.9755414</v>
      </c>
      <c r="I35" s="18" t="n">
        <v>525.37094123</v>
      </c>
      <c r="J35" s="20" t="n">
        <v>2.6791318</v>
      </c>
      <c r="K35" s="18" t="n">
        <v>523.68862718</v>
      </c>
      <c r="L35" s="20" t="n">
        <v>4.48700363</v>
      </c>
      <c r="M35" s="18" t="n">
        <v>481.61378916</v>
      </c>
      <c r="N35" s="20" t="n">
        <v>6.96961976</v>
      </c>
      <c r="O35" s="18" t="n">
        <v>430.2645433</v>
      </c>
      <c r="P35" s="20" t="n">
        <v>21.07802728</v>
      </c>
      <c r="Q35" s="18" t="s">
        <v>182</v>
      </c>
      <c r="R35" s="20" t="s">
        <v>182</v>
      </c>
      <c r="S35" s="18" t="n">
        <v>337.32521215</v>
      </c>
      <c r="T35" s="20" t="n">
        <v>11.65794297</v>
      </c>
      <c r="U35" s="18" t="s">
        <v>182</v>
      </c>
      <c r="V35" s="20" t="s">
        <v>182</v>
      </c>
      <c r="W35" s="18" t="n">
        <v>420.26835676</v>
      </c>
      <c r="X35" s="20" t="n">
        <v>6.54306854</v>
      </c>
    </row>
    <row r="36" spans="1:24">
      <c r="A36" s="15" t="s">
        <v>211</v>
      </c>
      <c r="B36" s="17" t="n">
        <v>6736</v>
      </c>
      <c r="C36" s="18">
        <f>(54.0/B36*100)</f>
        <v/>
      </c>
      <c r="D36" s="19" t="n">
        <v>6682</v>
      </c>
      <c r="E36" s="18" t="n">
        <v>435.08815591</v>
      </c>
      <c r="F36" s="20" t="n">
        <v>5.04729988</v>
      </c>
      <c r="G36" s="18" t="n">
        <v>501.16322125</v>
      </c>
      <c r="H36" s="20" t="n">
        <v>3.01945409</v>
      </c>
      <c r="I36" s="18" t="n">
        <v>515.1808630100001</v>
      </c>
      <c r="J36" s="20" t="n">
        <v>2.69670785</v>
      </c>
      <c r="K36" s="18" t="n">
        <v>511.42059256</v>
      </c>
      <c r="L36" s="20" t="n">
        <v>3.6663489</v>
      </c>
      <c r="M36" s="18" t="n">
        <v>474.719296</v>
      </c>
      <c r="N36" s="20" t="n">
        <v>5.84068388</v>
      </c>
      <c r="O36" s="18" t="n">
        <v>369.72364582</v>
      </c>
      <c r="P36" s="20" t="n">
        <v>22.3136275</v>
      </c>
      <c r="Q36" s="18" t="s">
        <v>182</v>
      </c>
      <c r="R36" s="20" t="s">
        <v>182</v>
      </c>
      <c r="S36" s="18" t="s">
        <v>182</v>
      </c>
      <c r="T36" s="20" t="s">
        <v>182</v>
      </c>
      <c r="U36" s="18" t="s">
        <v>182</v>
      </c>
      <c r="V36" s="20" t="s">
        <v>182</v>
      </c>
      <c r="W36" s="18" t="n">
        <v>396.91176782</v>
      </c>
      <c r="X36" s="20" t="n">
        <v>8.15827573</v>
      </c>
    </row>
    <row r="37" spans="1:24">
      <c r="A37" s="15" t="s">
        <v>212</v>
      </c>
      <c r="B37" s="17" t="n">
        <v>5458</v>
      </c>
      <c r="C37" s="18">
        <f>(271.0/B37*100)</f>
        <v/>
      </c>
      <c r="D37" s="19" t="n">
        <v>5187</v>
      </c>
      <c r="E37" s="18" t="n">
        <v>467.35200658</v>
      </c>
      <c r="F37" s="20" t="n">
        <v>6.30309954</v>
      </c>
      <c r="G37" s="18" t="n">
        <v>511.22662776</v>
      </c>
      <c r="H37" s="20" t="n">
        <v>5.08425117</v>
      </c>
      <c r="I37" s="18" t="n">
        <v>525.60680748</v>
      </c>
      <c r="J37" s="20" t="n">
        <v>3.52907372</v>
      </c>
      <c r="K37" s="18" t="n">
        <v>522.9834906999999</v>
      </c>
      <c r="L37" s="20" t="n">
        <v>4.89883751</v>
      </c>
      <c r="M37" s="18" t="n">
        <v>487.71019631</v>
      </c>
      <c r="N37" s="20" t="n">
        <v>6.2783805</v>
      </c>
      <c r="O37" s="18" t="n">
        <v>343.16972128</v>
      </c>
      <c r="P37" s="20" t="n">
        <v>23.12127196</v>
      </c>
      <c r="Q37" s="18" t="s">
        <v>182</v>
      </c>
      <c r="R37" s="20" t="s">
        <v>182</v>
      </c>
      <c r="S37" s="18" t="s">
        <v>182</v>
      </c>
      <c r="T37" s="20" t="s">
        <v>182</v>
      </c>
      <c r="U37" s="18" t="s">
        <v>182</v>
      </c>
      <c r="V37" s="20" t="s">
        <v>182</v>
      </c>
      <c r="W37" s="18" t="n">
        <v>405.55639203</v>
      </c>
      <c r="X37" s="20" t="n">
        <v>6.49546797</v>
      </c>
    </row>
    <row r="38" spans="1:24">
      <c r="A38" s="15" t="s">
        <v>213</v>
      </c>
      <c r="B38" s="17" t="n">
        <v>5860</v>
      </c>
      <c r="C38" s="18">
        <f>(68.0/B38*100)</f>
        <v/>
      </c>
      <c r="D38" s="19" t="n">
        <v>5792</v>
      </c>
      <c r="E38" s="18" t="n">
        <v>449.58729244</v>
      </c>
      <c r="F38" s="20" t="n">
        <v>4.85545038</v>
      </c>
      <c r="G38" s="18" t="n">
        <v>513.62722906</v>
      </c>
      <c r="H38" s="20" t="n">
        <v>3.67331661</v>
      </c>
      <c r="I38" s="18" t="n">
        <v>512.99316589</v>
      </c>
      <c r="J38" s="20" t="n">
        <v>3.49555117</v>
      </c>
      <c r="K38" s="18" t="n">
        <v>499.43239086</v>
      </c>
      <c r="L38" s="20" t="n">
        <v>5.27751871</v>
      </c>
      <c r="M38" s="18" t="n">
        <v>447.28555646</v>
      </c>
      <c r="N38" s="20" t="n">
        <v>7.84411466</v>
      </c>
      <c r="O38" s="18" t="n">
        <v>369.61260262</v>
      </c>
      <c r="P38" s="20" t="n">
        <v>18.26023486</v>
      </c>
      <c r="Q38" s="18" t="s">
        <v>182</v>
      </c>
      <c r="R38" s="20" t="s">
        <v>182</v>
      </c>
      <c r="S38" s="18" t="s">
        <v>182</v>
      </c>
      <c r="T38" s="20" t="s">
        <v>182</v>
      </c>
      <c r="U38" s="18" t="s">
        <v>182</v>
      </c>
      <c r="V38" s="20" t="s">
        <v>182</v>
      </c>
      <c r="W38" s="18" t="n">
        <v>408.93546408</v>
      </c>
      <c r="X38" s="20" t="n">
        <v>5.54695078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(5675.0/B40*100)</f>
        <v/>
      </c>
      <c r="D40" s="19" t="n">
        <v>8482</v>
      </c>
      <c r="E40" s="18" t="n">
        <v>440.60674251</v>
      </c>
      <c r="F40" s="20" t="n">
        <v>6.5106206</v>
      </c>
      <c r="G40" s="18" t="n">
        <v>482.03537491</v>
      </c>
      <c r="H40" s="20" t="n">
        <v>5.74834357</v>
      </c>
      <c r="I40" s="18" t="n">
        <v>516.16323484</v>
      </c>
      <c r="J40" s="20" t="n">
        <v>3.4465836</v>
      </c>
      <c r="K40" s="18" t="n">
        <v>528.0047509</v>
      </c>
      <c r="L40" s="20" t="n">
        <v>3.85294223</v>
      </c>
      <c r="M40" s="18" t="n">
        <v>494.63508665</v>
      </c>
      <c r="N40" s="20" t="n">
        <v>7.16405634</v>
      </c>
      <c r="O40" s="18" t="n">
        <v>432.02468627</v>
      </c>
      <c r="P40" s="20" t="n">
        <v>21.89614716</v>
      </c>
      <c r="Q40" s="18" t="s">
        <v>182</v>
      </c>
      <c r="R40" s="20" t="s">
        <v>182</v>
      </c>
      <c r="S40" s="18" t="n">
        <v>493.18465857</v>
      </c>
      <c r="T40" s="20" t="n">
        <v>2.25147869</v>
      </c>
      <c r="U40" s="18" t="s">
        <v>182</v>
      </c>
      <c r="V40" s="20" t="s">
        <v>182</v>
      </c>
      <c r="W40" s="18" t="n">
        <v>411.8172454</v>
      </c>
      <c r="X40" s="20" t="n">
        <v>7.9373801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(2819.0/B46*100)</f>
        <v/>
      </c>
      <c r="D46" s="19" t="n">
        <v>20322</v>
      </c>
      <c r="E46" s="18" t="n">
        <v>360.46190262</v>
      </c>
      <c r="F46" s="20" t="n">
        <v>5.5089966</v>
      </c>
      <c r="G46" s="18" t="n">
        <v>419.18174233</v>
      </c>
      <c r="H46" s="20" t="n">
        <v>4.13238159</v>
      </c>
      <c r="I46" s="18" t="n">
        <v>451.40888595</v>
      </c>
      <c r="J46" s="20" t="n">
        <v>3.80940844</v>
      </c>
      <c r="K46" s="18" t="n">
        <v>439.88971021</v>
      </c>
      <c r="L46" s="20" t="n">
        <v>4.96789175</v>
      </c>
      <c r="M46" s="18" t="n">
        <v>407.49076497</v>
      </c>
      <c r="N46" s="20" t="n">
        <v>5.51491052</v>
      </c>
      <c r="O46" s="18" t="n">
        <v>307.86644132</v>
      </c>
      <c r="P46" s="20" t="n">
        <v>11.90587687</v>
      </c>
      <c r="Q46" s="18" t="s">
        <v>182</v>
      </c>
      <c r="R46" s="20" t="s">
        <v>182</v>
      </c>
      <c r="S46" s="18" t="s">
        <v>182</v>
      </c>
      <c r="T46" s="20" t="s">
        <v>182</v>
      </c>
      <c r="U46" s="18" t="s">
        <v>182</v>
      </c>
      <c r="V46" s="20" t="s">
        <v>182</v>
      </c>
      <c r="W46" s="18" t="n">
        <v>383.39826311</v>
      </c>
      <c r="X46" s="20" t="n">
        <v>3.79311341</v>
      </c>
    </row>
    <row r="47" spans="1:24">
      <c r="A47" s="15" t="s">
        <v>222</v>
      </c>
      <c r="B47" s="17" t="n">
        <v>5928</v>
      </c>
      <c r="C47" s="18">
        <f>(162.0/B47*100)</f>
        <v/>
      </c>
      <c r="D47" s="19" t="n">
        <v>5766</v>
      </c>
      <c r="E47" s="18" t="n">
        <v>383.78814079</v>
      </c>
      <c r="F47" s="20" t="n">
        <v>5.99985529</v>
      </c>
      <c r="G47" s="18" t="n">
        <v>460.66752368</v>
      </c>
      <c r="H47" s="20" t="n">
        <v>5.81731745</v>
      </c>
      <c r="I47" s="18" t="n">
        <v>475.84320687</v>
      </c>
      <c r="J47" s="20" t="n">
        <v>5.69415725</v>
      </c>
      <c r="K47" s="18" t="n">
        <v>468.27536595</v>
      </c>
      <c r="L47" s="20" t="n">
        <v>5.34080351</v>
      </c>
      <c r="M47" s="18" t="n">
        <v>430.48486354</v>
      </c>
      <c r="N47" s="20" t="n">
        <v>8.02273531</v>
      </c>
      <c r="O47" s="18" t="n">
        <v>325.00177883</v>
      </c>
      <c r="P47" s="20" t="n">
        <v>13.28366105</v>
      </c>
      <c r="Q47" s="18" t="s">
        <v>182</v>
      </c>
      <c r="R47" s="20" t="s">
        <v>182</v>
      </c>
      <c r="S47" s="18" t="s">
        <v>182</v>
      </c>
      <c r="T47" s="20" t="s">
        <v>182</v>
      </c>
      <c r="U47" s="18" t="s">
        <v>182</v>
      </c>
      <c r="V47" s="20" t="s">
        <v>182</v>
      </c>
      <c r="W47" s="18" t="n">
        <v>357.60610781</v>
      </c>
      <c r="X47" s="20" t="n">
        <v>6.08376164</v>
      </c>
    </row>
    <row r="48" spans="1:24">
      <c r="A48" s="15" t="s">
        <v>223</v>
      </c>
      <c r="B48" s="17" t="n">
        <v>9841</v>
      </c>
      <c r="C48" s="18">
        <f>(19.0/B48*100)</f>
        <v/>
      </c>
      <c r="D48" s="19" t="n">
        <v>9822</v>
      </c>
      <c r="E48" s="18" t="n">
        <v>461.65536944</v>
      </c>
      <c r="F48" s="20" t="n">
        <v>5.3510747</v>
      </c>
      <c r="G48" s="18" t="n">
        <v>510.2139006</v>
      </c>
      <c r="H48" s="20" t="n">
        <v>5.87166189</v>
      </c>
      <c r="I48" s="18" t="n">
        <v>521.04815473</v>
      </c>
      <c r="J48" s="20" t="n">
        <v>5.09505683</v>
      </c>
      <c r="K48" s="18" t="n">
        <v>519.06172367</v>
      </c>
      <c r="L48" s="20" t="n">
        <v>10.69816971</v>
      </c>
      <c r="M48" s="18" t="n">
        <v>486.15246297</v>
      </c>
      <c r="N48" s="20" t="n">
        <v>10.21758509</v>
      </c>
      <c r="O48" s="18" t="n">
        <v>324.36252601</v>
      </c>
      <c r="P48" s="20" t="n">
        <v>11.17732921</v>
      </c>
      <c r="Q48" s="18" t="s">
        <v>182</v>
      </c>
      <c r="R48" s="20" t="s">
        <v>182</v>
      </c>
      <c r="S48" s="18" t="s">
        <v>182</v>
      </c>
      <c r="T48" s="20" t="s">
        <v>182</v>
      </c>
      <c r="U48" s="18" t="s">
        <v>182</v>
      </c>
      <c r="V48" s="20" t="s">
        <v>182</v>
      </c>
      <c r="W48" s="18" t="n">
        <v>399.83478107</v>
      </c>
      <c r="X48" s="20" t="n">
        <v>29.12736469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(1102.0/B50*100)</f>
        <v/>
      </c>
      <c r="D50" s="19" t="n">
        <v>10693</v>
      </c>
      <c r="E50" s="18" t="n">
        <v>372.14156948</v>
      </c>
      <c r="F50" s="20" t="n">
        <v>4.7201521</v>
      </c>
      <c r="G50" s="18" t="n">
        <v>401.55063656</v>
      </c>
      <c r="H50" s="20" t="n">
        <v>5.02822803</v>
      </c>
      <c r="I50" s="18" t="n">
        <v>446.79777415</v>
      </c>
      <c r="J50" s="20" t="n">
        <v>3.72259809</v>
      </c>
      <c r="K50" s="18" t="n">
        <v>458.01762557</v>
      </c>
      <c r="L50" s="20" t="n">
        <v>3.0893496</v>
      </c>
      <c r="M50" s="18" t="n">
        <v>452.04675126</v>
      </c>
      <c r="N50" s="20" t="n">
        <v>3.78057767</v>
      </c>
      <c r="O50" s="18" t="n">
        <v>322.25586987</v>
      </c>
      <c r="P50" s="20" t="n">
        <v>8.56992509</v>
      </c>
      <c r="Q50" s="18" t="s">
        <v>182</v>
      </c>
      <c r="R50" s="20" t="s">
        <v>182</v>
      </c>
      <c r="S50" s="18" t="s">
        <v>182</v>
      </c>
      <c r="T50" s="20" t="s">
        <v>182</v>
      </c>
      <c r="U50" s="18" t="s">
        <v>182</v>
      </c>
      <c r="V50" s="20" t="s">
        <v>182</v>
      </c>
      <c r="W50" s="18" t="n">
        <v>386.75991785</v>
      </c>
      <c r="X50" s="20" t="n">
        <v>8.88329027</v>
      </c>
    </row>
    <row r="51" spans="1:24">
      <c r="A51" s="15" t="s">
        <v>226</v>
      </c>
      <c r="B51" s="17" t="n">
        <v>6866</v>
      </c>
      <c r="C51" s="18">
        <f>(117.0/B51*100)</f>
        <v/>
      </c>
      <c r="D51" s="19" t="n">
        <v>6749</v>
      </c>
      <c r="E51" s="18" t="n">
        <v>380.36549338</v>
      </c>
      <c r="F51" s="20" t="n">
        <v>4.90198775</v>
      </c>
      <c r="G51" s="18" t="n">
        <v>427.59555702</v>
      </c>
      <c r="H51" s="20" t="n">
        <v>4.69816912</v>
      </c>
      <c r="I51" s="18" t="n">
        <v>446.73526674</v>
      </c>
      <c r="J51" s="20" t="n">
        <v>3.3289863</v>
      </c>
      <c r="K51" s="18" t="n">
        <v>444.72619362</v>
      </c>
      <c r="L51" s="20" t="n">
        <v>3.89823523</v>
      </c>
      <c r="M51" s="18" t="n">
        <v>429.96103381</v>
      </c>
      <c r="N51" s="20" t="n">
        <v>4.75766012</v>
      </c>
      <c r="O51" s="18" t="n">
        <v>306.15936954</v>
      </c>
      <c r="P51" s="20" t="n">
        <v>16.24559738</v>
      </c>
      <c r="Q51" s="18" t="s">
        <v>182</v>
      </c>
      <c r="R51" s="20" t="s">
        <v>182</v>
      </c>
      <c r="S51" s="18" t="n">
        <v>427.96430568</v>
      </c>
      <c r="T51" s="20" t="n">
        <v>5.20460603</v>
      </c>
      <c r="U51" s="18" t="s">
        <v>182</v>
      </c>
      <c r="V51" s="20" t="s">
        <v>182</v>
      </c>
      <c r="W51" s="18" t="n">
        <v>393.10652291</v>
      </c>
      <c r="X51" s="20" t="n">
        <v>6.00207183</v>
      </c>
    </row>
    <row r="52" spans="1:24">
      <c r="A52" s="15" t="s">
        <v>227</v>
      </c>
      <c r="B52" s="17" t="n">
        <v>5809</v>
      </c>
      <c r="C52" s="18">
        <f>(119.0/B52*100)</f>
        <v/>
      </c>
      <c r="D52" s="19" t="n">
        <v>5690</v>
      </c>
      <c r="E52" s="18" t="n">
        <v>438.34958173</v>
      </c>
      <c r="F52" s="20" t="n">
        <v>5.13361566</v>
      </c>
      <c r="G52" s="18" t="n">
        <v>494.42913819</v>
      </c>
      <c r="H52" s="20" t="n">
        <v>3.2100727</v>
      </c>
      <c r="I52" s="18" t="n">
        <v>510.82883344</v>
      </c>
      <c r="J52" s="20" t="n">
        <v>2.93250311</v>
      </c>
      <c r="K52" s="18" t="n">
        <v>505.58987281</v>
      </c>
      <c r="L52" s="20" t="n">
        <v>4.40971801</v>
      </c>
      <c r="M52" s="18" t="n">
        <v>464.38851948</v>
      </c>
      <c r="N52" s="20" t="n">
        <v>6.0050001</v>
      </c>
      <c r="O52" s="18" t="n">
        <v>369.52470076</v>
      </c>
      <c r="P52" s="20" t="n">
        <v>22.63947018</v>
      </c>
      <c r="Q52" s="18" t="s">
        <v>182</v>
      </c>
      <c r="R52" s="20" t="s">
        <v>182</v>
      </c>
      <c r="S52" s="18" t="s">
        <v>182</v>
      </c>
      <c r="T52" s="20" t="s">
        <v>182</v>
      </c>
      <c r="U52" s="18" t="s">
        <v>182</v>
      </c>
      <c r="V52" s="20" t="s">
        <v>182</v>
      </c>
      <c r="W52" s="18" t="n">
        <v>390.95552824</v>
      </c>
      <c r="X52" s="20" t="n">
        <v>5.54536198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(489.0/B54*100)</f>
        <v/>
      </c>
      <c r="D54" s="19" t="n">
        <v>4251</v>
      </c>
      <c r="E54" s="18" t="n">
        <v>332.37824987</v>
      </c>
      <c r="F54" s="20" t="n">
        <v>4.33243809</v>
      </c>
      <c r="G54" s="18" t="n">
        <v>351.33189024</v>
      </c>
      <c r="H54" s="20" t="n">
        <v>5.08420213</v>
      </c>
      <c r="I54" s="18" t="n">
        <v>380.70825037</v>
      </c>
      <c r="J54" s="20" t="n">
        <v>5.50071847</v>
      </c>
      <c r="K54" s="18" t="n">
        <v>387.39153634</v>
      </c>
      <c r="L54" s="20" t="n">
        <v>4.38939117</v>
      </c>
      <c r="M54" s="18" t="n">
        <v>394.73704165</v>
      </c>
      <c r="N54" s="20" t="n">
        <v>5.70586964</v>
      </c>
      <c r="O54" s="18" t="n">
        <v>297.57841935</v>
      </c>
      <c r="P54" s="20" t="n">
        <v>8.27344974</v>
      </c>
      <c r="Q54" s="18" t="s">
        <v>182</v>
      </c>
      <c r="R54" s="20" t="s">
        <v>182</v>
      </c>
      <c r="S54" s="18" t="s">
        <v>182</v>
      </c>
      <c r="T54" s="20" t="s">
        <v>182</v>
      </c>
      <c r="U54" s="18" t="s">
        <v>182</v>
      </c>
      <c r="V54" s="20" t="s">
        <v>182</v>
      </c>
      <c r="W54" s="18" t="n">
        <v>312.1840481</v>
      </c>
      <c r="X54" s="20" t="n">
        <v>5.22996663</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467.71649602</v>
      </c>
      <c r="F56" s="20" t="n">
        <v>5.0388094</v>
      </c>
      <c r="G56" s="18" t="n">
        <v>517.00611385</v>
      </c>
      <c r="H56" s="20" t="n">
        <v>3.46510186</v>
      </c>
      <c r="I56" s="18" t="n">
        <v>545.7599927799999</v>
      </c>
      <c r="J56" s="20" t="n">
        <v>2.80299928</v>
      </c>
      <c r="K56" s="18" t="n">
        <v>550.23166085</v>
      </c>
      <c r="L56" s="20" t="n">
        <v>4.35139467</v>
      </c>
      <c r="M56" s="18" t="n">
        <v>504.81975527</v>
      </c>
      <c r="N56" s="20" t="n">
        <v>8.419914690000001</v>
      </c>
      <c r="O56" s="18" t="n">
        <v>431.98054993</v>
      </c>
      <c r="P56" s="20" t="n">
        <v>17.09401393</v>
      </c>
      <c r="Q56" s="18" t="s">
        <v>182</v>
      </c>
      <c r="R56" s="20" t="s">
        <v>182</v>
      </c>
      <c r="S56" s="18" t="s">
        <v>182</v>
      </c>
      <c r="T56" s="20" t="s">
        <v>182</v>
      </c>
      <c r="U56" s="18" t="s">
        <v>182</v>
      </c>
      <c r="V56" s="20" t="s">
        <v>182</v>
      </c>
      <c r="W56" s="18" t="n">
        <v>416.51024589</v>
      </c>
      <c r="X56" s="20" t="n">
        <v>20.67952945</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(266.0/B61*100)</f>
        <v/>
      </c>
      <c r="D61" s="19" t="n">
        <v>6259</v>
      </c>
      <c r="E61" s="18" t="n">
        <v>427.05853314</v>
      </c>
      <c r="F61" s="20" t="n">
        <v>4.51306557</v>
      </c>
      <c r="G61" s="18" t="n">
        <v>481.38004049</v>
      </c>
      <c r="H61" s="20" t="n">
        <v>4.3963959</v>
      </c>
      <c r="I61" s="18" t="n">
        <v>497.3526015</v>
      </c>
      <c r="J61" s="20" t="n">
        <v>3.19332578</v>
      </c>
      <c r="K61" s="18" t="n">
        <v>489.2121053</v>
      </c>
      <c r="L61" s="20" t="n">
        <v>4.01034535</v>
      </c>
      <c r="M61" s="18" t="n">
        <v>464.26025987</v>
      </c>
      <c r="N61" s="20" t="n">
        <v>4.63737203</v>
      </c>
      <c r="O61" s="18" t="n">
        <v>368.81442632</v>
      </c>
      <c r="P61" s="20" t="n">
        <v>17.16780352</v>
      </c>
      <c r="Q61" s="18" t="s">
        <v>182</v>
      </c>
      <c r="R61" s="20" t="s">
        <v>182</v>
      </c>
      <c r="S61" s="18" t="s">
        <v>182</v>
      </c>
      <c r="T61" s="20" t="s">
        <v>182</v>
      </c>
      <c r="U61" s="18" t="s">
        <v>182</v>
      </c>
      <c r="V61" s="20" t="s">
        <v>182</v>
      </c>
      <c r="W61" s="18" t="n">
        <v>368.78037478</v>
      </c>
      <c r="X61" s="20" t="n">
        <v>9.950595610000001</v>
      </c>
    </row>
    <row r="62" spans="1:24">
      <c r="A62" s="15" t="s">
        <v>237</v>
      </c>
      <c r="B62" s="17" t="n">
        <v>4476</v>
      </c>
      <c r="C62" s="18">
        <f>(5.0/B62*100)</f>
        <v/>
      </c>
      <c r="D62" s="19" t="n">
        <v>4471</v>
      </c>
      <c r="E62" s="18" t="n">
        <v>454.82682129</v>
      </c>
      <c r="F62" s="20" t="n">
        <v>4.66564451</v>
      </c>
      <c r="G62" s="18" t="n">
        <v>506.02369563</v>
      </c>
      <c r="H62" s="20" t="n">
        <v>2.16875354</v>
      </c>
      <c r="I62" s="18" t="n">
        <v>523.6465237899999</v>
      </c>
      <c r="J62" s="20" t="n">
        <v>2.6985783</v>
      </c>
      <c r="K62" s="18" t="n">
        <v>535.12164805</v>
      </c>
      <c r="L62" s="20" t="n">
        <v>4.62058849</v>
      </c>
      <c r="M62" s="18" t="n">
        <v>499.22685655</v>
      </c>
      <c r="N62" s="20" t="n">
        <v>6.30810228</v>
      </c>
      <c r="O62" s="18" t="n">
        <v>426.5402774</v>
      </c>
      <c r="P62" s="20" t="n">
        <v>15.63912385</v>
      </c>
      <c r="Q62" s="18" t="s">
        <v>182</v>
      </c>
      <c r="R62" s="20" t="s">
        <v>182</v>
      </c>
      <c r="S62" s="18" t="s">
        <v>182</v>
      </c>
      <c r="T62" s="20" t="s">
        <v>182</v>
      </c>
      <c r="U62" s="18" t="s">
        <v>182</v>
      </c>
      <c r="V62" s="20" t="s">
        <v>182</v>
      </c>
      <c r="W62" s="18" t="n">
        <v>429.76915</v>
      </c>
      <c r="X62" s="20" t="n">
        <v>23.89140226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(109.0/B67*100)</f>
        <v/>
      </c>
      <c r="D67" s="19" t="n">
        <v>6862</v>
      </c>
      <c r="E67" s="18" t="n">
        <v>333.81276225</v>
      </c>
      <c r="F67" s="20" t="n">
        <v>3.70260536</v>
      </c>
      <c r="G67" s="18" t="n">
        <v>374.13783121</v>
      </c>
      <c r="H67" s="20" t="n">
        <v>4.1762571</v>
      </c>
      <c r="I67" s="18" t="n">
        <v>417.7577028</v>
      </c>
      <c r="J67" s="20" t="n">
        <v>3.28308484</v>
      </c>
      <c r="K67" s="18" t="n">
        <v>430.15120622</v>
      </c>
      <c r="L67" s="20" t="n">
        <v>3.36380695</v>
      </c>
      <c r="M67" s="18" t="n">
        <v>419.49057035</v>
      </c>
      <c r="N67" s="20" t="n">
        <v>6.72150072</v>
      </c>
      <c r="O67" s="18" t="n">
        <v>291.76354753</v>
      </c>
      <c r="P67" s="20" t="n">
        <v>5.37762837</v>
      </c>
      <c r="Q67" s="18" t="s">
        <v>182</v>
      </c>
      <c r="R67" s="20" t="s">
        <v>182</v>
      </c>
      <c r="S67" s="18" t="s">
        <v>182</v>
      </c>
      <c r="T67" s="20" t="s">
        <v>182</v>
      </c>
      <c r="U67" s="18" t="s">
        <v>182</v>
      </c>
      <c r="V67" s="20" t="s">
        <v>182</v>
      </c>
      <c r="W67" s="18" t="n">
        <v>312.13656513</v>
      </c>
      <c r="X67" s="20" t="n">
        <v>8.64847878</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453.9156171</v>
      </c>
      <c r="F70" s="20" t="n">
        <v>5.63265162</v>
      </c>
      <c r="G70" s="18" t="n">
        <v>490.49599225</v>
      </c>
      <c r="H70" s="20" t="n">
        <v>4.84881432</v>
      </c>
      <c r="I70" s="18" t="n">
        <v>510.22266561</v>
      </c>
      <c r="J70" s="20" t="n">
        <v>3.98350888</v>
      </c>
      <c r="K70" s="18" t="n">
        <v>510.19765225</v>
      </c>
      <c r="L70" s="20" t="n">
        <v>3.43307987</v>
      </c>
      <c r="M70" s="18" t="n">
        <v>499.04271635</v>
      </c>
      <c r="N70" s="20" t="n">
        <v>4.83771754</v>
      </c>
      <c r="O70" s="18" t="n">
        <v>426.1731216</v>
      </c>
      <c r="P70" s="20" t="n">
        <v>17.43907662</v>
      </c>
      <c r="Q70" s="18" t="s">
        <v>182</v>
      </c>
      <c r="R70" s="20" t="s">
        <v>182</v>
      </c>
      <c r="S70" s="18" t="s">
        <v>182</v>
      </c>
      <c r="T70" s="20" t="s">
        <v>182</v>
      </c>
      <c r="U70" s="18" t="s">
        <v>182</v>
      </c>
      <c r="V70" s="20" t="s">
        <v>182</v>
      </c>
      <c r="W70" s="18" t="n">
        <v>435.34404647</v>
      </c>
      <c r="X70" s="20" t="n">
        <v>7.46918798</v>
      </c>
    </row>
    <row r="71" spans="1:24">
      <c r="A71" s="15" t="s">
        <v>246</v>
      </c>
      <c r="B71" s="17" t="n">
        <v>6115</v>
      </c>
      <c r="C71" s="18">
        <f>(119.0/B71*100)</f>
        <v/>
      </c>
      <c r="D71" s="19" t="n">
        <v>5996</v>
      </c>
      <c r="E71" s="18" t="n">
        <v>485.19842065</v>
      </c>
      <c r="F71" s="20" t="n">
        <v>4.56494866</v>
      </c>
      <c r="G71" s="18" t="n">
        <v>523.22796709</v>
      </c>
      <c r="H71" s="20" t="n">
        <v>3.1586184</v>
      </c>
      <c r="I71" s="18" t="n">
        <v>546.8133339</v>
      </c>
      <c r="J71" s="20" t="n">
        <v>2.28511276</v>
      </c>
      <c r="K71" s="18" t="n">
        <v>559.99343262</v>
      </c>
      <c r="L71" s="20" t="n">
        <v>4.28922376</v>
      </c>
      <c r="M71" s="18" t="n">
        <v>554.7257462600001</v>
      </c>
      <c r="N71" s="20" t="n">
        <v>8.56754229</v>
      </c>
      <c r="O71" s="18" t="n">
        <v>440.86831375</v>
      </c>
      <c r="P71" s="20" t="n">
        <v>17.19045308</v>
      </c>
      <c r="Q71" s="18" t="s">
        <v>182</v>
      </c>
      <c r="R71" s="20" t="s">
        <v>182</v>
      </c>
      <c r="S71" s="18" t="s">
        <v>182</v>
      </c>
      <c r="T71" s="20" t="s">
        <v>182</v>
      </c>
      <c r="U71" s="18" t="s">
        <v>182</v>
      </c>
      <c r="V71" s="20" t="s">
        <v>182</v>
      </c>
      <c r="W71" s="18" t="n">
        <v>462.37071961</v>
      </c>
      <c r="X71" s="20" t="n">
        <v>16.70731456</v>
      </c>
    </row>
    <row r="72" spans="1:24">
      <c r="A72" s="15" t="s">
        <v>247</v>
      </c>
      <c r="B72" s="17" t="n">
        <v>7708</v>
      </c>
      <c r="C72" s="18">
        <f>(9.0/B72*100)</f>
        <v/>
      </c>
      <c r="D72" s="19" t="n">
        <v>7699</v>
      </c>
      <c r="E72" s="18" t="n">
        <v>439.98801088</v>
      </c>
      <c r="F72" s="20" t="n">
        <v>3.46224639</v>
      </c>
      <c r="G72" s="18" t="n">
        <v>507.84700511</v>
      </c>
      <c r="H72" s="20" t="n">
        <v>2.66670814</v>
      </c>
      <c r="I72" s="18" t="n">
        <v>522.2803573</v>
      </c>
      <c r="J72" s="20" t="n">
        <v>3.91267654</v>
      </c>
      <c r="K72" s="18" t="n">
        <v>516.96406243</v>
      </c>
      <c r="L72" s="20" t="n">
        <v>9.268193</v>
      </c>
      <c r="M72" s="18" t="n">
        <v>489.55613196</v>
      </c>
      <c r="N72" s="20" t="n">
        <v>14.60557034</v>
      </c>
      <c r="O72" s="18" t="n">
        <v>326.14458683</v>
      </c>
      <c r="P72" s="20" t="n">
        <v>15.96470294</v>
      </c>
      <c r="Q72" s="18" t="s">
        <v>182</v>
      </c>
      <c r="R72" s="20" t="s">
        <v>182</v>
      </c>
      <c r="S72" s="18" t="s">
        <v>182</v>
      </c>
      <c r="T72" s="20" t="s">
        <v>182</v>
      </c>
      <c r="U72" s="18" t="s">
        <v>182</v>
      </c>
      <c r="V72" s="20" t="s">
        <v>182</v>
      </c>
      <c r="W72" s="18" t="n">
        <v>392.671917</v>
      </c>
      <c r="X72" s="20" t="n">
        <v>29.87658918</v>
      </c>
    </row>
    <row r="73" spans="1:24">
      <c r="A73" s="15" t="s">
        <v>248</v>
      </c>
      <c r="B73" s="17" t="n">
        <v>8249</v>
      </c>
      <c r="C73" s="18">
        <f>(244.0/B73*100)</f>
        <v/>
      </c>
      <c r="D73" s="19" t="n">
        <v>8005</v>
      </c>
      <c r="E73" s="18" t="n">
        <v>364.04196186</v>
      </c>
      <c r="F73" s="20" t="n">
        <v>4.7846583</v>
      </c>
      <c r="G73" s="18" t="n">
        <v>396.86283664</v>
      </c>
      <c r="H73" s="20" t="n">
        <v>4.82583689</v>
      </c>
      <c r="I73" s="18" t="n">
        <v>423.82224346</v>
      </c>
      <c r="J73" s="20" t="n">
        <v>3.15907546</v>
      </c>
      <c r="K73" s="18" t="n">
        <v>423.0421074</v>
      </c>
      <c r="L73" s="20" t="n">
        <v>4.3411162</v>
      </c>
      <c r="M73" s="18" t="n">
        <v>417.62983544</v>
      </c>
      <c r="N73" s="20" t="n">
        <v>5.42655913</v>
      </c>
      <c r="O73" s="18" t="n">
        <v>351.84252841</v>
      </c>
      <c r="P73" s="20" t="n">
        <v>8.1004358</v>
      </c>
      <c r="Q73" s="18" t="s">
        <v>182</v>
      </c>
      <c r="R73" s="20" t="s">
        <v>182</v>
      </c>
      <c r="S73" s="18" t="s">
        <v>182</v>
      </c>
      <c r="T73" s="20" t="s">
        <v>182</v>
      </c>
      <c r="U73" s="18" t="s">
        <v>182</v>
      </c>
      <c r="V73" s="20" t="s">
        <v>182</v>
      </c>
      <c r="W73" s="18" t="n">
        <v>343.13670029</v>
      </c>
      <c r="X73" s="20" t="n">
        <v>9.54730275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(285.0/B77*100)</f>
        <v/>
      </c>
      <c r="D77" s="19" t="n">
        <v>5777</v>
      </c>
      <c r="E77" s="18" t="n">
        <v>393.74186359</v>
      </c>
      <c r="F77" s="20" t="n">
        <v>5.01555739</v>
      </c>
      <c r="G77" s="18" t="n">
        <v>431.35670427</v>
      </c>
      <c r="H77" s="20" t="n">
        <v>5.35322167</v>
      </c>
      <c r="I77" s="18" t="n">
        <v>477.21849406</v>
      </c>
      <c r="J77" s="20" t="n">
        <v>3.29901827</v>
      </c>
      <c r="K77" s="18" t="n">
        <v>473.33149561</v>
      </c>
      <c r="L77" s="20" t="n">
        <v>3.48474519</v>
      </c>
      <c r="M77" s="18" t="n">
        <v>441.10278045</v>
      </c>
      <c r="N77" s="20" t="n">
        <v>4.55725866</v>
      </c>
      <c r="O77" s="18" t="n">
        <v>324.87880635</v>
      </c>
      <c r="P77" s="20" t="n">
        <v>14.89113436</v>
      </c>
      <c r="Q77" s="18" t="s">
        <v>182</v>
      </c>
      <c r="R77" s="20" t="s">
        <v>182</v>
      </c>
      <c r="S77" s="18" t="s">
        <v>182</v>
      </c>
      <c r="T77" s="20" t="s">
        <v>182</v>
      </c>
      <c r="U77" s="18" t="s">
        <v>182</v>
      </c>
      <c r="V77" s="20" t="s">
        <v>182</v>
      </c>
      <c r="W77" s="18" t="n">
        <v>369.27831059</v>
      </c>
      <c r="X77" s="20" t="n">
        <v>4.47538405</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329</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482.63918297</v>
      </c>
      <c r="F7" s="20" t="n">
        <v>3.91896673</v>
      </c>
      <c r="G7" s="18" t="n">
        <v>512.96142616</v>
      </c>
      <c r="H7" s="20" t="n">
        <v>3.19196311</v>
      </c>
      <c r="I7" s="18" t="n">
        <v>518.04616584</v>
      </c>
      <c r="J7" s="20" t="n">
        <v>2.38002955</v>
      </c>
      <c r="K7" s="18" t="n">
        <v>521.66177543</v>
      </c>
      <c r="L7" s="20" t="n">
        <v>3.59347864</v>
      </c>
      <c r="M7" s="18" t="n">
        <v>502.68011797</v>
      </c>
      <c r="N7" s="20" t="n">
        <v>5.17628573</v>
      </c>
      <c r="O7" s="18" t="n">
        <v>407.59514641</v>
      </c>
      <c r="P7" s="20" t="n">
        <v>17.19088166</v>
      </c>
      <c r="Q7" s="18" t="s">
        <v>182</v>
      </c>
      <c r="R7" s="20" t="s">
        <v>182</v>
      </c>
      <c r="S7" s="18" t="s">
        <v>182</v>
      </c>
      <c r="T7" s="20" t="s">
        <v>182</v>
      </c>
      <c r="U7" s="18" t="s">
        <v>182</v>
      </c>
      <c r="V7" s="20" t="s">
        <v>182</v>
      </c>
      <c r="W7" s="18" t="n">
        <v>460.79432716</v>
      </c>
      <c r="X7" s="20" t="n">
        <v>5.67539724</v>
      </c>
    </row>
    <row r="8" spans="1:24">
      <c r="A8" s="15" t="s">
        <v>183</v>
      </c>
      <c r="B8" s="17" t="n">
        <v>7007</v>
      </c>
      <c r="C8" s="18">
        <f>(169.0/B8*100)</f>
        <v/>
      </c>
      <c r="D8" s="19" t="n">
        <v>6838</v>
      </c>
      <c r="E8" s="18" t="n">
        <v>502.85998741</v>
      </c>
      <c r="F8" s="20" t="n">
        <v>3.55756837</v>
      </c>
      <c r="G8" s="18" t="n">
        <v>500.86801877</v>
      </c>
      <c r="H8" s="20" t="n">
        <v>3.77929216</v>
      </c>
      <c r="I8" s="18" t="n">
        <v>499.18111134</v>
      </c>
      <c r="J8" s="20" t="n">
        <v>3.46178614</v>
      </c>
      <c r="K8" s="18" t="n">
        <v>477.2808595</v>
      </c>
      <c r="L8" s="20" t="n">
        <v>5.57275195</v>
      </c>
      <c r="M8" s="18" t="n">
        <v>434.69470638</v>
      </c>
      <c r="N8" s="20" t="n">
        <v>7.287287</v>
      </c>
      <c r="O8" s="18" t="n">
        <v>386.26625258</v>
      </c>
      <c r="P8" s="20" t="n">
        <v>31.80566846</v>
      </c>
      <c r="Q8" s="18" t="s">
        <v>182</v>
      </c>
      <c r="R8" s="20" t="s">
        <v>182</v>
      </c>
      <c r="S8" s="18" t="n">
        <v>361.38025951</v>
      </c>
      <c r="T8" s="20" t="n">
        <v>22.72565673</v>
      </c>
      <c r="U8" s="18" t="s">
        <v>182</v>
      </c>
      <c r="V8" s="20" t="s">
        <v>182</v>
      </c>
      <c r="W8" s="18" t="n">
        <v>394.52330066</v>
      </c>
      <c r="X8" s="20" t="n">
        <v>6.47911027</v>
      </c>
    </row>
    <row r="9" spans="1:24">
      <c r="A9" s="15" t="s">
        <v>184</v>
      </c>
      <c r="B9" s="17" t="n">
        <v>9651</v>
      </c>
      <c r="C9" s="18">
        <f>(568.0/B9*100)</f>
        <v/>
      </c>
      <c r="D9" s="19" t="n">
        <v>9083</v>
      </c>
      <c r="E9" s="18" t="n">
        <v>504.24781093</v>
      </c>
      <c r="F9" s="20" t="n">
        <v>3.58469597</v>
      </c>
      <c r="G9" s="18" t="n">
        <v>523.5884552799999</v>
      </c>
      <c r="H9" s="20" t="n">
        <v>3.40163935</v>
      </c>
      <c r="I9" s="18" t="n">
        <v>527.6292508</v>
      </c>
      <c r="J9" s="20" t="n">
        <v>2.85366301</v>
      </c>
      <c r="K9" s="18" t="n">
        <v>511.41863066</v>
      </c>
      <c r="L9" s="20" t="n">
        <v>3.83569743</v>
      </c>
      <c r="M9" s="18" t="n">
        <v>460.12714522</v>
      </c>
      <c r="N9" s="20" t="n">
        <v>5.04674217</v>
      </c>
      <c r="O9" s="18" t="n">
        <v>468.80407001</v>
      </c>
      <c r="P9" s="20" t="n">
        <v>44.15422539</v>
      </c>
      <c r="Q9" s="18" t="s">
        <v>182</v>
      </c>
      <c r="R9" s="20" t="s">
        <v>182</v>
      </c>
      <c r="S9" s="18" t="n">
        <v>347.7815185</v>
      </c>
      <c r="T9" s="20" t="n">
        <v>11.20716786</v>
      </c>
      <c r="U9" s="18" t="s">
        <v>182</v>
      </c>
      <c r="V9" s="20" t="s">
        <v>182</v>
      </c>
      <c r="W9" s="18" t="n">
        <v>412.11420088</v>
      </c>
      <c r="X9" s="20" t="n">
        <v>5.57687435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(125.0/B11*100)</f>
        <v/>
      </c>
      <c r="D11" s="19" t="n">
        <v>6928</v>
      </c>
      <c r="E11" s="18" t="n">
        <v>452.45361515</v>
      </c>
      <c r="F11" s="20" t="n">
        <v>3.75543563</v>
      </c>
      <c r="G11" s="18" t="n">
        <v>476.88272412</v>
      </c>
      <c r="H11" s="20" t="n">
        <v>3.5284077</v>
      </c>
      <c r="I11" s="18" t="n">
        <v>473.65768294</v>
      </c>
      <c r="J11" s="20" t="n">
        <v>3.563521</v>
      </c>
      <c r="K11" s="18" t="n">
        <v>456.08550272</v>
      </c>
      <c r="L11" s="20" t="n">
        <v>4.05178527</v>
      </c>
      <c r="M11" s="18" t="n">
        <v>439.60296957</v>
      </c>
      <c r="N11" s="20" t="n">
        <v>6.25337937</v>
      </c>
      <c r="O11" s="18" t="n">
        <v>312.95665784</v>
      </c>
      <c r="P11" s="20" t="n">
        <v>30.7330562</v>
      </c>
      <c r="Q11" s="18" t="s">
        <v>182</v>
      </c>
      <c r="R11" s="20" t="s">
        <v>182</v>
      </c>
      <c r="S11" s="18" t="s">
        <v>182</v>
      </c>
      <c r="T11" s="20" t="s">
        <v>182</v>
      </c>
      <c r="U11" s="18" t="s">
        <v>182</v>
      </c>
      <c r="V11" s="20" t="s">
        <v>182</v>
      </c>
      <c r="W11" s="18" t="n">
        <v>403.09756183</v>
      </c>
      <c r="X11" s="20" t="n">
        <v>7.57222789</v>
      </c>
    </row>
    <row r="12" spans="1:24">
      <c r="A12" s="15" t="s">
        <v>187</v>
      </c>
      <c r="B12" s="17" t="n">
        <v>6894</v>
      </c>
      <c r="C12" s="18">
        <f>(127.0/B12*100)</f>
        <v/>
      </c>
      <c r="D12" s="19" t="n">
        <v>6767</v>
      </c>
      <c r="E12" s="18" t="n">
        <v>497.40441576</v>
      </c>
      <c r="F12" s="20" t="n">
        <v>3.56770512</v>
      </c>
      <c r="G12" s="18" t="n">
        <v>508.99725809</v>
      </c>
      <c r="H12" s="20" t="n">
        <v>3.03649832</v>
      </c>
      <c r="I12" s="18" t="n">
        <v>506.04503908</v>
      </c>
      <c r="J12" s="20" t="n">
        <v>3.34364405</v>
      </c>
      <c r="K12" s="18" t="n">
        <v>490.90782646</v>
      </c>
      <c r="L12" s="20" t="n">
        <v>5.46278889</v>
      </c>
      <c r="M12" s="18" t="n">
        <v>457.23781546</v>
      </c>
      <c r="N12" s="20" t="n">
        <v>5.43548716</v>
      </c>
      <c r="O12" s="18" t="n">
        <v>401.25210766</v>
      </c>
      <c r="P12" s="20" t="n">
        <v>22.85696234</v>
      </c>
      <c r="Q12" s="18" t="s">
        <v>182</v>
      </c>
      <c r="R12" s="20" t="s">
        <v>182</v>
      </c>
      <c r="S12" s="18" t="n">
        <v>332.31014509</v>
      </c>
      <c r="T12" s="20" t="n">
        <v>18.34291261</v>
      </c>
      <c r="U12" s="18" t="s">
        <v>182</v>
      </c>
      <c r="V12" s="20" t="s">
        <v>182</v>
      </c>
      <c r="W12" s="18" t="n">
        <v>402.79925326</v>
      </c>
      <c r="X12" s="20" t="n">
        <v>7.1203645</v>
      </c>
    </row>
    <row r="13" spans="1:24">
      <c r="A13" s="15" t="s">
        <v>188</v>
      </c>
      <c r="B13" s="17" t="n">
        <v>7161</v>
      </c>
      <c r="C13" s="18">
        <f>(329.0/B13*100)</f>
        <v/>
      </c>
      <c r="D13" s="19" t="n">
        <v>6832</v>
      </c>
      <c r="E13" s="18" t="n">
        <v>512.93245167</v>
      </c>
      <c r="F13" s="20" t="n">
        <v>4.4878632</v>
      </c>
      <c r="G13" s="18" t="n">
        <v>528.4101421399999</v>
      </c>
      <c r="H13" s="20" t="n">
        <v>3.73602177</v>
      </c>
      <c r="I13" s="18" t="n">
        <v>512.05497241</v>
      </c>
      <c r="J13" s="20" t="n">
        <v>2.95921811</v>
      </c>
      <c r="K13" s="18" t="n">
        <v>507.3603122</v>
      </c>
      <c r="L13" s="20" t="n">
        <v>3.47004787</v>
      </c>
      <c r="M13" s="18" t="n">
        <v>497.55398556</v>
      </c>
      <c r="N13" s="20" t="n">
        <v>5.17134414</v>
      </c>
      <c r="O13" s="18" t="n">
        <v>391.87245923</v>
      </c>
      <c r="P13" s="20" t="n">
        <v>22.46267813</v>
      </c>
      <c r="Q13" s="18" t="s">
        <v>182</v>
      </c>
      <c r="R13" s="20" t="s">
        <v>182</v>
      </c>
      <c r="S13" s="18" t="n">
        <v>407.4699787</v>
      </c>
      <c r="T13" s="20" t="n">
        <v>6.79601306</v>
      </c>
      <c r="U13" s="18" t="s">
        <v>182</v>
      </c>
      <c r="V13" s="20" t="s">
        <v>182</v>
      </c>
      <c r="W13" s="18" t="n">
        <v>413.05738633</v>
      </c>
      <c r="X13" s="20" t="n">
        <v>6.14614365</v>
      </c>
    </row>
    <row r="14" spans="1:24">
      <c r="A14" s="15" t="s">
        <v>189</v>
      </c>
      <c r="B14" s="17" t="n">
        <v>5587</v>
      </c>
      <c r="C14" s="18">
        <f>(197.0/B14*100)</f>
        <v/>
      </c>
      <c r="D14" s="19" t="n">
        <v>5390</v>
      </c>
      <c r="E14" s="18" t="n">
        <v>531.1211082900001</v>
      </c>
      <c r="F14" s="20" t="n">
        <v>3.61929783</v>
      </c>
      <c r="G14" s="18" t="n">
        <v>527.9784481299999</v>
      </c>
      <c r="H14" s="20" t="n">
        <v>3.97438675</v>
      </c>
      <c r="I14" s="18" t="n">
        <v>528.83897456</v>
      </c>
      <c r="J14" s="20" t="n">
        <v>2.78239376</v>
      </c>
      <c r="K14" s="18" t="n">
        <v>515.50228538</v>
      </c>
      <c r="L14" s="20" t="n">
        <v>4.13312747</v>
      </c>
      <c r="M14" s="18" t="n">
        <v>488.03440137</v>
      </c>
      <c r="N14" s="20" t="n">
        <v>5.08593989</v>
      </c>
      <c r="O14" s="18" t="n">
        <v>397.46444377</v>
      </c>
      <c r="P14" s="20" t="n">
        <v>18.97557136</v>
      </c>
      <c r="Q14" s="18" t="s">
        <v>182</v>
      </c>
      <c r="R14" s="20" t="s">
        <v>182</v>
      </c>
      <c r="S14" s="18" t="s">
        <v>182</v>
      </c>
      <c r="T14" s="20" t="s">
        <v>182</v>
      </c>
      <c r="U14" s="18" t="s">
        <v>182</v>
      </c>
      <c r="V14" s="20" t="s">
        <v>182</v>
      </c>
      <c r="W14" s="18" t="n">
        <v>443.65059495</v>
      </c>
      <c r="X14" s="20" t="n">
        <v>9.608762860000001</v>
      </c>
    </row>
    <row r="15" spans="1:24">
      <c r="A15" s="15" t="s">
        <v>190</v>
      </c>
      <c r="B15" s="17" t="n">
        <v>5882</v>
      </c>
      <c r="C15" s="18">
        <f>(151.0/B15*100)</f>
        <v/>
      </c>
      <c r="D15" s="19" t="n">
        <v>5731</v>
      </c>
      <c r="E15" s="18" t="n">
        <v>538.28081719</v>
      </c>
      <c r="F15" s="20" t="n">
        <v>2.68270447</v>
      </c>
      <c r="G15" s="18" t="n">
        <v>545.41451904</v>
      </c>
      <c r="H15" s="20" t="n">
        <v>3.06783469</v>
      </c>
      <c r="I15" s="18" t="n">
        <v>522.32514412</v>
      </c>
      <c r="J15" s="20" t="n">
        <v>4.15391093</v>
      </c>
      <c r="K15" s="18" t="n">
        <v>513.97512958</v>
      </c>
      <c r="L15" s="20" t="n">
        <v>6.4100987</v>
      </c>
      <c r="M15" s="18" t="n">
        <v>479.76754345</v>
      </c>
      <c r="N15" s="20" t="n">
        <v>10.24896338</v>
      </c>
      <c r="O15" s="18" t="n">
        <v>346.97734016</v>
      </c>
      <c r="P15" s="20" t="n">
        <v>25.67199834</v>
      </c>
      <c r="Q15" s="18" t="s">
        <v>182</v>
      </c>
      <c r="R15" s="20" t="s">
        <v>182</v>
      </c>
      <c r="S15" s="18" t="n">
        <v>367.66871077</v>
      </c>
      <c r="T15" s="20" t="n">
        <v>14.82638214</v>
      </c>
      <c r="U15" s="18" t="s">
        <v>182</v>
      </c>
      <c r="V15" s="20" t="s">
        <v>182</v>
      </c>
      <c r="W15" s="18" t="n">
        <v>436.64876195</v>
      </c>
      <c r="X15" s="20" t="n">
        <v>8.99421557</v>
      </c>
    </row>
    <row r="16" spans="1:24">
      <c r="A16" s="15" t="s">
        <v>191</v>
      </c>
      <c r="B16" s="17" t="n">
        <v>6108</v>
      </c>
      <c r="C16" s="18">
        <f>(264.0/B16*100)</f>
        <v/>
      </c>
      <c r="D16" s="19" t="n">
        <v>5844</v>
      </c>
      <c r="E16" s="18" t="n">
        <v>501.52565456</v>
      </c>
      <c r="F16" s="20" t="n">
        <v>4.12005268</v>
      </c>
      <c r="G16" s="18" t="n">
        <v>532.49112289</v>
      </c>
      <c r="H16" s="20" t="n">
        <v>4.244344</v>
      </c>
      <c r="I16" s="18" t="n">
        <v>535.56487307</v>
      </c>
      <c r="J16" s="20" t="n">
        <v>3.11506552</v>
      </c>
      <c r="K16" s="18" t="n">
        <v>510.28561211</v>
      </c>
      <c r="L16" s="20" t="n">
        <v>4.8765836</v>
      </c>
      <c r="M16" s="18" t="n">
        <v>453.368434</v>
      </c>
      <c r="N16" s="20" t="n">
        <v>5.63011843</v>
      </c>
      <c r="O16" s="18" t="n">
        <v>327.78468044</v>
      </c>
      <c r="P16" s="20" t="n">
        <v>17.76127597</v>
      </c>
      <c r="Q16" s="18" t="s">
        <v>182</v>
      </c>
      <c r="R16" s="20" t="s">
        <v>182</v>
      </c>
      <c r="S16" s="18" t="s">
        <v>182</v>
      </c>
      <c r="T16" s="20" t="s">
        <v>182</v>
      </c>
      <c r="U16" s="18" t="s">
        <v>182</v>
      </c>
      <c r="V16" s="20" t="s">
        <v>182</v>
      </c>
      <c r="W16" s="18" t="n">
        <v>386.84827615</v>
      </c>
      <c r="X16" s="20" t="n">
        <v>8.222841239999999</v>
      </c>
    </row>
    <row r="17" spans="1:24">
      <c r="A17" s="15" t="s">
        <v>192</v>
      </c>
      <c r="B17" s="17" t="n">
        <v>6504</v>
      </c>
      <c r="C17" s="18">
        <f>(794.0/B17*100)</f>
        <v/>
      </c>
      <c r="D17" s="19" t="n">
        <v>5710</v>
      </c>
      <c r="E17" s="18" t="n">
        <v>523.98813656</v>
      </c>
      <c r="F17" s="20" t="n">
        <v>3.47249023</v>
      </c>
      <c r="G17" s="18" t="n">
        <v>526.81237816</v>
      </c>
      <c r="H17" s="20" t="n">
        <v>3.37977017</v>
      </c>
      <c r="I17" s="18" t="n">
        <v>524.1242095600001</v>
      </c>
      <c r="J17" s="20" t="n">
        <v>4.33178642</v>
      </c>
      <c r="K17" s="18" t="n">
        <v>517.08996986</v>
      </c>
      <c r="L17" s="20" t="n">
        <v>6.00732046</v>
      </c>
      <c r="M17" s="18" t="n">
        <v>491.29724303</v>
      </c>
      <c r="N17" s="20" t="n">
        <v>11.90329393</v>
      </c>
      <c r="O17" s="18" t="s">
        <v>182</v>
      </c>
      <c r="P17" s="20" t="s">
        <v>182</v>
      </c>
      <c r="Q17" s="18" t="s">
        <v>182</v>
      </c>
      <c r="R17" s="20" t="s">
        <v>182</v>
      </c>
      <c r="S17" s="18" t="n">
        <v>338.260297</v>
      </c>
      <c r="T17" s="20" t="n">
        <v>14.23011861</v>
      </c>
      <c r="U17" s="18" t="s">
        <v>182</v>
      </c>
      <c r="V17" s="20" t="s">
        <v>182</v>
      </c>
      <c r="W17" s="18" t="n">
        <v>425.76362251</v>
      </c>
      <c r="X17" s="20" t="n">
        <v>9.15338124</v>
      </c>
    </row>
    <row r="18" spans="1:24">
      <c r="A18" s="15" t="s">
        <v>193</v>
      </c>
      <c r="B18" s="17" t="n">
        <v>5532</v>
      </c>
      <c r="C18" s="18">
        <f>(40.0/B18*100)</f>
        <v/>
      </c>
      <c r="D18" s="19" t="n">
        <v>5492</v>
      </c>
      <c r="E18" s="18" t="n">
        <v>469.19706594</v>
      </c>
      <c r="F18" s="20" t="n">
        <v>5.37152745</v>
      </c>
      <c r="G18" s="18" t="n">
        <v>477.52356127</v>
      </c>
      <c r="H18" s="20" t="n">
        <v>5.29547448</v>
      </c>
      <c r="I18" s="18" t="n">
        <v>493.7657558</v>
      </c>
      <c r="J18" s="20" t="n">
        <v>4.66877346</v>
      </c>
      <c r="K18" s="18" t="n">
        <v>477.41887682</v>
      </c>
      <c r="L18" s="20" t="n">
        <v>4.90186855</v>
      </c>
      <c r="M18" s="18" t="n">
        <v>452.67946729</v>
      </c>
      <c r="N18" s="20" t="n">
        <v>4.9051982</v>
      </c>
      <c r="O18" s="18" t="n">
        <v>344.14369298</v>
      </c>
      <c r="P18" s="20" t="n">
        <v>18.50959331</v>
      </c>
      <c r="Q18" s="18" t="s">
        <v>182</v>
      </c>
      <c r="R18" s="20" t="s">
        <v>182</v>
      </c>
      <c r="S18" s="18" t="s">
        <v>182</v>
      </c>
      <c r="T18" s="20" t="s">
        <v>182</v>
      </c>
      <c r="U18" s="18" t="s">
        <v>182</v>
      </c>
      <c r="V18" s="20" t="s">
        <v>182</v>
      </c>
      <c r="W18" s="18" t="n">
        <v>384.11694044</v>
      </c>
      <c r="X18" s="20" t="n">
        <v>8.7145417</v>
      </c>
    </row>
    <row r="19" spans="1:24">
      <c r="A19" s="15" t="s">
        <v>194</v>
      </c>
      <c r="B19" s="17" t="n">
        <v>5658</v>
      </c>
      <c r="C19" s="18">
        <f>(154.0/B19*100)</f>
        <v/>
      </c>
      <c r="D19" s="19" t="n">
        <v>5504</v>
      </c>
      <c r="E19" s="18" t="n">
        <v>470.78999216</v>
      </c>
      <c r="F19" s="20" t="n">
        <v>4.88394896</v>
      </c>
      <c r="G19" s="18" t="n">
        <v>487.04338763</v>
      </c>
      <c r="H19" s="20" t="n">
        <v>3.70430613</v>
      </c>
      <c r="I19" s="18" t="n">
        <v>485.63582423</v>
      </c>
      <c r="J19" s="20" t="n">
        <v>3.04503185</v>
      </c>
      <c r="K19" s="18" t="n">
        <v>468.78256661</v>
      </c>
      <c r="L19" s="20" t="n">
        <v>4.57287179</v>
      </c>
      <c r="M19" s="18" t="n">
        <v>420.37745573</v>
      </c>
      <c r="N19" s="20" t="n">
        <v>5.35370005</v>
      </c>
      <c r="O19" s="18" t="n">
        <v>417.5235188</v>
      </c>
      <c r="P19" s="20" t="n">
        <v>18.56400748</v>
      </c>
      <c r="Q19" s="18" t="s">
        <v>182</v>
      </c>
      <c r="R19" s="20" t="s">
        <v>182</v>
      </c>
      <c r="S19" s="18" t="s">
        <v>182</v>
      </c>
      <c r="T19" s="20" t="s">
        <v>182</v>
      </c>
      <c r="U19" s="18" t="s">
        <v>182</v>
      </c>
      <c r="V19" s="20" t="s">
        <v>182</v>
      </c>
      <c r="W19" s="18" t="n">
        <v>382.88971161</v>
      </c>
      <c r="X19" s="20" t="n">
        <v>6.42263748</v>
      </c>
    </row>
    <row r="20" spans="1:24">
      <c r="A20" s="15" t="s">
        <v>195</v>
      </c>
      <c r="B20" s="17" t="n">
        <v>3371</v>
      </c>
      <c r="C20" s="18">
        <f>(81.0/B20*100)</f>
        <v/>
      </c>
      <c r="D20" s="19" t="n">
        <v>3290</v>
      </c>
      <c r="E20" s="18" t="n">
        <v>450.18741809</v>
      </c>
      <c r="F20" s="20" t="n">
        <v>6.92562317</v>
      </c>
      <c r="G20" s="18" t="n">
        <v>489.01692417</v>
      </c>
      <c r="H20" s="20" t="n">
        <v>3.79132712</v>
      </c>
      <c r="I20" s="18" t="n">
        <v>493.5463101</v>
      </c>
      <c r="J20" s="20" t="n">
        <v>3.13773541</v>
      </c>
      <c r="K20" s="18" t="n">
        <v>494.205024</v>
      </c>
      <c r="L20" s="20" t="n">
        <v>4.41607677</v>
      </c>
      <c r="M20" s="18" t="n">
        <v>472.55730829</v>
      </c>
      <c r="N20" s="20" t="n">
        <v>7.83609927</v>
      </c>
      <c r="O20" s="18" t="s">
        <v>182</v>
      </c>
      <c r="P20" s="20" t="s">
        <v>182</v>
      </c>
      <c r="Q20" s="18" t="s">
        <v>182</v>
      </c>
      <c r="R20" s="20" t="s">
        <v>182</v>
      </c>
      <c r="S20" s="18" t="s">
        <v>182</v>
      </c>
      <c r="T20" s="20" t="s">
        <v>182</v>
      </c>
      <c r="U20" s="18" t="s">
        <v>182</v>
      </c>
      <c r="V20" s="20" t="s">
        <v>182</v>
      </c>
      <c r="W20" s="18" t="n">
        <v>388.96055198</v>
      </c>
      <c r="X20" s="20" t="n">
        <v>7.89848129</v>
      </c>
    </row>
    <row r="21" spans="1:24">
      <c r="A21" s="15" t="s">
        <v>196</v>
      </c>
      <c r="B21" s="17" t="n">
        <v>5741</v>
      </c>
      <c r="C21" s="18">
        <f>(81.0/B21*100)</f>
        <v/>
      </c>
      <c r="D21" s="19" t="n">
        <v>5660</v>
      </c>
      <c r="E21" s="18" t="n">
        <v>516.93832014</v>
      </c>
      <c r="F21" s="20" t="n">
        <v>2.99380144</v>
      </c>
      <c r="G21" s="18" t="n">
        <v>534.6487545</v>
      </c>
      <c r="H21" s="20" t="n">
        <v>3.20567237</v>
      </c>
      <c r="I21" s="18" t="n">
        <v>531.45400119</v>
      </c>
      <c r="J21" s="20" t="n">
        <v>3.18194296</v>
      </c>
      <c r="K21" s="18" t="n">
        <v>515.94691191</v>
      </c>
      <c r="L21" s="20" t="n">
        <v>5.01461954</v>
      </c>
      <c r="M21" s="18" t="n">
        <v>472.16792287</v>
      </c>
      <c r="N21" s="20" t="n">
        <v>7.16081484</v>
      </c>
      <c r="O21" s="18" t="n">
        <v>412.14039851</v>
      </c>
      <c r="P21" s="20" t="n">
        <v>36.64432922</v>
      </c>
      <c r="Q21" s="18" t="s">
        <v>182</v>
      </c>
      <c r="R21" s="20" t="s">
        <v>182</v>
      </c>
      <c r="S21" s="18" t="s">
        <v>182</v>
      </c>
      <c r="T21" s="20" t="s">
        <v>182</v>
      </c>
      <c r="U21" s="18" t="s">
        <v>182</v>
      </c>
      <c r="V21" s="20" t="s">
        <v>182</v>
      </c>
      <c r="W21" s="18" t="n">
        <v>444.80773636</v>
      </c>
      <c r="X21" s="20" t="n">
        <v>9.34747381</v>
      </c>
    </row>
    <row r="22" spans="1:24">
      <c r="A22" s="15" t="s">
        <v>197</v>
      </c>
      <c r="B22" s="17" t="n">
        <v>6598</v>
      </c>
      <c r="C22" s="18">
        <f>(102.0/B22*100)</f>
        <v/>
      </c>
      <c r="D22" s="19" t="n">
        <v>6496</v>
      </c>
      <c r="E22" s="18" t="n">
        <v>513.31909949</v>
      </c>
      <c r="F22" s="20" t="n">
        <v>5.79004307</v>
      </c>
      <c r="G22" s="18" t="n">
        <v>496.03391684</v>
      </c>
      <c r="H22" s="20" t="n">
        <v>4.37414701</v>
      </c>
      <c r="I22" s="18" t="n">
        <v>485.72476737</v>
      </c>
      <c r="J22" s="20" t="n">
        <v>4.38283183</v>
      </c>
      <c r="K22" s="18" t="n">
        <v>454.44461922</v>
      </c>
      <c r="L22" s="20" t="n">
        <v>6.12374247</v>
      </c>
      <c r="M22" s="18" t="n">
        <v>450.3588089</v>
      </c>
      <c r="N22" s="20" t="n">
        <v>7.06767958</v>
      </c>
      <c r="O22" s="18" t="n">
        <v>371.78539807</v>
      </c>
      <c r="P22" s="20" t="n">
        <v>9.287245390000001</v>
      </c>
      <c r="Q22" s="18" t="s">
        <v>182</v>
      </c>
      <c r="R22" s="20" t="s">
        <v>182</v>
      </c>
      <c r="S22" s="18" t="n">
        <v>481.75555063</v>
      </c>
      <c r="T22" s="20" t="n">
        <v>8.711038220000001</v>
      </c>
      <c r="U22" s="18" t="s">
        <v>182</v>
      </c>
      <c r="V22" s="20" t="s">
        <v>182</v>
      </c>
      <c r="W22" s="18" t="n">
        <v>374.900927</v>
      </c>
      <c r="X22" s="20" t="n">
        <v>8.37399855</v>
      </c>
    </row>
    <row r="23" spans="1:24">
      <c r="A23" s="15" t="s">
        <v>198</v>
      </c>
      <c r="B23" s="17" t="n">
        <v>11583</v>
      </c>
      <c r="C23" s="18">
        <f>(522.0/B23*100)</f>
        <v/>
      </c>
      <c r="D23" s="19" t="n">
        <v>11061</v>
      </c>
      <c r="E23" s="18" t="n">
        <v>486.95629666</v>
      </c>
      <c r="F23" s="20" t="n">
        <v>4.22253125</v>
      </c>
      <c r="G23" s="18" t="n">
        <v>501.05073755</v>
      </c>
      <c r="H23" s="20" t="n">
        <v>3.49073847</v>
      </c>
      <c r="I23" s="18" t="n">
        <v>497.14893773</v>
      </c>
      <c r="J23" s="20" t="n">
        <v>3.75516837</v>
      </c>
      <c r="K23" s="18" t="n">
        <v>488.02412815</v>
      </c>
      <c r="L23" s="20" t="n">
        <v>4.31088942</v>
      </c>
      <c r="M23" s="18" t="n">
        <v>474.72721163</v>
      </c>
      <c r="N23" s="20" t="n">
        <v>7.42774612</v>
      </c>
      <c r="O23" s="18" t="n">
        <v>415.78740956</v>
      </c>
      <c r="P23" s="20" t="n">
        <v>22.44752181</v>
      </c>
      <c r="Q23" s="18" t="s">
        <v>182</v>
      </c>
      <c r="R23" s="20" t="s">
        <v>182</v>
      </c>
      <c r="S23" s="18" t="s">
        <v>182</v>
      </c>
      <c r="T23" s="20" t="s">
        <v>182</v>
      </c>
      <c r="U23" s="18" t="s">
        <v>182</v>
      </c>
      <c r="V23" s="20" t="s">
        <v>182</v>
      </c>
      <c r="W23" s="18" t="n">
        <v>409.95428952</v>
      </c>
      <c r="X23" s="20" t="n">
        <v>7.15149428</v>
      </c>
    </row>
    <row r="24" spans="1:24">
      <c r="A24" s="15" t="s">
        <v>199</v>
      </c>
      <c r="B24" s="17" t="n">
        <v>6647</v>
      </c>
      <c r="C24" s="18">
        <f>(20.0/B24*100)</f>
        <v/>
      </c>
      <c r="D24" s="19" t="n">
        <v>6627</v>
      </c>
      <c r="E24" s="18" t="n">
        <v>513.57066668</v>
      </c>
      <c r="F24" s="20" t="n">
        <v>2.94240296</v>
      </c>
      <c r="G24" s="18" t="n">
        <v>531.13888924</v>
      </c>
      <c r="H24" s="20" t="n">
        <v>4.53353363</v>
      </c>
      <c r="I24" s="18" t="n">
        <v>530.24895256</v>
      </c>
      <c r="J24" s="20" t="n">
        <v>5.07410938</v>
      </c>
      <c r="K24" s="18" t="n">
        <v>500.39352221</v>
      </c>
      <c r="L24" s="20" t="n">
        <v>14.73005599</v>
      </c>
      <c r="M24" s="18" t="n">
        <v>506.50661784</v>
      </c>
      <c r="N24" s="20" t="n">
        <v>18.89548403</v>
      </c>
      <c r="O24" s="18" t="n">
        <v>421.72680658</v>
      </c>
      <c r="P24" s="20" t="n">
        <v>17.49008828</v>
      </c>
      <c r="Q24" s="18" t="s">
        <v>182</v>
      </c>
      <c r="R24" s="20" t="s">
        <v>182</v>
      </c>
      <c r="S24" s="18" t="s">
        <v>182</v>
      </c>
      <c r="T24" s="20" t="s">
        <v>182</v>
      </c>
      <c r="U24" s="18" t="s">
        <v>182</v>
      </c>
      <c r="V24" s="20" t="s">
        <v>182</v>
      </c>
      <c r="W24" s="18" t="n">
        <v>442.88815982</v>
      </c>
      <c r="X24" s="20" t="n">
        <v>13.02873676</v>
      </c>
    </row>
    <row r="25" spans="1:24">
      <c r="A25" s="15" t="s">
        <v>200</v>
      </c>
      <c r="B25" s="17" t="n">
        <v>5581</v>
      </c>
      <c r="C25" s="18">
        <f>(28.0/B25*100)</f>
        <v/>
      </c>
      <c r="D25" s="19" t="n">
        <v>5553</v>
      </c>
      <c r="E25" s="18" t="n">
        <v>499.86962483</v>
      </c>
      <c r="F25" s="20" t="n">
        <v>3.93647262</v>
      </c>
      <c r="G25" s="18" t="n">
        <v>524.25963116</v>
      </c>
      <c r="H25" s="20" t="n">
        <v>4.43835047</v>
      </c>
      <c r="I25" s="18" t="n">
        <v>530.67080053</v>
      </c>
      <c r="J25" s="20" t="n">
        <v>4.33128208</v>
      </c>
      <c r="K25" s="18" t="n">
        <v>545.4928959600001</v>
      </c>
      <c r="L25" s="20" t="n">
        <v>6.82430844</v>
      </c>
      <c r="M25" s="18" t="n">
        <v>520.58310404</v>
      </c>
      <c r="N25" s="20" t="n">
        <v>12.96518403</v>
      </c>
      <c r="O25" s="18" t="n">
        <v>368.87327966</v>
      </c>
      <c r="P25" s="20" t="n">
        <v>23.3815843</v>
      </c>
      <c r="Q25" s="18" t="s">
        <v>182</v>
      </c>
      <c r="R25" s="20" t="s">
        <v>182</v>
      </c>
      <c r="S25" s="18" t="s">
        <v>182</v>
      </c>
      <c r="T25" s="20" t="s">
        <v>182</v>
      </c>
      <c r="U25" s="18" t="s">
        <v>182</v>
      </c>
      <c r="V25" s="20" t="s">
        <v>182</v>
      </c>
      <c r="W25" s="18" t="n">
        <v>462.76505393</v>
      </c>
      <c r="X25" s="20" t="n">
        <v>15.60803985</v>
      </c>
    </row>
    <row r="26" spans="1:24">
      <c r="A26" s="15" t="s">
        <v>201</v>
      </c>
      <c r="B26" s="17" t="n">
        <v>4869</v>
      </c>
      <c r="C26" s="18">
        <f>(102.0/B26*100)</f>
        <v/>
      </c>
      <c r="D26" s="19" t="n">
        <v>4767</v>
      </c>
      <c r="E26" s="18" t="n">
        <v>481.86054898</v>
      </c>
      <c r="F26" s="20" t="n">
        <v>5.28357207</v>
      </c>
      <c r="G26" s="18" t="n">
        <v>492.63709928</v>
      </c>
      <c r="H26" s="20" t="n">
        <v>3.71443455</v>
      </c>
      <c r="I26" s="18" t="n">
        <v>498.02660115</v>
      </c>
      <c r="J26" s="20" t="n">
        <v>2.72744595</v>
      </c>
      <c r="K26" s="18" t="n">
        <v>488.9704203</v>
      </c>
      <c r="L26" s="20" t="n">
        <v>3.57031919</v>
      </c>
      <c r="M26" s="18" t="n">
        <v>469.25283217</v>
      </c>
      <c r="N26" s="20" t="n">
        <v>5.50852527</v>
      </c>
      <c r="O26" s="18" t="s">
        <v>182</v>
      </c>
      <c r="P26" s="20" t="s">
        <v>182</v>
      </c>
      <c r="Q26" s="18" t="s">
        <v>182</v>
      </c>
      <c r="R26" s="20" t="s">
        <v>182</v>
      </c>
      <c r="S26" s="18" t="s">
        <v>182</v>
      </c>
      <c r="T26" s="20" t="s">
        <v>182</v>
      </c>
      <c r="U26" s="18" t="s">
        <v>182</v>
      </c>
      <c r="V26" s="20" t="s">
        <v>182</v>
      </c>
      <c r="W26" s="18" t="n">
        <v>425.53398179</v>
      </c>
      <c r="X26" s="20" t="n">
        <v>8.292135419999999</v>
      </c>
    </row>
    <row r="27" spans="1:24">
      <c r="A27" s="15" t="s">
        <v>202</v>
      </c>
      <c r="B27" s="17" t="n">
        <v>5299</v>
      </c>
      <c r="C27" s="18">
        <f>(186.0/B27*100)</f>
        <v/>
      </c>
      <c r="D27" s="19" t="n">
        <v>5113</v>
      </c>
      <c r="E27" s="18" t="n">
        <v>502.4542508</v>
      </c>
      <c r="F27" s="20" t="n">
        <v>2.72371491</v>
      </c>
      <c r="G27" s="18" t="n">
        <v>501.87261074</v>
      </c>
      <c r="H27" s="20" t="n">
        <v>3.24852959</v>
      </c>
      <c r="I27" s="18" t="n">
        <v>495.88572176</v>
      </c>
      <c r="J27" s="20" t="n">
        <v>3.29717843</v>
      </c>
      <c r="K27" s="18" t="n">
        <v>477.36281828</v>
      </c>
      <c r="L27" s="20" t="n">
        <v>5.90661441</v>
      </c>
      <c r="M27" s="18" t="n">
        <v>445.84633807</v>
      </c>
      <c r="N27" s="20" t="n">
        <v>8.10025265</v>
      </c>
      <c r="O27" s="18" t="n">
        <v>387.30917951</v>
      </c>
      <c r="P27" s="20" t="n">
        <v>16.08929805</v>
      </c>
      <c r="Q27" s="18" t="s">
        <v>182</v>
      </c>
      <c r="R27" s="20" t="s">
        <v>182</v>
      </c>
      <c r="S27" s="18" t="s">
        <v>182</v>
      </c>
      <c r="T27" s="20" t="s">
        <v>182</v>
      </c>
      <c r="U27" s="18" t="s">
        <v>182</v>
      </c>
      <c r="V27" s="20" t="s">
        <v>182</v>
      </c>
      <c r="W27" s="18" t="n">
        <v>402.78914028</v>
      </c>
      <c r="X27" s="20" t="n">
        <v>4.61341404</v>
      </c>
    </row>
    <row r="28" spans="1:24">
      <c r="A28" s="15" t="s">
        <v>203</v>
      </c>
      <c r="B28" s="17" t="n">
        <v>7568</v>
      </c>
      <c r="C28" s="18">
        <f>(135.0/B28*100)</f>
        <v/>
      </c>
      <c r="D28" s="19" t="n">
        <v>7433</v>
      </c>
      <c r="E28" s="18" t="n">
        <v>373.94681624</v>
      </c>
      <c r="F28" s="20" t="n">
        <v>3.55160388</v>
      </c>
      <c r="G28" s="18" t="n">
        <v>399.94694791</v>
      </c>
      <c r="H28" s="20" t="n">
        <v>4.24111892</v>
      </c>
      <c r="I28" s="18" t="n">
        <v>433.13342914</v>
      </c>
      <c r="J28" s="20" t="n">
        <v>3.1444761</v>
      </c>
      <c r="K28" s="18" t="n">
        <v>445.3365349</v>
      </c>
      <c r="L28" s="20" t="n">
        <v>2.82477463</v>
      </c>
      <c r="M28" s="18" t="n">
        <v>445.32533252</v>
      </c>
      <c r="N28" s="20" t="n">
        <v>5.02461449</v>
      </c>
      <c r="O28" s="18" t="n">
        <v>334.93985653</v>
      </c>
      <c r="P28" s="20" t="n">
        <v>9.19196545</v>
      </c>
      <c r="Q28" s="18" t="s">
        <v>182</v>
      </c>
      <c r="R28" s="20" t="s">
        <v>182</v>
      </c>
      <c r="S28" s="18" t="s">
        <v>182</v>
      </c>
      <c r="T28" s="20" t="s">
        <v>182</v>
      </c>
      <c r="U28" s="18" t="s">
        <v>182</v>
      </c>
      <c r="V28" s="20" t="s">
        <v>182</v>
      </c>
      <c r="W28" s="18" t="n">
        <v>368.17597237</v>
      </c>
      <c r="X28" s="20" t="n">
        <v>9.07613652</v>
      </c>
    </row>
    <row r="29" spans="1:24">
      <c r="A29" s="15" t="s">
        <v>204</v>
      </c>
      <c r="B29" s="17" t="n">
        <v>5385</v>
      </c>
      <c r="C29" s="18">
        <f>(37.0/B29*100)</f>
        <v/>
      </c>
      <c r="D29" s="19" t="n">
        <v>5348</v>
      </c>
      <c r="E29" s="18" t="n">
        <v>514.95968384</v>
      </c>
      <c r="F29" s="20" t="n">
        <v>3.3943698</v>
      </c>
      <c r="G29" s="18" t="n">
        <v>518.52017013</v>
      </c>
      <c r="H29" s="20" t="n">
        <v>3.72143225</v>
      </c>
      <c r="I29" s="18" t="n">
        <v>511.59725996</v>
      </c>
      <c r="J29" s="20" t="n">
        <v>3.94270911</v>
      </c>
      <c r="K29" s="18" t="n">
        <v>508.01994908</v>
      </c>
      <c r="L29" s="20" t="n">
        <v>4.62529747</v>
      </c>
      <c r="M29" s="18" t="n">
        <v>478.57690206</v>
      </c>
      <c r="N29" s="20" t="n">
        <v>8.72182727</v>
      </c>
      <c r="O29" s="18" t="n">
        <v>324.13415987</v>
      </c>
      <c r="P29" s="20" t="n">
        <v>51.69632977</v>
      </c>
      <c r="Q29" s="18" t="s">
        <v>182</v>
      </c>
      <c r="R29" s="20" t="s">
        <v>182</v>
      </c>
      <c r="S29" s="18" t="n">
        <v>314.02123871</v>
      </c>
      <c r="T29" s="20" t="n">
        <v>13.26138992</v>
      </c>
      <c r="U29" s="18" t="s">
        <v>182</v>
      </c>
      <c r="V29" s="20" t="s">
        <v>182</v>
      </c>
      <c r="W29" s="18" t="n">
        <v>406.03221209</v>
      </c>
      <c r="X29" s="20" t="n">
        <v>11.38522712</v>
      </c>
    </row>
    <row r="30" spans="1:24">
      <c r="A30" s="15" t="s">
        <v>205</v>
      </c>
      <c r="B30" s="17" t="n">
        <v>4520</v>
      </c>
      <c r="C30" s="18">
        <f>(577.0/B30*100)</f>
        <v/>
      </c>
      <c r="D30" s="19" t="n">
        <v>3943</v>
      </c>
      <c r="E30" s="18" t="n">
        <v>502.82819151</v>
      </c>
      <c r="F30" s="20" t="n">
        <v>4.80638747</v>
      </c>
      <c r="G30" s="18" t="n">
        <v>533.22541977</v>
      </c>
      <c r="H30" s="20" t="n">
        <v>5.02814747</v>
      </c>
      <c r="I30" s="18" t="n">
        <v>532.38691865</v>
      </c>
      <c r="J30" s="20" t="n">
        <v>4.06877312</v>
      </c>
      <c r="K30" s="18" t="n">
        <v>515.9731606300001</v>
      </c>
      <c r="L30" s="20" t="n">
        <v>4.44839135</v>
      </c>
      <c r="M30" s="18" t="n">
        <v>492.83044699</v>
      </c>
      <c r="N30" s="20" t="n">
        <v>8.98636739</v>
      </c>
      <c r="O30" s="18" t="n">
        <v>405.01001004</v>
      </c>
      <c r="P30" s="20" t="n">
        <v>26.28454288</v>
      </c>
      <c r="Q30" s="18" t="s">
        <v>182</v>
      </c>
      <c r="R30" s="20" t="s">
        <v>182</v>
      </c>
      <c r="S30" s="18" t="s">
        <v>182</v>
      </c>
      <c r="T30" s="20" t="s">
        <v>182</v>
      </c>
      <c r="U30" s="18" t="s">
        <v>182</v>
      </c>
      <c r="V30" s="20" t="s">
        <v>182</v>
      </c>
      <c r="W30" s="18" t="n">
        <v>422.96256095</v>
      </c>
      <c r="X30" s="20" t="n">
        <v>6.35533315</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(17.0/B32*100)</f>
        <v/>
      </c>
      <c r="D32" s="19" t="n">
        <v>4461</v>
      </c>
      <c r="E32" s="18" t="n">
        <v>516.14543642</v>
      </c>
      <c r="F32" s="20" t="n">
        <v>4.0113517</v>
      </c>
      <c r="G32" s="18" t="n">
        <v>511.45615809</v>
      </c>
      <c r="H32" s="20" t="n">
        <v>3.66439497</v>
      </c>
      <c r="I32" s="18" t="n">
        <v>515.46705565</v>
      </c>
      <c r="J32" s="20" t="n">
        <v>3.57123536</v>
      </c>
      <c r="K32" s="18" t="n">
        <v>501.36590303</v>
      </c>
      <c r="L32" s="20" t="n">
        <v>3.61752284</v>
      </c>
      <c r="M32" s="18" t="n">
        <v>474.47258551</v>
      </c>
      <c r="N32" s="20" t="n">
        <v>5.65332433</v>
      </c>
      <c r="O32" s="18" t="n">
        <v>415.96615723</v>
      </c>
      <c r="P32" s="20" t="n">
        <v>23.22638406</v>
      </c>
      <c r="Q32" s="18" t="s">
        <v>182</v>
      </c>
      <c r="R32" s="20" t="s">
        <v>182</v>
      </c>
      <c r="S32" s="18" t="s">
        <v>182</v>
      </c>
      <c r="T32" s="20" t="s">
        <v>182</v>
      </c>
      <c r="U32" s="18" t="s">
        <v>182</v>
      </c>
      <c r="V32" s="20" t="s">
        <v>182</v>
      </c>
      <c r="W32" s="18" t="n">
        <v>417.52157739</v>
      </c>
      <c r="X32" s="20" t="n">
        <v>9.702590860000001</v>
      </c>
    </row>
    <row r="33" spans="1:24">
      <c r="A33" s="15" t="s">
        <v>208</v>
      </c>
      <c r="B33" s="17" t="n">
        <v>7325</v>
      </c>
      <c r="C33" s="18">
        <f>(246.0/B33*100)</f>
        <v/>
      </c>
      <c r="D33" s="19" t="n">
        <v>7079</v>
      </c>
      <c r="E33" s="18" t="n">
        <v>509.04401127</v>
      </c>
      <c r="F33" s="20" t="n">
        <v>3.01157337</v>
      </c>
      <c r="G33" s="18" t="n">
        <v>511.1696683</v>
      </c>
      <c r="H33" s="20" t="n">
        <v>3.57797812</v>
      </c>
      <c r="I33" s="18" t="n">
        <v>510.76901328</v>
      </c>
      <c r="J33" s="20" t="n">
        <v>4.11936093</v>
      </c>
      <c r="K33" s="18" t="n">
        <v>480.71969399</v>
      </c>
      <c r="L33" s="20" t="n">
        <v>5.89730602</v>
      </c>
      <c r="M33" s="18" t="n">
        <v>447.31824646</v>
      </c>
      <c r="N33" s="20" t="n">
        <v>5.24240966</v>
      </c>
      <c r="O33" s="18" t="n">
        <v>376.02911283</v>
      </c>
      <c r="P33" s="20" t="n">
        <v>21.32653468</v>
      </c>
      <c r="Q33" s="18" t="s">
        <v>182</v>
      </c>
      <c r="R33" s="20" t="s">
        <v>182</v>
      </c>
      <c r="S33" s="18" t="s">
        <v>182</v>
      </c>
      <c r="T33" s="20" t="s">
        <v>182</v>
      </c>
      <c r="U33" s="18" t="s">
        <v>182</v>
      </c>
      <c r="V33" s="20" t="s">
        <v>182</v>
      </c>
      <c r="W33" s="18" t="n">
        <v>417.72891439</v>
      </c>
      <c r="X33" s="20" t="n">
        <v>9.025136850000001</v>
      </c>
    </row>
    <row r="34" spans="1:24">
      <c r="A34" s="15" t="s">
        <v>209</v>
      </c>
      <c r="B34" s="17" t="n">
        <v>6350</v>
      </c>
      <c r="C34" s="18">
        <f>(87.0/B34*100)</f>
        <v/>
      </c>
      <c r="D34" s="19" t="n">
        <v>6263</v>
      </c>
      <c r="E34" s="18" t="n">
        <v>456.65891422</v>
      </c>
      <c r="F34" s="20" t="n">
        <v>3.80715176</v>
      </c>
      <c r="G34" s="18" t="n">
        <v>467.54903207</v>
      </c>
      <c r="H34" s="20" t="n">
        <v>4.03630193</v>
      </c>
      <c r="I34" s="18" t="n">
        <v>485.21525575</v>
      </c>
      <c r="J34" s="20" t="n">
        <v>3.27494049</v>
      </c>
      <c r="K34" s="18" t="n">
        <v>464.90735575</v>
      </c>
      <c r="L34" s="20" t="n">
        <v>4.53792634</v>
      </c>
      <c r="M34" s="18" t="n">
        <v>430.12487169</v>
      </c>
      <c r="N34" s="20" t="n">
        <v>4.94917019</v>
      </c>
      <c r="O34" s="18" t="n">
        <v>336.00964723</v>
      </c>
      <c r="P34" s="20" t="n">
        <v>14.75537024</v>
      </c>
      <c r="Q34" s="18" t="s">
        <v>182</v>
      </c>
      <c r="R34" s="20" t="s">
        <v>182</v>
      </c>
      <c r="S34" s="18" t="n">
        <v>263.37193708</v>
      </c>
      <c r="T34" s="20" t="n">
        <v>13.61114927</v>
      </c>
      <c r="U34" s="18" t="s">
        <v>182</v>
      </c>
      <c r="V34" s="20" t="s">
        <v>182</v>
      </c>
      <c r="W34" s="18" t="n">
        <v>367.629157</v>
      </c>
      <c r="X34" s="20" t="n">
        <v>7.31756261</v>
      </c>
    </row>
    <row r="35" spans="1:24">
      <c r="A35" s="15" t="s">
        <v>210</v>
      </c>
      <c r="B35" s="17" t="n">
        <v>6406</v>
      </c>
      <c r="C35" s="18">
        <f>(76.0/B35*100)</f>
        <v/>
      </c>
      <c r="D35" s="19" t="n">
        <v>6330</v>
      </c>
      <c r="E35" s="18" t="n">
        <v>507.83341725</v>
      </c>
      <c r="F35" s="20" t="n">
        <v>3.22650051</v>
      </c>
      <c r="G35" s="18" t="n">
        <v>521.43117095</v>
      </c>
      <c r="H35" s="20" t="n">
        <v>2.98408253</v>
      </c>
      <c r="I35" s="18" t="n">
        <v>516.84441522</v>
      </c>
      <c r="J35" s="20" t="n">
        <v>3.05543891</v>
      </c>
      <c r="K35" s="18" t="n">
        <v>499.38847544</v>
      </c>
      <c r="L35" s="20" t="n">
        <v>5.39767183</v>
      </c>
      <c r="M35" s="18" t="n">
        <v>473.30721743</v>
      </c>
      <c r="N35" s="20" t="n">
        <v>8.61870021</v>
      </c>
      <c r="O35" s="18" t="n">
        <v>430.2645433</v>
      </c>
      <c r="P35" s="20" t="n">
        <v>21.07802728</v>
      </c>
      <c r="Q35" s="18" t="s">
        <v>182</v>
      </c>
      <c r="R35" s="20" t="s">
        <v>182</v>
      </c>
      <c r="S35" s="18" t="n">
        <v>337.32521215</v>
      </c>
      <c r="T35" s="20" t="n">
        <v>11.65794297</v>
      </c>
      <c r="U35" s="18" t="s">
        <v>182</v>
      </c>
      <c r="V35" s="20" t="s">
        <v>182</v>
      </c>
      <c r="W35" s="18" t="n">
        <v>428.56232793</v>
      </c>
      <c r="X35" s="20" t="n">
        <v>6.35718113</v>
      </c>
    </row>
    <row r="36" spans="1:24">
      <c r="A36" s="15" t="s">
        <v>211</v>
      </c>
      <c r="B36" s="17" t="n">
        <v>6736</v>
      </c>
      <c r="C36" s="18">
        <f>(54.0/B36*100)</f>
        <v/>
      </c>
      <c r="D36" s="19" t="n">
        <v>6682</v>
      </c>
      <c r="E36" s="18" t="n">
        <v>497.38458593</v>
      </c>
      <c r="F36" s="20" t="n">
        <v>3.62026201</v>
      </c>
      <c r="G36" s="18" t="n">
        <v>502.24826809</v>
      </c>
      <c r="H36" s="20" t="n">
        <v>3.05996769</v>
      </c>
      <c r="I36" s="18" t="n">
        <v>510.95093541</v>
      </c>
      <c r="J36" s="20" t="n">
        <v>2.677077</v>
      </c>
      <c r="K36" s="18" t="n">
        <v>499.94162428</v>
      </c>
      <c r="L36" s="20" t="n">
        <v>3.77737355</v>
      </c>
      <c r="M36" s="18" t="n">
        <v>467.65788791</v>
      </c>
      <c r="N36" s="20" t="n">
        <v>6.43986508</v>
      </c>
      <c r="O36" s="18" t="n">
        <v>369.72364582</v>
      </c>
      <c r="P36" s="20" t="n">
        <v>22.3136275</v>
      </c>
      <c r="Q36" s="18" t="s">
        <v>182</v>
      </c>
      <c r="R36" s="20" t="s">
        <v>182</v>
      </c>
      <c r="S36" s="18" t="s">
        <v>182</v>
      </c>
      <c r="T36" s="20" t="s">
        <v>182</v>
      </c>
      <c r="U36" s="18" t="s">
        <v>182</v>
      </c>
      <c r="V36" s="20" t="s">
        <v>182</v>
      </c>
      <c r="W36" s="18" t="n">
        <v>403.88295308</v>
      </c>
      <c r="X36" s="20" t="n">
        <v>7.21007805</v>
      </c>
    </row>
    <row r="37" spans="1:24">
      <c r="A37" s="15" t="s">
        <v>212</v>
      </c>
      <c r="B37" s="17" t="n">
        <v>5458</v>
      </c>
      <c r="C37" s="18">
        <f>(271.0/B37*100)</f>
        <v/>
      </c>
      <c r="D37" s="19" t="n">
        <v>5187</v>
      </c>
      <c r="E37" s="18" t="n">
        <v>487.28326712</v>
      </c>
      <c r="F37" s="20" t="n">
        <v>5.90632162</v>
      </c>
      <c r="G37" s="18" t="n">
        <v>507.51945706</v>
      </c>
      <c r="H37" s="20" t="n">
        <v>5.33555156</v>
      </c>
      <c r="I37" s="18" t="n">
        <v>524.09427621</v>
      </c>
      <c r="J37" s="20" t="n">
        <v>3.3912681</v>
      </c>
      <c r="K37" s="18" t="n">
        <v>520.05113105</v>
      </c>
      <c r="L37" s="20" t="n">
        <v>4.60716477</v>
      </c>
      <c r="M37" s="18" t="n">
        <v>490.83102759</v>
      </c>
      <c r="N37" s="20" t="n">
        <v>6.53855337</v>
      </c>
      <c r="O37" s="18" t="n">
        <v>343.16972128</v>
      </c>
      <c r="P37" s="20" t="n">
        <v>23.12127196</v>
      </c>
      <c r="Q37" s="18" t="s">
        <v>182</v>
      </c>
      <c r="R37" s="20" t="s">
        <v>182</v>
      </c>
      <c r="S37" s="18" t="s">
        <v>182</v>
      </c>
      <c r="T37" s="20" t="s">
        <v>182</v>
      </c>
      <c r="U37" s="18" t="s">
        <v>182</v>
      </c>
      <c r="V37" s="20" t="s">
        <v>182</v>
      </c>
      <c r="W37" s="18" t="n">
        <v>408.53961182</v>
      </c>
      <c r="X37" s="20" t="n">
        <v>6.8350398</v>
      </c>
    </row>
    <row r="38" spans="1:24">
      <c r="A38" s="15" t="s">
        <v>213</v>
      </c>
      <c r="B38" s="17" t="n">
        <v>5860</v>
      </c>
      <c r="C38" s="18">
        <f>(68.0/B38*100)</f>
        <v/>
      </c>
      <c r="D38" s="19" t="n">
        <v>5792</v>
      </c>
      <c r="E38" s="18" t="n">
        <v>502.27512479</v>
      </c>
      <c r="F38" s="20" t="n">
        <v>3.34356438</v>
      </c>
      <c r="G38" s="18" t="n">
        <v>510.77954709</v>
      </c>
      <c r="H38" s="20" t="n">
        <v>4.49391973</v>
      </c>
      <c r="I38" s="18" t="n">
        <v>501.00948035</v>
      </c>
      <c r="J38" s="20" t="n">
        <v>4.30750614</v>
      </c>
      <c r="K38" s="18" t="n">
        <v>486.22779953</v>
      </c>
      <c r="L38" s="20" t="n">
        <v>5.62914685</v>
      </c>
      <c r="M38" s="18" t="n">
        <v>442.49679328</v>
      </c>
      <c r="N38" s="20" t="n">
        <v>9.21639203</v>
      </c>
      <c r="O38" s="18" t="n">
        <v>369.61260262</v>
      </c>
      <c r="P38" s="20" t="n">
        <v>18.26023486</v>
      </c>
      <c r="Q38" s="18" t="s">
        <v>182</v>
      </c>
      <c r="R38" s="20" t="s">
        <v>182</v>
      </c>
      <c r="S38" s="18" t="s">
        <v>182</v>
      </c>
      <c r="T38" s="20" t="s">
        <v>182</v>
      </c>
      <c r="U38" s="18" t="s">
        <v>182</v>
      </c>
      <c r="V38" s="20" t="s">
        <v>182</v>
      </c>
      <c r="W38" s="18" t="n">
        <v>413.45208195</v>
      </c>
      <c r="X38" s="20" t="n">
        <v>5.37476824</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(5675.0/B40*100)</f>
        <v/>
      </c>
      <c r="D40" s="19" t="n">
        <v>8482</v>
      </c>
      <c r="E40" s="18" t="n">
        <v>491.67485127</v>
      </c>
      <c r="F40" s="20" t="n">
        <v>4.9261393</v>
      </c>
      <c r="G40" s="18" t="n">
        <v>521.02675274</v>
      </c>
      <c r="H40" s="20" t="n">
        <v>4.5790382</v>
      </c>
      <c r="I40" s="18" t="n">
        <v>512.2253061500001</v>
      </c>
      <c r="J40" s="20" t="n">
        <v>3.73969005</v>
      </c>
      <c r="K40" s="18" t="n">
        <v>508.77384465</v>
      </c>
      <c r="L40" s="20" t="n">
        <v>4.503559</v>
      </c>
      <c r="M40" s="18" t="n">
        <v>474.1319981</v>
      </c>
      <c r="N40" s="20" t="n">
        <v>7.89087317</v>
      </c>
      <c r="O40" s="18" t="n">
        <v>432.02468627</v>
      </c>
      <c r="P40" s="20" t="n">
        <v>21.89614716</v>
      </c>
      <c r="Q40" s="18" t="s">
        <v>182</v>
      </c>
      <c r="R40" s="20" t="s">
        <v>182</v>
      </c>
      <c r="S40" s="18" t="n">
        <v>493.18465857</v>
      </c>
      <c r="T40" s="20" t="n">
        <v>2.25147869</v>
      </c>
      <c r="U40" s="18" t="s">
        <v>182</v>
      </c>
      <c r="V40" s="20" t="s">
        <v>182</v>
      </c>
      <c r="W40" s="18" t="n">
        <v>414.23390324</v>
      </c>
      <c r="X40" s="20" t="n">
        <v>7.36842612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(2819.0/B46*100)</f>
        <v/>
      </c>
      <c r="D46" s="19" t="n">
        <v>20322</v>
      </c>
      <c r="E46" s="18" t="n">
        <v>414.26351108</v>
      </c>
      <c r="F46" s="20" t="n">
        <v>3.78903355</v>
      </c>
      <c r="G46" s="18" t="n">
        <v>420.32281525</v>
      </c>
      <c r="H46" s="20" t="n">
        <v>4.7793589</v>
      </c>
      <c r="I46" s="18" t="n">
        <v>455.53981449</v>
      </c>
      <c r="J46" s="20" t="n">
        <v>5.71641579</v>
      </c>
      <c r="K46" s="18" t="n">
        <v>436.14831069</v>
      </c>
      <c r="L46" s="20" t="n">
        <v>5.4441775</v>
      </c>
      <c r="M46" s="18" t="n">
        <v>400.36766318</v>
      </c>
      <c r="N46" s="20" t="n">
        <v>5.57995463</v>
      </c>
      <c r="O46" s="18" t="n">
        <v>307.86644132</v>
      </c>
      <c r="P46" s="20" t="n">
        <v>11.90587687</v>
      </c>
      <c r="Q46" s="18" t="s">
        <v>182</v>
      </c>
      <c r="R46" s="20" t="s">
        <v>182</v>
      </c>
      <c r="S46" s="18" t="s">
        <v>182</v>
      </c>
      <c r="T46" s="20" t="s">
        <v>182</v>
      </c>
      <c r="U46" s="18" t="s">
        <v>182</v>
      </c>
      <c r="V46" s="20" t="s">
        <v>182</v>
      </c>
      <c r="W46" s="18" t="n">
        <v>382.90839724</v>
      </c>
      <c r="X46" s="20" t="n">
        <v>3.75357165</v>
      </c>
    </row>
    <row r="47" spans="1:24">
      <c r="A47" s="15" t="s">
        <v>222</v>
      </c>
      <c r="B47" s="17" t="n">
        <v>5928</v>
      </c>
      <c r="C47" s="18">
        <f>(162.0/B47*100)</f>
        <v/>
      </c>
      <c r="D47" s="19" t="n">
        <v>5766</v>
      </c>
      <c r="E47" s="18" t="n">
        <v>428.07671168</v>
      </c>
      <c r="F47" s="20" t="n">
        <v>7.21367497</v>
      </c>
      <c r="G47" s="18" t="n">
        <v>454.73734614</v>
      </c>
      <c r="H47" s="20" t="n">
        <v>5.97719725</v>
      </c>
      <c r="I47" s="18" t="n">
        <v>464.03867902</v>
      </c>
      <c r="J47" s="20" t="n">
        <v>5.45400275</v>
      </c>
      <c r="K47" s="18" t="n">
        <v>455.58687408</v>
      </c>
      <c r="L47" s="20" t="n">
        <v>6.2017514</v>
      </c>
      <c r="M47" s="18" t="n">
        <v>426.83057275</v>
      </c>
      <c r="N47" s="20" t="n">
        <v>7.53549621</v>
      </c>
      <c r="O47" s="18" t="n">
        <v>325.00177883</v>
      </c>
      <c r="P47" s="20" t="n">
        <v>13.28366105</v>
      </c>
      <c r="Q47" s="18" t="s">
        <v>182</v>
      </c>
      <c r="R47" s="20" t="s">
        <v>182</v>
      </c>
      <c r="S47" s="18" t="s">
        <v>182</v>
      </c>
      <c r="T47" s="20" t="s">
        <v>182</v>
      </c>
      <c r="U47" s="18" t="s">
        <v>182</v>
      </c>
      <c r="V47" s="20" t="s">
        <v>182</v>
      </c>
      <c r="W47" s="18" t="n">
        <v>361.07923711</v>
      </c>
      <c r="X47" s="20" t="n">
        <v>6.12691541</v>
      </c>
    </row>
    <row r="48" spans="1:24">
      <c r="A48" s="15" t="s">
        <v>223</v>
      </c>
      <c r="B48" s="17" t="n">
        <v>9841</v>
      </c>
      <c r="C48" s="18">
        <f>(19.0/B48*100)</f>
        <v/>
      </c>
      <c r="D48" s="19" t="n">
        <v>9822</v>
      </c>
      <c r="E48" s="18" t="n">
        <v>463.73265252</v>
      </c>
      <c r="F48" s="20" t="n">
        <v>5.75838878</v>
      </c>
      <c r="G48" s="18" t="n">
        <v>503.7299598</v>
      </c>
      <c r="H48" s="20" t="n">
        <v>5.33521771</v>
      </c>
      <c r="I48" s="18" t="n">
        <v>518.56238295</v>
      </c>
      <c r="J48" s="20" t="n">
        <v>5.75860717</v>
      </c>
      <c r="K48" s="18" t="n">
        <v>529.13695238</v>
      </c>
      <c r="L48" s="20" t="n">
        <v>9.596234279999999</v>
      </c>
      <c r="M48" s="18" t="n">
        <v>493.07006638</v>
      </c>
      <c r="N48" s="20" t="n">
        <v>9.9904542</v>
      </c>
      <c r="O48" s="18" t="n">
        <v>324.36252601</v>
      </c>
      <c r="P48" s="20" t="n">
        <v>11.17732921</v>
      </c>
      <c r="Q48" s="18" t="s">
        <v>182</v>
      </c>
      <c r="R48" s="20" t="s">
        <v>182</v>
      </c>
      <c r="S48" s="18" t="s">
        <v>182</v>
      </c>
      <c r="T48" s="20" t="s">
        <v>182</v>
      </c>
      <c r="U48" s="18" t="s">
        <v>182</v>
      </c>
      <c r="V48" s="20" t="s">
        <v>182</v>
      </c>
      <c r="W48" s="18" t="n">
        <v>427.28611383</v>
      </c>
      <c r="X48" s="20" t="n">
        <v>14.93776561</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(1102.0/B50*100)</f>
        <v/>
      </c>
      <c r="D50" s="19" t="n">
        <v>10693</v>
      </c>
      <c r="E50" s="18" t="n">
        <v>410.26772172</v>
      </c>
      <c r="F50" s="20" t="n">
        <v>4.46098352</v>
      </c>
      <c r="G50" s="18" t="n">
        <v>427.0400861</v>
      </c>
      <c r="H50" s="20" t="n">
        <v>4.79646609</v>
      </c>
      <c r="I50" s="18" t="n">
        <v>454.94205863</v>
      </c>
      <c r="J50" s="20" t="n">
        <v>3.26884733</v>
      </c>
      <c r="K50" s="18" t="n">
        <v>442.95034223</v>
      </c>
      <c r="L50" s="20" t="n">
        <v>3.51000226</v>
      </c>
      <c r="M50" s="18" t="n">
        <v>436.94003087</v>
      </c>
      <c r="N50" s="20" t="n">
        <v>4.53116605</v>
      </c>
      <c r="O50" s="18" t="n">
        <v>322.25586987</v>
      </c>
      <c r="P50" s="20" t="n">
        <v>8.56992509</v>
      </c>
      <c r="Q50" s="18" t="s">
        <v>182</v>
      </c>
      <c r="R50" s="20" t="s">
        <v>182</v>
      </c>
      <c r="S50" s="18" t="s">
        <v>182</v>
      </c>
      <c r="T50" s="20" t="s">
        <v>182</v>
      </c>
      <c r="U50" s="18" t="s">
        <v>182</v>
      </c>
      <c r="V50" s="20" t="s">
        <v>182</v>
      </c>
      <c r="W50" s="18" t="n">
        <v>386.42497304</v>
      </c>
      <c r="X50" s="20" t="n">
        <v>8.344211140000001</v>
      </c>
    </row>
    <row r="51" spans="1:24">
      <c r="A51" s="15" t="s">
        <v>226</v>
      </c>
      <c r="B51" s="17" t="n">
        <v>6866</v>
      </c>
      <c r="C51" s="18">
        <f>(117.0/B51*100)</f>
        <v/>
      </c>
      <c r="D51" s="19" t="n">
        <v>6749</v>
      </c>
      <c r="E51" s="18" t="n">
        <v>426.89725269</v>
      </c>
      <c r="F51" s="20" t="n">
        <v>4.37354541</v>
      </c>
      <c r="G51" s="18" t="n">
        <v>444.12479604</v>
      </c>
      <c r="H51" s="20" t="n">
        <v>3.83081738</v>
      </c>
      <c r="I51" s="18" t="n">
        <v>439.5837639</v>
      </c>
      <c r="J51" s="20" t="n">
        <v>3.72098384</v>
      </c>
      <c r="K51" s="18" t="n">
        <v>429.71978753</v>
      </c>
      <c r="L51" s="20" t="n">
        <v>3.95864283</v>
      </c>
      <c r="M51" s="18" t="n">
        <v>410.69349708</v>
      </c>
      <c r="N51" s="20" t="n">
        <v>4.68896997</v>
      </c>
      <c r="O51" s="18" t="n">
        <v>306.15936954</v>
      </c>
      <c r="P51" s="20" t="n">
        <v>16.24559738</v>
      </c>
      <c r="Q51" s="18" t="s">
        <v>182</v>
      </c>
      <c r="R51" s="20" t="s">
        <v>182</v>
      </c>
      <c r="S51" s="18" t="n">
        <v>427.96430568</v>
      </c>
      <c r="T51" s="20" t="n">
        <v>5.20460603</v>
      </c>
      <c r="U51" s="18" t="s">
        <v>182</v>
      </c>
      <c r="V51" s="20" t="s">
        <v>182</v>
      </c>
      <c r="W51" s="18" t="n">
        <v>393.92157892</v>
      </c>
      <c r="X51" s="20" t="n">
        <v>5.42377066</v>
      </c>
    </row>
    <row r="52" spans="1:24">
      <c r="A52" s="15" t="s">
        <v>227</v>
      </c>
      <c r="B52" s="17" t="n">
        <v>5809</v>
      </c>
      <c r="C52" s="18">
        <f>(119.0/B52*100)</f>
        <v/>
      </c>
      <c r="D52" s="19" t="n">
        <v>5690</v>
      </c>
      <c r="E52" s="18" t="n">
        <v>494.68255131</v>
      </c>
      <c r="F52" s="20" t="n">
        <v>3.51201248</v>
      </c>
      <c r="G52" s="18" t="n">
        <v>499.33428057</v>
      </c>
      <c r="H52" s="20" t="n">
        <v>3.38230444</v>
      </c>
      <c r="I52" s="18" t="n">
        <v>497.28703446</v>
      </c>
      <c r="J52" s="20" t="n">
        <v>3.33083526</v>
      </c>
      <c r="K52" s="18" t="n">
        <v>488.14476842</v>
      </c>
      <c r="L52" s="20" t="n">
        <v>5.58708752</v>
      </c>
      <c r="M52" s="18" t="n">
        <v>453.66542197</v>
      </c>
      <c r="N52" s="20" t="n">
        <v>6.704155</v>
      </c>
      <c r="O52" s="18" t="n">
        <v>369.52470076</v>
      </c>
      <c r="P52" s="20" t="n">
        <v>22.63947018</v>
      </c>
      <c r="Q52" s="18" t="s">
        <v>182</v>
      </c>
      <c r="R52" s="20" t="s">
        <v>182</v>
      </c>
      <c r="S52" s="18" t="s">
        <v>182</v>
      </c>
      <c r="T52" s="20" t="s">
        <v>182</v>
      </c>
      <c r="U52" s="18" t="s">
        <v>182</v>
      </c>
      <c r="V52" s="20" t="s">
        <v>182</v>
      </c>
      <c r="W52" s="18" t="n">
        <v>395.5396398</v>
      </c>
      <c r="X52" s="20" t="n">
        <v>5.40393888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(489.0/B54*100)</f>
        <v/>
      </c>
      <c r="D54" s="19" t="n">
        <v>4251</v>
      </c>
      <c r="E54" s="18" t="n">
        <v>344.62412048</v>
      </c>
      <c r="F54" s="20" t="n">
        <v>4.65173057</v>
      </c>
      <c r="G54" s="18" t="n">
        <v>354.05796136</v>
      </c>
      <c r="H54" s="20" t="n">
        <v>4.82981142</v>
      </c>
      <c r="I54" s="18" t="n">
        <v>384.12373534</v>
      </c>
      <c r="J54" s="20" t="n">
        <v>5.33063899</v>
      </c>
      <c r="K54" s="18" t="n">
        <v>387.824203</v>
      </c>
      <c r="L54" s="20" t="n">
        <v>4.20763161</v>
      </c>
      <c r="M54" s="18" t="n">
        <v>388.66665904</v>
      </c>
      <c r="N54" s="20" t="n">
        <v>5.64662029</v>
      </c>
      <c r="O54" s="18" t="n">
        <v>297.57841935</v>
      </c>
      <c r="P54" s="20" t="n">
        <v>8.27344974</v>
      </c>
      <c r="Q54" s="18" t="s">
        <v>182</v>
      </c>
      <c r="R54" s="20" t="s">
        <v>182</v>
      </c>
      <c r="S54" s="18" t="s">
        <v>182</v>
      </c>
      <c r="T54" s="20" t="s">
        <v>182</v>
      </c>
      <c r="U54" s="18" t="s">
        <v>182</v>
      </c>
      <c r="V54" s="20" t="s">
        <v>182</v>
      </c>
      <c r="W54" s="18" t="n">
        <v>314.35625403</v>
      </c>
      <c r="X54" s="20" t="n">
        <v>4.48653988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492.48796541</v>
      </c>
      <c r="F56" s="20" t="n">
        <v>4.43416021</v>
      </c>
      <c r="G56" s="18" t="n">
        <v>523.83123534</v>
      </c>
      <c r="H56" s="20" t="n">
        <v>3.72866499</v>
      </c>
      <c r="I56" s="18" t="n">
        <v>542.52444134</v>
      </c>
      <c r="J56" s="20" t="n">
        <v>3.17485122</v>
      </c>
      <c r="K56" s="18" t="n">
        <v>547.82318015</v>
      </c>
      <c r="L56" s="20" t="n">
        <v>3.89903539</v>
      </c>
      <c r="M56" s="18" t="n">
        <v>504.93413661</v>
      </c>
      <c r="N56" s="20" t="n">
        <v>7.46620613</v>
      </c>
      <c r="O56" s="18" t="n">
        <v>431.98054993</v>
      </c>
      <c r="P56" s="20" t="n">
        <v>17.09401393</v>
      </c>
      <c r="Q56" s="18" t="s">
        <v>182</v>
      </c>
      <c r="R56" s="20" t="s">
        <v>182</v>
      </c>
      <c r="S56" s="18" t="s">
        <v>182</v>
      </c>
      <c r="T56" s="20" t="s">
        <v>182</v>
      </c>
      <c r="U56" s="18" t="s">
        <v>182</v>
      </c>
      <c r="V56" s="20" t="s">
        <v>182</v>
      </c>
      <c r="W56" s="18" t="n">
        <v>450.01256077</v>
      </c>
      <c r="X56" s="20" t="n">
        <v>18.74497211</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(266.0/B61*100)</f>
        <v/>
      </c>
      <c r="D61" s="19" t="n">
        <v>6259</v>
      </c>
      <c r="E61" s="18" t="n">
        <v>486.92894507</v>
      </c>
      <c r="F61" s="20" t="n">
        <v>4.22676331</v>
      </c>
      <c r="G61" s="18" t="n">
        <v>492.34649442</v>
      </c>
      <c r="H61" s="20" t="n">
        <v>3.3576214</v>
      </c>
      <c r="I61" s="18" t="n">
        <v>480.53768652</v>
      </c>
      <c r="J61" s="20" t="n">
        <v>3.76692582</v>
      </c>
      <c r="K61" s="18" t="n">
        <v>467.24798097</v>
      </c>
      <c r="L61" s="20" t="n">
        <v>3.95179554</v>
      </c>
      <c r="M61" s="18" t="n">
        <v>449.25675961</v>
      </c>
      <c r="N61" s="20" t="n">
        <v>5.64711309</v>
      </c>
      <c r="O61" s="18" t="n">
        <v>368.81442632</v>
      </c>
      <c r="P61" s="20" t="n">
        <v>17.16780352</v>
      </c>
      <c r="Q61" s="18" t="s">
        <v>182</v>
      </c>
      <c r="R61" s="20" t="s">
        <v>182</v>
      </c>
      <c r="S61" s="18" t="s">
        <v>182</v>
      </c>
      <c r="T61" s="20" t="s">
        <v>182</v>
      </c>
      <c r="U61" s="18" t="s">
        <v>182</v>
      </c>
      <c r="V61" s="20" t="s">
        <v>182</v>
      </c>
      <c r="W61" s="18" t="n">
        <v>378.30819132</v>
      </c>
      <c r="X61" s="20" t="n">
        <v>9.4472194</v>
      </c>
    </row>
    <row r="62" spans="1:24">
      <c r="A62" s="15" t="s">
        <v>237</v>
      </c>
      <c r="B62" s="17" t="n">
        <v>4476</v>
      </c>
      <c r="C62" s="18">
        <f>(5.0/B62*100)</f>
        <v/>
      </c>
      <c r="D62" s="19" t="n">
        <v>4471</v>
      </c>
      <c r="E62" s="18" t="n">
        <v>476.65945411</v>
      </c>
      <c r="F62" s="20" t="n">
        <v>3.53945287</v>
      </c>
      <c r="G62" s="18" t="n">
        <v>500.70237161</v>
      </c>
      <c r="H62" s="20" t="n">
        <v>2.78861494</v>
      </c>
      <c r="I62" s="18" t="n">
        <v>520.03476628</v>
      </c>
      <c r="J62" s="20" t="n">
        <v>2.74470007</v>
      </c>
      <c r="K62" s="18" t="n">
        <v>538.27336751</v>
      </c>
      <c r="L62" s="20" t="n">
        <v>4.1308516</v>
      </c>
      <c r="M62" s="18" t="n">
        <v>508.48726569</v>
      </c>
      <c r="N62" s="20" t="n">
        <v>6.43067566</v>
      </c>
      <c r="O62" s="18" t="n">
        <v>426.5402774</v>
      </c>
      <c r="P62" s="20" t="n">
        <v>15.63912385</v>
      </c>
      <c r="Q62" s="18" t="s">
        <v>182</v>
      </c>
      <c r="R62" s="20" t="s">
        <v>182</v>
      </c>
      <c r="S62" s="18" t="s">
        <v>182</v>
      </c>
      <c r="T62" s="20" t="s">
        <v>182</v>
      </c>
      <c r="U62" s="18" t="s">
        <v>182</v>
      </c>
      <c r="V62" s="20" t="s">
        <v>182</v>
      </c>
      <c r="W62" s="18" t="n">
        <v>453.52250739</v>
      </c>
      <c r="X62" s="20" t="n">
        <v>16.81015696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(109.0/B67*100)</f>
        <v/>
      </c>
      <c r="D67" s="19" t="n">
        <v>6862</v>
      </c>
      <c r="E67" s="18" t="n">
        <v>356.52217348</v>
      </c>
      <c r="F67" s="20" t="n">
        <v>4.21883044</v>
      </c>
      <c r="G67" s="18" t="n">
        <v>401.07266841</v>
      </c>
      <c r="H67" s="20" t="n">
        <v>3.60872677</v>
      </c>
      <c r="I67" s="18" t="n">
        <v>422.35317658</v>
      </c>
      <c r="J67" s="20" t="n">
        <v>3.33470284</v>
      </c>
      <c r="K67" s="18" t="n">
        <v>418.61529803</v>
      </c>
      <c r="L67" s="20" t="n">
        <v>4.3051646</v>
      </c>
      <c r="M67" s="18" t="n">
        <v>406.24783037</v>
      </c>
      <c r="N67" s="20" t="n">
        <v>7.89295503</v>
      </c>
      <c r="O67" s="18" t="n">
        <v>291.76354753</v>
      </c>
      <c r="P67" s="20" t="n">
        <v>5.37762837</v>
      </c>
      <c r="Q67" s="18" t="s">
        <v>182</v>
      </c>
      <c r="R67" s="20" t="s">
        <v>182</v>
      </c>
      <c r="S67" s="18" t="s">
        <v>182</v>
      </c>
      <c r="T67" s="20" t="s">
        <v>182</v>
      </c>
      <c r="U67" s="18" t="s">
        <v>182</v>
      </c>
      <c r="V67" s="20" t="s">
        <v>182</v>
      </c>
      <c r="W67" s="18" t="n">
        <v>331.94623041</v>
      </c>
      <c r="X67" s="20" t="n">
        <v>8.392741859999999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479.18866824</v>
      </c>
      <c r="F70" s="20" t="n">
        <v>6.60444101</v>
      </c>
      <c r="G70" s="18" t="n">
        <v>479.5900653</v>
      </c>
      <c r="H70" s="20" t="n">
        <v>4.52528946</v>
      </c>
      <c r="I70" s="18" t="n">
        <v>507.66651687</v>
      </c>
      <c r="J70" s="20" t="n">
        <v>3.76006466</v>
      </c>
      <c r="K70" s="18" t="n">
        <v>512.30508034</v>
      </c>
      <c r="L70" s="20" t="n">
        <v>3.22240619</v>
      </c>
      <c r="M70" s="18" t="n">
        <v>499.59738607</v>
      </c>
      <c r="N70" s="20" t="n">
        <v>5.64518862</v>
      </c>
      <c r="O70" s="18" t="n">
        <v>426.1731216</v>
      </c>
      <c r="P70" s="20" t="n">
        <v>17.43907662</v>
      </c>
      <c r="Q70" s="18" t="s">
        <v>182</v>
      </c>
      <c r="R70" s="20" t="s">
        <v>182</v>
      </c>
      <c r="S70" s="18" t="s">
        <v>182</v>
      </c>
      <c r="T70" s="20" t="s">
        <v>182</v>
      </c>
      <c r="U70" s="18" t="s">
        <v>182</v>
      </c>
      <c r="V70" s="20" t="s">
        <v>182</v>
      </c>
      <c r="W70" s="18" t="n">
        <v>437.17356828</v>
      </c>
      <c r="X70" s="20" t="n">
        <v>7.00144026</v>
      </c>
    </row>
    <row r="71" spans="1:24">
      <c r="A71" s="15" t="s">
        <v>246</v>
      </c>
      <c r="B71" s="17" t="n">
        <v>6115</v>
      </c>
      <c r="C71" s="18">
        <f>(119.0/B71*100)</f>
        <v/>
      </c>
      <c r="D71" s="19" t="n">
        <v>5996</v>
      </c>
      <c r="E71" s="18" t="n">
        <v>511.41895337</v>
      </c>
      <c r="F71" s="20" t="n">
        <v>3.52874403</v>
      </c>
      <c r="G71" s="18" t="n">
        <v>531.73814903</v>
      </c>
      <c r="H71" s="20" t="n">
        <v>2.9180942</v>
      </c>
      <c r="I71" s="18" t="n">
        <v>546.65736644</v>
      </c>
      <c r="J71" s="20" t="n">
        <v>2.60593512</v>
      </c>
      <c r="K71" s="18" t="n">
        <v>549.86785896</v>
      </c>
      <c r="L71" s="20" t="n">
        <v>4.38521903</v>
      </c>
      <c r="M71" s="18" t="n">
        <v>546.09842367</v>
      </c>
      <c r="N71" s="20" t="n">
        <v>11.61277856</v>
      </c>
      <c r="O71" s="18" t="n">
        <v>440.86831375</v>
      </c>
      <c r="P71" s="20" t="n">
        <v>17.19045308</v>
      </c>
      <c r="Q71" s="18" t="s">
        <v>182</v>
      </c>
      <c r="R71" s="20" t="s">
        <v>182</v>
      </c>
      <c r="S71" s="18" t="s">
        <v>182</v>
      </c>
      <c r="T71" s="20" t="s">
        <v>182</v>
      </c>
      <c r="U71" s="18" t="s">
        <v>182</v>
      </c>
      <c r="V71" s="20" t="s">
        <v>182</v>
      </c>
      <c r="W71" s="18" t="n">
        <v>479.98049138</v>
      </c>
      <c r="X71" s="20" t="n">
        <v>14.07715965</v>
      </c>
    </row>
    <row r="72" spans="1:24">
      <c r="A72" s="15" t="s">
        <v>247</v>
      </c>
      <c r="B72" s="17" t="n">
        <v>7708</v>
      </c>
      <c r="C72" s="18">
        <f>(9.0/B72*100)</f>
        <v/>
      </c>
      <c r="D72" s="19" t="n">
        <v>7699</v>
      </c>
      <c r="E72" s="18" t="n">
        <v>474.80866746</v>
      </c>
      <c r="F72" s="20" t="n">
        <v>3.20466892</v>
      </c>
      <c r="G72" s="18" t="n">
        <v>502.79341465</v>
      </c>
      <c r="H72" s="20" t="n">
        <v>2.7098477</v>
      </c>
      <c r="I72" s="18" t="n">
        <v>522.58124043</v>
      </c>
      <c r="J72" s="20" t="n">
        <v>3.65367404</v>
      </c>
      <c r="K72" s="18" t="n">
        <v>514.3276648999999</v>
      </c>
      <c r="L72" s="20" t="n">
        <v>7.59319249</v>
      </c>
      <c r="M72" s="18" t="n">
        <v>486.8111114</v>
      </c>
      <c r="N72" s="20" t="n">
        <v>12.29530054</v>
      </c>
      <c r="O72" s="18" t="n">
        <v>326.14458683</v>
      </c>
      <c r="P72" s="20" t="n">
        <v>15.96470294</v>
      </c>
      <c r="Q72" s="18" t="s">
        <v>182</v>
      </c>
      <c r="R72" s="20" t="s">
        <v>182</v>
      </c>
      <c r="S72" s="18" t="s">
        <v>182</v>
      </c>
      <c r="T72" s="20" t="s">
        <v>182</v>
      </c>
      <c r="U72" s="18" t="s">
        <v>182</v>
      </c>
      <c r="V72" s="20" t="s">
        <v>182</v>
      </c>
      <c r="W72" s="18" t="n">
        <v>448.18289282</v>
      </c>
      <c r="X72" s="20" t="n">
        <v>20.18268758</v>
      </c>
    </row>
    <row r="73" spans="1:24">
      <c r="A73" s="15" t="s">
        <v>248</v>
      </c>
      <c r="B73" s="17" t="n">
        <v>8249</v>
      </c>
      <c r="C73" s="18">
        <f>(244.0/B73*100)</f>
        <v/>
      </c>
      <c r="D73" s="19" t="n">
        <v>8005</v>
      </c>
      <c r="E73" s="18" t="n">
        <v>373.88509555</v>
      </c>
      <c r="F73" s="20" t="n">
        <v>5.81677669</v>
      </c>
      <c r="G73" s="18" t="n">
        <v>400.47638729</v>
      </c>
      <c r="H73" s="20" t="n">
        <v>4.54367467</v>
      </c>
      <c r="I73" s="18" t="n">
        <v>421.12866259</v>
      </c>
      <c r="J73" s="20" t="n">
        <v>3.27301845</v>
      </c>
      <c r="K73" s="18" t="n">
        <v>421.03260967</v>
      </c>
      <c r="L73" s="20" t="n">
        <v>4.26295133</v>
      </c>
      <c r="M73" s="18" t="n">
        <v>417.44555627</v>
      </c>
      <c r="N73" s="20" t="n">
        <v>4.95485985</v>
      </c>
      <c r="O73" s="18" t="n">
        <v>351.84252841</v>
      </c>
      <c r="P73" s="20" t="n">
        <v>8.1004358</v>
      </c>
      <c r="Q73" s="18" t="s">
        <v>182</v>
      </c>
      <c r="R73" s="20" t="s">
        <v>182</v>
      </c>
      <c r="S73" s="18" t="s">
        <v>182</v>
      </c>
      <c r="T73" s="20" t="s">
        <v>182</v>
      </c>
      <c r="U73" s="18" t="s">
        <v>182</v>
      </c>
      <c r="V73" s="20" t="s">
        <v>182</v>
      </c>
      <c r="W73" s="18" t="n">
        <v>357.64893653</v>
      </c>
      <c r="X73" s="20" t="n">
        <v>7.79130408</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(285.0/B77*100)</f>
        <v/>
      </c>
      <c r="D77" s="19" t="n">
        <v>5777</v>
      </c>
      <c r="E77" s="18" t="n">
        <v>440.44613075</v>
      </c>
      <c r="F77" s="20" t="n">
        <v>4.45503407</v>
      </c>
      <c r="G77" s="18" t="n">
        <v>461.87413336</v>
      </c>
      <c r="H77" s="20" t="n">
        <v>4.33843022</v>
      </c>
      <c r="I77" s="18" t="n">
        <v>475.99157858</v>
      </c>
      <c r="J77" s="20" t="n">
        <v>3.48213556</v>
      </c>
      <c r="K77" s="18" t="n">
        <v>458.81477594</v>
      </c>
      <c r="L77" s="20" t="n">
        <v>3.65496236</v>
      </c>
      <c r="M77" s="18" t="n">
        <v>434.22623995</v>
      </c>
      <c r="N77" s="20" t="n">
        <v>5.65527297</v>
      </c>
      <c r="O77" s="18" t="n">
        <v>324.87880635</v>
      </c>
      <c r="P77" s="20" t="n">
        <v>14.89113436</v>
      </c>
      <c r="Q77" s="18" t="s">
        <v>182</v>
      </c>
      <c r="R77" s="20" t="s">
        <v>182</v>
      </c>
      <c r="S77" s="18" t="s">
        <v>182</v>
      </c>
      <c r="T77" s="20" t="s">
        <v>182</v>
      </c>
      <c r="U77" s="18" t="s">
        <v>182</v>
      </c>
      <c r="V77" s="20" t="s">
        <v>182</v>
      </c>
      <c r="W77" s="18" t="n">
        <v>371.50643005</v>
      </c>
      <c r="X77" s="20" t="n">
        <v>4.09425941</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330</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500.81089845</v>
      </c>
      <c r="F7" s="20" t="n">
        <v>2.43361583</v>
      </c>
      <c r="G7" s="18" t="n">
        <v>519.5149896</v>
      </c>
      <c r="H7" s="20" t="n">
        <v>2.91327809</v>
      </c>
      <c r="I7" s="18" t="n">
        <v>513.28321962</v>
      </c>
      <c r="J7" s="20" t="n">
        <v>3.29453843</v>
      </c>
      <c r="K7" s="18" t="n">
        <v>515.20449073</v>
      </c>
      <c r="L7" s="20" t="n">
        <v>3.81074537</v>
      </c>
      <c r="M7" s="18" t="n">
        <v>503.56190051</v>
      </c>
      <c r="N7" s="20" t="n">
        <v>6.13607932</v>
      </c>
      <c r="O7" s="18" t="n">
        <v>407.59514641</v>
      </c>
      <c r="P7" s="20" t="n">
        <v>17.19088166</v>
      </c>
      <c r="Q7" s="18" t="s">
        <v>182</v>
      </c>
      <c r="R7" s="20" t="s">
        <v>182</v>
      </c>
      <c r="S7" s="18" t="s">
        <v>182</v>
      </c>
      <c r="T7" s="20" t="s">
        <v>182</v>
      </c>
      <c r="U7" s="18" t="s">
        <v>182</v>
      </c>
      <c r="V7" s="20" t="s">
        <v>182</v>
      </c>
      <c r="W7" s="18" t="n">
        <v>461.65479309</v>
      </c>
      <c r="X7" s="20" t="n">
        <v>5.71610161</v>
      </c>
    </row>
    <row r="8" spans="1:24">
      <c r="A8" s="15" t="s">
        <v>183</v>
      </c>
      <c r="B8" s="17" t="n">
        <v>7007</v>
      </c>
      <c r="C8" s="18">
        <f>(169.0/B8*100)</f>
        <v/>
      </c>
      <c r="D8" s="19" t="n">
        <v>6838</v>
      </c>
      <c r="E8" s="18" t="n">
        <v>506.49248889</v>
      </c>
      <c r="F8" s="20" t="n">
        <v>2.90535695</v>
      </c>
      <c r="G8" s="18" t="n">
        <v>500.93136972</v>
      </c>
      <c r="H8" s="20" t="n">
        <v>4.54818491</v>
      </c>
      <c r="I8" s="18" t="n">
        <v>486.26437163</v>
      </c>
      <c r="J8" s="20" t="n">
        <v>4.83123738</v>
      </c>
      <c r="K8" s="18" t="n">
        <v>474.66329926</v>
      </c>
      <c r="L8" s="20" t="n">
        <v>5.36384576</v>
      </c>
      <c r="M8" s="18" t="n">
        <v>448.23803661</v>
      </c>
      <c r="N8" s="20" t="n">
        <v>7.09565538</v>
      </c>
      <c r="O8" s="18" t="n">
        <v>386.26625258</v>
      </c>
      <c r="P8" s="20" t="n">
        <v>31.80566846</v>
      </c>
      <c r="Q8" s="18" t="s">
        <v>182</v>
      </c>
      <c r="R8" s="20" t="s">
        <v>182</v>
      </c>
      <c r="S8" s="18" t="n">
        <v>361.38025951</v>
      </c>
      <c r="T8" s="20" t="n">
        <v>22.72565673</v>
      </c>
      <c r="U8" s="18" t="s">
        <v>182</v>
      </c>
      <c r="V8" s="20" t="s">
        <v>182</v>
      </c>
      <c r="W8" s="18" t="n">
        <v>398.59392779</v>
      </c>
      <c r="X8" s="20" t="n">
        <v>7.03056204</v>
      </c>
    </row>
    <row r="9" spans="1:24">
      <c r="A9" s="15" t="s">
        <v>184</v>
      </c>
      <c r="B9" s="17" t="n">
        <v>9651</v>
      </c>
      <c r="C9" s="18">
        <f>(568.0/B9*100)</f>
        <v/>
      </c>
      <c r="D9" s="19" t="n">
        <v>9083</v>
      </c>
      <c r="E9" s="18" t="n">
        <v>519.08657759</v>
      </c>
      <c r="F9" s="20" t="n">
        <v>2.56091321</v>
      </c>
      <c r="G9" s="18" t="n">
        <v>529.08476109</v>
      </c>
      <c r="H9" s="20" t="n">
        <v>3.32324725</v>
      </c>
      <c r="I9" s="18" t="n">
        <v>511.154861</v>
      </c>
      <c r="J9" s="20" t="n">
        <v>3.71738052</v>
      </c>
      <c r="K9" s="18" t="n">
        <v>496.74143704</v>
      </c>
      <c r="L9" s="20" t="n">
        <v>5.0886843</v>
      </c>
      <c r="M9" s="18" t="n">
        <v>459.70479049</v>
      </c>
      <c r="N9" s="20" t="n">
        <v>5.93392407</v>
      </c>
      <c r="O9" s="18" t="n">
        <v>468.80407001</v>
      </c>
      <c r="P9" s="20" t="n">
        <v>44.15422539</v>
      </c>
      <c r="Q9" s="18" t="s">
        <v>182</v>
      </c>
      <c r="R9" s="20" t="s">
        <v>182</v>
      </c>
      <c r="S9" s="18" t="n">
        <v>347.7815185</v>
      </c>
      <c r="T9" s="20" t="n">
        <v>11.20716786</v>
      </c>
      <c r="U9" s="18" t="s">
        <v>182</v>
      </c>
      <c r="V9" s="20" t="s">
        <v>182</v>
      </c>
      <c r="W9" s="18" t="n">
        <v>414.05926748</v>
      </c>
      <c r="X9" s="20" t="n">
        <v>5.64536707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(125.0/B11*100)</f>
        <v/>
      </c>
      <c r="D11" s="19" t="n">
        <v>6928</v>
      </c>
      <c r="E11" s="18" t="n">
        <v>461.35998724</v>
      </c>
      <c r="F11" s="20" t="n">
        <v>2.84609013</v>
      </c>
      <c r="G11" s="18" t="n">
        <v>478.09977637</v>
      </c>
      <c r="H11" s="20" t="n">
        <v>3.48779386</v>
      </c>
      <c r="I11" s="18" t="n">
        <v>473.01689159</v>
      </c>
      <c r="J11" s="20" t="n">
        <v>4.13124883</v>
      </c>
      <c r="K11" s="18" t="n">
        <v>449.53189103</v>
      </c>
      <c r="L11" s="20" t="n">
        <v>4.36275106</v>
      </c>
      <c r="M11" s="18" t="n">
        <v>447.14072203</v>
      </c>
      <c r="N11" s="20" t="n">
        <v>6.47844277</v>
      </c>
      <c r="O11" s="18" t="n">
        <v>312.95665784</v>
      </c>
      <c r="P11" s="20" t="n">
        <v>30.7330562</v>
      </c>
      <c r="Q11" s="18" t="s">
        <v>182</v>
      </c>
      <c r="R11" s="20" t="s">
        <v>182</v>
      </c>
      <c r="S11" s="18" t="s">
        <v>182</v>
      </c>
      <c r="T11" s="20" t="s">
        <v>182</v>
      </c>
      <c r="U11" s="18" t="s">
        <v>182</v>
      </c>
      <c r="V11" s="20" t="s">
        <v>182</v>
      </c>
      <c r="W11" s="18" t="n">
        <v>402.15780925</v>
      </c>
      <c r="X11" s="20" t="n">
        <v>7.06217072</v>
      </c>
    </row>
    <row r="12" spans="1:24">
      <c r="A12" s="15" t="s">
        <v>187</v>
      </c>
      <c r="B12" s="17" t="n">
        <v>6894</v>
      </c>
      <c r="C12" s="18">
        <f>(127.0/B12*100)</f>
        <v/>
      </c>
      <c r="D12" s="19" t="n">
        <v>6767</v>
      </c>
      <c r="E12" s="18" t="n">
        <v>510.36393222</v>
      </c>
      <c r="F12" s="20" t="n">
        <v>2.96884067</v>
      </c>
      <c r="G12" s="18" t="n">
        <v>505.29676228</v>
      </c>
      <c r="H12" s="20" t="n">
        <v>3.37888865</v>
      </c>
      <c r="I12" s="18" t="n">
        <v>482.88800522</v>
      </c>
      <c r="J12" s="20" t="n">
        <v>5.01469232</v>
      </c>
      <c r="K12" s="18" t="n">
        <v>482.751552</v>
      </c>
      <c r="L12" s="20" t="n">
        <v>5.3635949</v>
      </c>
      <c r="M12" s="18" t="n">
        <v>454.13363293</v>
      </c>
      <c r="N12" s="20" t="n">
        <v>6.68995962</v>
      </c>
      <c r="O12" s="18" t="n">
        <v>401.25210766</v>
      </c>
      <c r="P12" s="20" t="n">
        <v>22.85696234</v>
      </c>
      <c r="Q12" s="18" t="s">
        <v>182</v>
      </c>
      <c r="R12" s="20" t="s">
        <v>182</v>
      </c>
      <c r="S12" s="18" t="n">
        <v>332.31014509</v>
      </c>
      <c r="T12" s="20" t="n">
        <v>18.34291261</v>
      </c>
      <c r="U12" s="18" t="s">
        <v>182</v>
      </c>
      <c r="V12" s="20" t="s">
        <v>182</v>
      </c>
      <c r="W12" s="18" t="n">
        <v>404.68479296</v>
      </c>
      <c r="X12" s="20" t="n">
        <v>7.4130419</v>
      </c>
    </row>
    <row r="13" spans="1:24">
      <c r="A13" s="15" t="s">
        <v>188</v>
      </c>
      <c r="B13" s="17" t="n">
        <v>7161</v>
      </c>
      <c r="C13" s="18">
        <f>(329.0/B13*100)</f>
        <v/>
      </c>
      <c r="D13" s="19" t="n">
        <v>6832</v>
      </c>
      <c r="E13" s="18" t="n">
        <v>523.04593188</v>
      </c>
      <c r="F13" s="20" t="n">
        <v>2.44754181</v>
      </c>
      <c r="G13" s="18" t="n">
        <v>516.97904117</v>
      </c>
      <c r="H13" s="20" t="n">
        <v>4.64839703</v>
      </c>
      <c r="I13" s="18" t="n">
        <v>498.12210127</v>
      </c>
      <c r="J13" s="20" t="n">
        <v>4.08885621</v>
      </c>
      <c r="K13" s="18" t="n">
        <v>498.60074148</v>
      </c>
      <c r="L13" s="20" t="n">
        <v>4.74593445</v>
      </c>
      <c r="M13" s="18" t="n">
        <v>460.68024194</v>
      </c>
      <c r="N13" s="20" t="n">
        <v>8.57099987</v>
      </c>
      <c r="O13" s="18" t="n">
        <v>391.87245923</v>
      </c>
      <c r="P13" s="20" t="n">
        <v>22.46267813</v>
      </c>
      <c r="Q13" s="18" t="s">
        <v>182</v>
      </c>
      <c r="R13" s="20" t="s">
        <v>182</v>
      </c>
      <c r="S13" s="18" t="n">
        <v>407.4699787</v>
      </c>
      <c r="T13" s="20" t="n">
        <v>6.79601306</v>
      </c>
      <c r="U13" s="18" t="s">
        <v>182</v>
      </c>
      <c r="V13" s="20" t="s">
        <v>182</v>
      </c>
      <c r="W13" s="18" t="n">
        <v>416.33787495</v>
      </c>
      <c r="X13" s="20" t="n">
        <v>6.41788139</v>
      </c>
    </row>
    <row r="14" spans="1:24">
      <c r="A14" s="15" t="s">
        <v>189</v>
      </c>
      <c r="B14" s="17" t="n">
        <v>5587</v>
      </c>
      <c r="C14" s="18">
        <f>(197.0/B14*100)</f>
        <v/>
      </c>
      <c r="D14" s="19" t="n">
        <v>5390</v>
      </c>
      <c r="E14" s="18" t="n">
        <v>545.81758488</v>
      </c>
      <c r="F14" s="20" t="n">
        <v>2.26358547</v>
      </c>
      <c r="G14" s="18" t="n">
        <v>525.9400864</v>
      </c>
      <c r="H14" s="20" t="n">
        <v>3.22537239</v>
      </c>
      <c r="I14" s="18" t="n">
        <v>506.00801725</v>
      </c>
      <c r="J14" s="20" t="n">
        <v>3.83287419</v>
      </c>
      <c r="K14" s="18" t="n">
        <v>482.88082175</v>
      </c>
      <c r="L14" s="20" t="n">
        <v>4.60317315</v>
      </c>
      <c r="M14" s="18" t="n">
        <v>474.28330135</v>
      </c>
      <c r="N14" s="20" t="n">
        <v>4.81518883</v>
      </c>
      <c r="O14" s="18" t="n">
        <v>397.46444377</v>
      </c>
      <c r="P14" s="20" t="n">
        <v>18.97557136</v>
      </c>
      <c r="Q14" s="18" t="s">
        <v>182</v>
      </c>
      <c r="R14" s="20" t="s">
        <v>182</v>
      </c>
      <c r="S14" s="18" t="s">
        <v>182</v>
      </c>
      <c r="T14" s="20" t="s">
        <v>182</v>
      </c>
      <c r="U14" s="18" t="s">
        <v>182</v>
      </c>
      <c r="V14" s="20" t="s">
        <v>182</v>
      </c>
      <c r="W14" s="18" t="n">
        <v>450.23024195</v>
      </c>
      <c r="X14" s="20" t="n">
        <v>9.52756679</v>
      </c>
    </row>
    <row r="15" spans="1:24">
      <c r="A15" s="15" t="s">
        <v>190</v>
      </c>
      <c r="B15" s="17" t="n">
        <v>5882</v>
      </c>
      <c r="C15" s="18">
        <f>(151.0/B15*100)</f>
        <v/>
      </c>
      <c r="D15" s="19" t="n">
        <v>5731</v>
      </c>
      <c r="E15" s="18" t="n">
        <v>547.50223454</v>
      </c>
      <c r="F15" s="20" t="n">
        <v>2.395338</v>
      </c>
      <c r="G15" s="18" t="n">
        <v>513.08115233</v>
      </c>
      <c r="H15" s="20" t="n">
        <v>4.4212019</v>
      </c>
      <c r="I15" s="18" t="n">
        <v>488.11163409</v>
      </c>
      <c r="J15" s="20" t="n">
        <v>5.44076278</v>
      </c>
      <c r="K15" s="18" t="n">
        <v>486.45865851</v>
      </c>
      <c r="L15" s="20" t="n">
        <v>10.36026887</v>
      </c>
      <c r="M15" s="18" t="n">
        <v>463.38050225</v>
      </c>
      <c r="N15" s="20" t="n">
        <v>10.32441902</v>
      </c>
      <c r="O15" s="18" t="n">
        <v>346.97734016</v>
      </c>
      <c r="P15" s="20" t="n">
        <v>25.67199834</v>
      </c>
      <c r="Q15" s="18" t="s">
        <v>182</v>
      </c>
      <c r="R15" s="20" t="s">
        <v>182</v>
      </c>
      <c r="S15" s="18" t="n">
        <v>367.66871077</v>
      </c>
      <c r="T15" s="20" t="n">
        <v>14.82638214</v>
      </c>
      <c r="U15" s="18" t="s">
        <v>182</v>
      </c>
      <c r="V15" s="20" t="s">
        <v>182</v>
      </c>
      <c r="W15" s="18" t="n">
        <v>435.1639026</v>
      </c>
      <c r="X15" s="20" t="n">
        <v>8.267063329999999</v>
      </c>
    </row>
    <row r="16" spans="1:24">
      <c r="A16" s="15" t="s">
        <v>191</v>
      </c>
      <c r="B16" s="17" t="n">
        <v>6108</v>
      </c>
      <c r="C16" s="18">
        <f>(264.0/B16*100)</f>
        <v/>
      </c>
      <c r="D16" s="19" t="n">
        <v>5844</v>
      </c>
      <c r="E16" s="18" t="n">
        <v>521.54679082</v>
      </c>
      <c r="F16" s="20" t="n">
        <v>3.01888926</v>
      </c>
      <c r="G16" s="18" t="n">
        <v>534.81897596</v>
      </c>
      <c r="H16" s="20" t="n">
        <v>4.1264918</v>
      </c>
      <c r="I16" s="18" t="n">
        <v>512.92661028</v>
      </c>
      <c r="J16" s="20" t="n">
        <v>5.09386939</v>
      </c>
      <c r="K16" s="18" t="n">
        <v>490.84908234</v>
      </c>
      <c r="L16" s="20" t="n">
        <v>6.09006079</v>
      </c>
      <c r="M16" s="18" t="n">
        <v>443.56660656</v>
      </c>
      <c r="N16" s="20" t="n">
        <v>7.2267737</v>
      </c>
      <c r="O16" s="18" t="n">
        <v>327.78468044</v>
      </c>
      <c r="P16" s="20" t="n">
        <v>17.76127597</v>
      </c>
      <c r="Q16" s="18" t="s">
        <v>182</v>
      </c>
      <c r="R16" s="20" t="s">
        <v>182</v>
      </c>
      <c r="S16" s="18" t="s">
        <v>182</v>
      </c>
      <c r="T16" s="20" t="s">
        <v>182</v>
      </c>
      <c r="U16" s="18" t="s">
        <v>182</v>
      </c>
      <c r="V16" s="20" t="s">
        <v>182</v>
      </c>
      <c r="W16" s="18" t="n">
        <v>391.62914858</v>
      </c>
      <c r="X16" s="20" t="n">
        <v>7.97904702</v>
      </c>
    </row>
    <row r="17" spans="1:24">
      <c r="A17" s="15" t="s">
        <v>192</v>
      </c>
      <c r="B17" s="17" t="n">
        <v>6504</v>
      </c>
      <c r="C17" s="18">
        <f>(794.0/B17*100)</f>
        <v/>
      </c>
      <c r="D17" s="19" t="n">
        <v>5710</v>
      </c>
      <c r="E17" s="18" t="n">
        <v>534.1227626800001</v>
      </c>
      <c r="F17" s="20" t="n">
        <v>2.69750612</v>
      </c>
      <c r="G17" s="18" t="n">
        <v>524.0458763300001</v>
      </c>
      <c r="H17" s="20" t="n">
        <v>4.37855815</v>
      </c>
      <c r="I17" s="18" t="n">
        <v>502.91045402</v>
      </c>
      <c r="J17" s="20" t="n">
        <v>5.96554547</v>
      </c>
      <c r="K17" s="18" t="n">
        <v>496.60467419</v>
      </c>
      <c r="L17" s="20" t="n">
        <v>7.96530848</v>
      </c>
      <c r="M17" s="18" t="n">
        <v>484.10408671</v>
      </c>
      <c r="N17" s="20" t="n">
        <v>11.78383539</v>
      </c>
      <c r="O17" s="18" t="s">
        <v>182</v>
      </c>
      <c r="P17" s="20" t="s">
        <v>182</v>
      </c>
      <c r="Q17" s="18" t="s">
        <v>182</v>
      </c>
      <c r="R17" s="20" t="s">
        <v>182</v>
      </c>
      <c r="S17" s="18" t="n">
        <v>338.260297</v>
      </c>
      <c r="T17" s="20" t="n">
        <v>14.23011861</v>
      </c>
      <c r="U17" s="18" t="s">
        <v>182</v>
      </c>
      <c r="V17" s="20" t="s">
        <v>182</v>
      </c>
      <c r="W17" s="18" t="n">
        <v>419.23967717</v>
      </c>
      <c r="X17" s="20" t="n">
        <v>8.30627775</v>
      </c>
    </row>
    <row r="18" spans="1:24">
      <c r="A18" s="15" t="s">
        <v>193</v>
      </c>
      <c r="B18" s="17" t="n">
        <v>5532</v>
      </c>
      <c r="C18" s="18">
        <f>(40.0/B18*100)</f>
        <v/>
      </c>
      <c r="D18" s="19" t="n">
        <v>5492</v>
      </c>
      <c r="E18" s="18" t="n">
        <v>494.22486417</v>
      </c>
      <c r="F18" s="20" t="n">
        <v>4.55846742</v>
      </c>
      <c r="G18" s="18" t="n">
        <v>488.46022156</v>
      </c>
      <c r="H18" s="20" t="n">
        <v>5.35442231</v>
      </c>
      <c r="I18" s="18" t="n">
        <v>476.84190002</v>
      </c>
      <c r="J18" s="20" t="n">
        <v>5.16222032</v>
      </c>
      <c r="K18" s="18" t="n">
        <v>459.7152321</v>
      </c>
      <c r="L18" s="20" t="n">
        <v>5.37056372</v>
      </c>
      <c r="M18" s="18" t="n">
        <v>447.54366656</v>
      </c>
      <c r="N18" s="20" t="n">
        <v>4.82486411</v>
      </c>
      <c r="O18" s="18" t="n">
        <v>344.14369298</v>
      </c>
      <c r="P18" s="20" t="n">
        <v>18.50959331</v>
      </c>
      <c r="Q18" s="18" t="s">
        <v>182</v>
      </c>
      <c r="R18" s="20" t="s">
        <v>182</v>
      </c>
      <c r="S18" s="18" t="s">
        <v>182</v>
      </c>
      <c r="T18" s="20" t="s">
        <v>182</v>
      </c>
      <c r="U18" s="18" t="s">
        <v>182</v>
      </c>
      <c r="V18" s="20" t="s">
        <v>182</v>
      </c>
      <c r="W18" s="18" t="n">
        <v>387.63926888</v>
      </c>
      <c r="X18" s="20" t="n">
        <v>7.49452896</v>
      </c>
    </row>
    <row r="19" spans="1:24">
      <c r="A19" s="15" t="s">
        <v>194</v>
      </c>
      <c r="B19" s="17" t="n">
        <v>5658</v>
      </c>
      <c r="C19" s="18">
        <f>(154.0/B19*100)</f>
        <v/>
      </c>
      <c r="D19" s="19" t="n">
        <v>5504</v>
      </c>
      <c r="E19" s="18" t="n">
        <v>498.01390716</v>
      </c>
      <c r="F19" s="20" t="n">
        <v>3.29647124</v>
      </c>
      <c r="G19" s="18" t="n">
        <v>479.14188591</v>
      </c>
      <c r="H19" s="20" t="n">
        <v>4.3564943</v>
      </c>
      <c r="I19" s="18" t="n">
        <v>463.91502219</v>
      </c>
      <c r="J19" s="20" t="n">
        <v>3.99817641</v>
      </c>
      <c r="K19" s="18" t="n">
        <v>455.9174685</v>
      </c>
      <c r="L19" s="20" t="n">
        <v>5.60419323</v>
      </c>
      <c r="M19" s="18" t="n">
        <v>413.94094862</v>
      </c>
      <c r="N19" s="20" t="n">
        <v>7.00939819</v>
      </c>
      <c r="O19" s="18" t="n">
        <v>417.5235188</v>
      </c>
      <c r="P19" s="20" t="n">
        <v>18.56400748</v>
      </c>
      <c r="Q19" s="18" t="s">
        <v>182</v>
      </c>
      <c r="R19" s="20" t="s">
        <v>182</v>
      </c>
      <c r="S19" s="18" t="s">
        <v>182</v>
      </c>
      <c r="T19" s="20" t="s">
        <v>182</v>
      </c>
      <c r="U19" s="18" t="s">
        <v>182</v>
      </c>
      <c r="V19" s="20" t="s">
        <v>182</v>
      </c>
      <c r="W19" s="18" t="n">
        <v>382.6751982</v>
      </c>
      <c r="X19" s="20" t="n">
        <v>6.38849212</v>
      </c>
    </row>
    <row r="20" spans="1:24">
      <c r="A20" s="15" t="s">
        <v>195</v>
      </c>
      <c r="B20" s="17" t="n">
        <v>3371</v>
      </c>
      <c r="C20" s="18">
        <f>(81.0/B20*100)</f>
        <v/>
      </c>
      <c r="D20" s="19" t="n">
        <v>3290</v>
      </c>
      <c r="E20" s="18" t="n">
        <v>505.97579652</v>
      </c>
      <c r="F20" s="20" t="n">
        <v>3.14283177</v>
      </c>
      <c r="G20" s="18" t="n">
        <v>489.16343423</v>
      </c>
      <c r="H20" s="20" t="n">
        <v>3.67654007</v>
      </c>
      <c r="I20" s="18" t="n">
        <v>462.31474185</v>
      </c>
      <c r="J20" s="20" t="n">
        <v>5.15019362</v>
      </c>
      <c r="K20" s="18" t="n">
        <v>442.43545831</v>
      </c>
      <c r="L20" s="20" t="n">
        <v>7.91342436</v>
      </c>
      <c r="M20" s="18" t="n">
        <v>434.29527328</v>
      </c>
      <c r="N20" s="20" t="n">
        <v>11.16081986</v>
      </c>
      <c r="O20" s="18" t="s">
        <v>182</v>
      </c>
      <c r="P20" s="20" t="s">
        <v>182</v>
      </c>
      <c r="Q20" s="18" t="s">
        <v>182</v>
      </c>
      <c r="R20" s="20" t="s">
        <v>182</v>
      </c>
      <c r="S20" s="18" t="s">
        <v>182</v>
      </c>
      <c r="T20" s="20" t="s">
        <v>182</v>
      </c>
      <c r="U20" s="18" t="s">
        <v>182</v>
      </c>
      <c r="V20" s="20" t="s">
        <v>182</v>
      </c>
      <c r="W20" s="18" t="n">
        <v>387.64915068</v>
      </c>
      <c r="X20" s="20" t="n">
        <v>8.34208413</v>
      </c>
    </row>
    <row r="21" spans="1:24">
      <c r="A21" s="15" t="s">
        <v>196</v>
      </c>
      <c r="B21" s="17" t="n">
        <v>5741</v>
      </c>
      <c r="C21" s="18">
        <f>(81.0/B21*100)</f>
        <v/>
      </c>
      <c r="D21" s="19" t="n">
        <v>5660</v>
      </c>
      <c r="E21" s="18" t="n">
        <v>530.20516592</v>
      </c>
      <c r="F21" s="20" t="n">
        <v>2.45309253</v>
      </c>
      <c r="G21" s="18" t="n">
        <v>522.95741221</v>
      </c>
      <c r="H21" s="20" t="n">
        <v>3.65815224</v>
      </c>
      <c r="I21" s="18" t="n">
        <v>512.22952701</v>
      </c>
      <c r="J21" s="20" t="n">
        <v>4.20014169</v>
      </c>
      <c r="K21" s="18" t="n">
        <v>498.00541559</v>
      </c>
      <c r="L21" s="20" t="n">
        <v>7.799468</v>
      </c>
      <c r="M21" s="18" t="n">
        <v>459.31308676</v>
      </c>
      <c r="N21" s="20" t="n">
        <v>8.20056514</v>
      </c>
      <c r="O21" s="18" t="n">
        <v>412.14039851</v>
      </c>
      <c r="P21" s="20" t="n">
        <v>36.64432922</v>
      </c>
      <c r="Q21" s="18" t="s">
        <v>182</v>
      </c>
      <c r="R21" s="20" t="s">
        <v>182</v>
      </c>
      <c r="S21" s="18" t="s">
        <v>182</v>
      </c>
      <c r="T21" s="20" t="s">
        <v>182</v>
      </c>
      <c r="U21" s="18" t="s">
        <v>182</v>
      </c>
      <c r="V21" s="20" t="s">
        <v>182</v>
      </c>
      <c r="W21" s="18" t="n">
        <v>453.67665911</v>
      </c>
      <c r="X21" s="20" t="n">
        <v>9.52676685</v>
      </c>
    </row>
    <row r="22" spans="1:24">
      <c r="A22" s="15" t="s">
        <v>197</v>
      </c>
      <c r="B22" s="17" t="n">
        <v>6598</v>
      </c>
      <c r="C22" s="18">
        <f>(102.0/B22*100)</f>
        <v/>
      </c>
      <c r="D22" s="19" t="n">
        <v>6496</v>
      </c>
      <c r="E22" s="18" t="n">
        <v>514.42483774</v>
      </c>
      <c r="F22" s="20" t="n">
        <v>4.99708842</v>
      </c>
      <c r="G22" s="18" t="n">
        <v>498.21583923</v>
      </c>
      <c r="H22" s="20" t="n">
        <v>5.2091409</v>
      </c>
      <c r="I22" s="18" t="n">
        <v>465.50449525</v>
      </c>
      <c r="J22" s="20" t="n">
        <v>5.93056777</v>
      </c>
      <c r="K22" s="18" t="n">
        <v>460.88786246</v>
      </c>
      <c r="L22" s="20" t="n">
        <v>7.10519394</v>
      </c>
      <c r="M22" s="18" t="n">
        <v>436.78500707</v>
      </c>
      <c r="N22" s="20" t="n">
        <v>7.91861049</v>
      </c>
      <c r="O22" s="18" t="n">
        <v>371.78539807</v>
      </c>
      <c r="P22" s="20" t="n">
        <v>9.287245390000001</v>
      </c>
      <c r="Q22" s="18" t="s">
        <v>182</v>
      </c>
      <c r="R22" s="20" t="s">
        <v>182</v>
      </c>
      <c r="S22" s="18" t="n">
        <v>481.75555063</v>
      </c>
      <c r="T22" s="20" t="n">
        <v>8.711038220000001</v>
      </c>
      <c r="U22" s="18" t="s">
        <v>182</v>
      </c>
      <c r="V22" s="20" t="s">
        <v>182</v>
      </c>
      <c r="W22" s="18" t="n">
        <v>377.76984434</v>
      </c>
      <c r="X22" s="20" t="n">
        <v>8.549926299999999</v>
      </c>
    </row>
    <row r="23" spans="1:24">
      <c r="A23" s="15" t="s">
        <v>198</v>
      </c>
      <c r="B23" s="17" t="n">
        <v>11583</v>
      </c>
      <c r="C23" s="18">
        <f>(522.0/B23*100)</f>
        <v/>
      </c>
      <c r="D23" s="19" t="n">
        <v>11061</v>
      </c>
      <c r="E23" s="18" t="n">
        <v>496.48796554</v>
      </c>
      <c r="F23" s="20" t="n">
        <v>3.07583161</v>
      </c>
      <c r="G23" s="18" t="n">
        <v>501.92471389</v>
      </c>
      <c r="H23" s="20" t="n">
        <v>4.47099259</v>
      </c>
      <c r="I23" s="18" t="n">
        <v>485.43626094</v>
      </c>
      <c r="J23" s="20" t="n">
        <v>4.99520454</v>
      </c>
      <c r="K23" s="18" t="n">
        <v>488.45379522</v>
      </c>
      <c r="L23" s="20" t="n">
        <v>4.58882573</v>
      </c>
      <c r="M23" s="18" t="n">
        <v>467.62668244</v>
      </c>
      <c r="N23" s="20" t="n">
        <v>6.60870423</v>
      </c>
      <c r="O23" s="18" t="n">
        <v>415.78740956</v>
      </c>
      <c r="P23" s="20" t="n">
        <v>22.44752181</v>
      </c>
      <c r="Q23" s="18" t="s">
        <v>182</v>
      </c>
      <c r="R23" s="20" t="s">
        <v>182</v>
      </c>
      <c r="S23" s="18" t="s">
        <v>182</v>
      </c>
      <c r="T23" s="20" t="s">
        <v>182</v>
      </c>
      <c r="U23" s="18" t="s">
        <v>182</v>
      </c>
      <c r="V23" s="20" t="s">
        <v>182</v>
      </c>
      <c r="W23" s="18" t="n">
        <v>414.62498706</v>
      </c>
      <c r="X23" s="20" t="n">
        <v>6.79893395</v>
      </c>
    </row>
    <row r="24" spans="1:24">
      <c r="A24" s="15" t="s">
        <v>199</v>
      </c>
      <c r="B24" s="17" t="n">
        <v>6647</v>
      </c>
      <c r="C24" s="18">
        <f>(20.0/B24*100)</f>
        <v/>
      </c>
      <c r="D24" s="19" t="n">
        <v>6627</v>
      </c>
      <c r="E24" s="18" t="n">
        <v>518.585641</v>
      </c>
      <c r="F24" s="20" t="n">
        <v>3.08078326</v>
      </c>
      <c r="G24" s="18" t="n">
        <v>518.25960178</v>
      </c>
      <c r="H24" s="20" t="n">
        <v>5.93330358</v>
      </c>
      <c r="I24" s="18" t="n">
        <v>523.2537118</v>
      </c>
      <c r="J24" s="20" t="n">
        <v>5.14752707</v>
      </c>
      <c r="K24" s="18" t="n">
        <v>505.50842016</v>
      </c>
      <c r="L24" s="20" t="n">
        <v>10.72665489</v>
      </c>
      <c r="M24" s="18" t="n">
        <v>497.46195966</v>
      </c>
      <c r="N24" s="20" t="n">
        <v>13.67493674</v>
      </c>
      <c r="O24" s="18" t="n">
        <v>421.72680658</v>
      </c>
      <c r="P24" s="20" t="n">
        <v>17.49008828</v>
      </c>
      <c r="Q24" s="18" t="s">
        <v>182</v>
      </c>
      <c r="R24" s="20" t="s">
        <v>182</v>
      </c>
      <c r="S24" s="18" t="s">
        <v>182</v>
      </c>
      <c r="T24" s="20" t="s">
        <v>182</v>
      </c>
      <c r="U24" s="18" t="s">
        <v>182</v>
      </c>
      <c r="V24" s="20" t="s">
        <v>182</v>
      </c>
      <c r="W24" s="18" t="n">
        <v>446.49355569</v>
      </c>
      <c r="X24" s="20" t="n">
        <v>15.06299512</v>
      </c>
    </row>
    <row r="25" spans="1:24">
      <c r="A25" s="15" t="s">
        <v>200</v>
      </c>
      <c r="B25" s="17" t="n">
        <v>5581</v>
      </c>
      <c r="C25" s="18">
        <f>(28.0/B25*100)</f>
        <v/>
      </c>
      <c r="D25" s="19" t="n">
        <v>5553</v>
      </c>
      <c r="E25" s="18" t="n">
        <v>521.97450142</v>
      </c>
      <c r="F25" s="20" t="n">
        <v>3.60122457</v>
      </c>
      <c r="G25" s="18" t="n">
        <v>521.30312312</v>
      </c>
      <c r="H25" s="20" t="n">
        <v>4.95646562</v>
      </c>
      <c r="I25" s="18" t="n">
        <v>507.21694013</v>
      </c>
      <c r="J25" s="20" t="n">
        <v>5.84868836</v>
      </c>
      <c r="K25" s="18" t="n">
        <v>520.49408891</v>
      </c>
      <c r="L25" s="20" t="n">
        <v>8.27364081</v>
      </c>
      <c r="M25" s="18" t="n">
        <v>492.72041306</v>
      </c>
      <c r="N25" s="20" t="n">
        <v>14.73327198</v>
      </c>
      <c r="O25" s="18" t="n">
        <v>368.87327966</v>
      </c>
      <c r="P25" s="20" t="n">
        <v>23.3815843</v>
      </c>
      <c r="Q25" s="18" t="s">
        <v>182</v>
      </c>
      <c r="R25" s="20" t="s">
        <v>182</v>
      </c>
      <c r="S25" s="18" t="s">
        <v>182</v>
      </c>
      <c r="T25" s="20" t="s">
        <v>182</v>
      </c>
      <c r="U25" s="18" t="s">
        <v>182</v>
      </c>
      <c r="V25" s="20" t="s">
        <v>182</v>
      </c>
      <c r="W25" s="18" t="n">
        <v>460.30876411</v>
      </c>
      <c r="X25" s="20" t="n">
        <v>15.86070422</v>
      </c>
    </row>
    <row r="26" spans="1:24">
      <c r="A26" s="15" t="s">
        <v>201</v>
      </c>
      <c r="B26" s="17" t="n">
        <v>4869</v>
      </c>
      <c r="C26" s="18">
        <f>(102.0/B26*100)</f>
        <v/>
      </c>
      <c r="D26" s="19" t="n">
        <v>4767</v>
      </c>
      <c r="E26" s="18" t="n">
        <v>513.58088836</v>
      </c>
      <c r="F26" s="20" t="n">
        <v>2.98175137</v>
      </c>
      <c r="G26" s="18" t="n">
        <v>490.69594328</v>
      </c>
      <c r="H26" s="20" t="n">
        <v>3.5047342</v>
      </c>
      <c r="I26" s="18" t="n">
        <v>472.54401386</v>
      </c>
      <c r="J26" s="20" t="n">
        <v>3.35608278</v>
      </c>
      <c r="K26" s="18" t="n">
        <v>471.87484599</v>
      </c>
      <c r="L26" s="20" t="n">
        <v>4.07219041</v>
      </c>
      <c r="M26" s="18" t="n">
        <v>452.87595055</v>
      </c>
      <c r="N26" s="20" t="n">
        <v>5.11558055</v>
      </c>
      <c r="O26" s="18" t="s">
        <v>182</v>
      </c>
      <c r="P26" s="20" t="s">
        <v>182</v>
      </c>
      <c r="Q26" s="18" t="s">
        <v>182</v>
      </c>
      <c r="R26" s="20" t="s">
        <v>182</v>
      </c>
      <c r="S26" s="18" t="s">
        <v>182</v>
      </c>
      <c r="T26" s="20" t="s">
        <v>182</v>
      </c>
      <c r="U26" s="18" t="s">
        <v>182</v>
      </c>
      <c r="V26" s="20" t="s">
        <v>182</v>
      </c>
      <c r="W26" s="18" t="n">
        <v>428.11482353</v>
      </c>
      <c r="X26" s="20" t="n">
        <v>7.18856882</v>
      </c>
    </row>
    <row r="27" spans="1:24">
      <c r="A27" s="15" t="s">
        <v>202</v>
      </c>
      <c r="B27" s="17" t="n">
        <v>5299</v>
      </c>
      <c r="C27" s="18">
        <f>(186.0/B27*100)</f>
        <v/>
      </c>
      <c r="D27" s="19" t="n">
        <v>5113</v>
      </c>
      <c r="E27" s="18" t="n">
        <v>509.84107826</v>
      </c>
      <c r="F27" s="20" t="n">
        <v>2.61779446</v>
      </c>
      <c r="G27" s="18" t="n">
        <v>503.43172691</v>
      </c>
      <c r="H27" s="20" t="n">
        <v>3.7878608</v>
      </c>
      <c r="I27" s="18" t="n">
        <v>479.52298972</v>
      </c>
      <c r="J27" s="20" t="n">
        <v>3.78605852</v>
      </c>
      <c r="K27" s="18" t="n">
        <v>483.3184568</v>
      </c>
      <c r="L27" s="20" t="n">
        <v>5.18425161</v>
      </c>
      <c r="M27" s="18" t="n">
        <v>447.20425578</v>
      </c>
      <c r="N27" s="20" t="n">
        <v>6.91716223</v>
      </c>
      <c r="O27" s="18" t="n">
        <v>387.30917951</v>
      </c>
      <c r="P27" s="20" t="n">
        <v>16.08929805</v>
      </c>
      <c r="Q27" s="18" t="s">
        <v>182</v>
      </c>
      <c r="R27" s="20" t="s">
        <v>182</v>
      </c>
      <c r="S27" s="18" t="s">
        <v>182</v>
      </c>
      <c r="T27" s="20" t="s">
        <v>182</v>
      </c>
      <c r="U27" s="18" t="s">
        <v>182</v>
      </c>
      <c r="V27" s="20" t="s">
        <v>182</v>
      </c>
      <c r="W27" s="18" t="n">
        <v>403.87273484</v>
      </c>
      <c r="X27" s="20" t="n">
        <v>4.63417995</v>
      </c>
    </row>
    <row r="28" spans="1:24">
      <c r="A28" s="15" t="s">
        <v>203</v>
      </c>
      <c r="B28" s="17" t="n">
        <v>7568</v>
      </c>
      <c r="C28" s="18">
        <f>(135.0/B28*100)</f>
        <v/>
      </c>
      <c r="D28" s="19" t="n">
        <v>7433</v>
      </c>
      <c r="E28" s="18" t="n">
        <v>416.50250111</v>
      </c>
      <c r="F28" s="20" t="n">
        <v>3.12785272</v>
      </c>
      <c r="G28" s="18" t="n">
        <v>431.18248552</v>
      </c>
      <c r="H28" s="20" t="n">
        <v>3.70802536</v>
      </c>
      <c r="I28" s="18" t="n">
        <v>434.1885789</v>
      </c>
      <c r="J28" s="20" t="n">
        <v>3.25375509</v>
      </c>
      <c r="K28" s="18" t="n">
        <v>436.46321438</v>
      </c>
      <c r="L28" s="20" t="n">
        <v>4.09753803</v>
      </c>
      <c r="M28" s="18" t="n">
        <v>425.8041832</v>
      </c>
      <c r="N28" s="20" t="n">
        <v>5.19496625</v>
      </c>
      <c r="O28" s="18" t="n">
        <v>334.93985653</v>
      </c>
      <c r="P28" s="20" t="n">
        <v>9.19196545</v>
      </c>
      <c r="Q28" s="18" t="s">
        <v>182</v>
      </c>
      <c r="R28" s="20" t="s">
        <v>182</v>
      </c>
      <c r="S28" s="18" t="s">
        <v>182</v>
      </c>
      <c r="T28" s="20" t="s">
        <v>182</v>
      </c>
      <c r="U28" s="18" t="s">
        <v>182</v>
      </c>
      <c r="V28" s="20" t="s">
        <v>182</v>
      </c>
      <c r="W28" s="18" t="n">
        <v>385.47070065</v>
      </c>
      <c r="X28" s="20" t="n">
        <v>9.64018884</v>
      </c>
    </row>
    <row r="29" spans="1:24">
      <c r="A29" s="15" t="s">
        <v>204</v>
      </c>
      <c r="B29" s="17" t="n">
        <v>5385</v>
      </c>
      <c r="C29" s="18">
        <f>(37.0/B29*100)</f>
        <v/>
      </c>
      <c r="D29" s="19" t="n">
        <v>5348</v>
      </c>
      <c r="E29" s="18" t="n">
        <v>503.28452175</v>
      </c>
      <c r="F29" s="20" t="n">
        <v>3.08885638</v>
      </c>
      <c r="G29" s="18" t="n">
        <v>525.79827934</v>
      </c>
      <c r="H29" s="20" t="n">
        <v>3.58931687</v>
      </c>
      <c r="I29" s="18" t="n">
        <v>522.49735599</v>
      </c>
      <c r="J29" s="20" t="n">
        <v>4.44708938</v>
      </c>
      <c r="K29" s="18" t="n">
        <v>494.31342992</v>
      </c>
      <c r="L29" s="20" t="n">
        <v>6.8617958</v>
      </c>
      <c r="M29" s="18" t="n">
        <v>452.25496405</v>
      </c>
      <c r="N29" s="20" t="n">
        <v>10.72030338</v>
      </c>
      <c r="O29" s="18" t="n">
        <v>324.13415987</v>
      </c>
      <c r="P29" s="20" t="n">
        <v>51.69632977</v>
      </c>
      <c r="Q29" s="18" t="s">
        <v>182</v>
      </c>
      <c r="R29" s="20" t="s">
        <v>182</v>
      </c>
      <c r="S29" s="18" t="n">
        <v>314.02123871</v>
      </c>
      <c r="T29" s="20" t="n">
        <v>13.26138992</v>
      </c>
      <c r="U29" s="18" t="s">
        <v>182</v>
      </c>
      <c r="V29" s="20" t="s">
        <v>182</v>
      </c>
      <c r="W29" s="18" t="n">
        <v>418.23409429</v>
      </c>
      <c r="X29" s="20" t="n">
        <v>10.99815977</v>
      </c>
    </row>
    <row r="30" spans="1:24">
      <c r="A30" s="15" t="s">
        <v>205</v>
      </c>
      <c r="B30" s="17" t="n">
        <v>4520</v>
      </c>
      <c r="C30" s="18">
        <f>(577.0/B30*100)</f>
        <v/>
      </c>
      <c r="D30" s="19" t="n">
        <v>3943</v>
      </c>
      <c r="E30" s="18" t="n">
        <v>526.53459996</v>
      </c>
      <c r="F30" s="20" t="n">
        <v>3.74644678</v>
      </c>
      <c r="G30" s="18" t="n">
        <v>535.12869797</v>
      </c>
      <c r="H30" s="20" t="n">
        <v>4.52783777</v>
      </c>
      <c r="I30" s="18" t="n">
        <v>523.91644522</v>
      </c>
      <c r="J30" s="20" t="n">
        <v>4.68158862</v>
      </c>
      <c r="K30" s="18" t="n">
        <v>501.26408249</v>
      </c>
      <c r="L30" s="20" t="n">
        <v>5.00134447</v>
      </c>
      <c r="M30" s="18" t="n">
        <v>473.10257994</v>
      </c>
      <c r="N30" s="20" t="n">
        <v>8.62712737</v>
      </c>
      <c r="O30" s="18" t="n">
        <v>405.01001004</v>
      </c>
      <c r="P30" s="20" t="n">
        <v>26.28454288</v>
      </c>
      <c r="Q30" s="18" t="s">
        <v>182</v>
      </c>
      <c r="R30" s="20" t="s">
        <v>182</v>
      </c>
      <c r="S30" s="18" t="s">
        <v>182</v>
      </c>
      <c r="T30" s="20" t="s">
        <v>182</v>
      </c>
      <c r="U30" s="18" t="s">
        <v>182</v>
      </c>
      <c r="V30" s="20" t="s">
        <v>182</v>
      </c>
      <c r="W30" s="18" t="n">
        <v>424.09952802</v>
      </c>
      <c r="X30" s="20" t="n">
        <v>6.83062229</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(17.0/B32*100)</f>
        <v/>
      </c>
      <c r="D32" s="19" t="n">
        <v>4461</v>
      </c>
      <c r="E32" s="18" t="n">
        <v>530.06444658</v>
      </c>
      <c r="F32" s="20" t="n">
        <v>2.88585177</v>
      </c>
      <c r="G32" s="18" t="n">
        <v>506.97479375</v>
      </c>
      <c r="H32" s="20" t="n">
        <v>3.96536311</v>
      </c>
      <c r="I32" s="18" t="n">
        <v>485.14386082</v>
      </c>
      <c r="J32" s="20" t="n">
        <v>4.53460147</v>
      </c>
      <c r="K32" s="18" t="n">
        <v>480.45429968</v>
      </c>
      <c r="L32" s="20" t="n">
        <v>4.90571622</v>
      </c>
      <c r="M32" s="18" t="n">
        <v>459.13650141</v>
      </c>
      <c r="N32" s="20" t="n">
        <v>7.26939002</v>
      </c>
      <c r="O32" s="18" t="n">
        <v>415.96615723</v>
      </c>
      <c r="P32" s="20" t="n">
        <v>23.22638406</v>
      </c>
      <c r="Q32" s="18" t="s">
        <v>182</v>
      </c>
      <c r="R32" s="20" t="s">
        <v>182</v>
      </c>
      <c r="S32" s="18" t="s">
        <v>182</v>
      </c>
      <c r="T32" s="20" t="s">
        <v>182</v>
      </c>
      <c r="U32" s="18" t="s">
        <v>182</v>
      </c>
      <c r="V32" s="20" t="s">
        <v>182</v>
      </c>
      <c r="W32" s="18" t="n">
        <v>432.32400456</v>
      </c>
      <c r="X32" s="20" t="n">
        <v>8.62254094</v>
      </c>
    </row>
    <row r="33" spans="1:24">
      <c r="A33" s="15" t="s">
        <v>208</v>
      </c>
      <c r="B33" s="17" t="n">
        <v>7325</v>
      </c>
      <c r="C33" s="18">
        <f>(246.0/B33*100)</f>
        <v/>
      </c>
      <c r="D33" s="19" t="n">
        <v>7079</v>
      </c>
      <c r="E33" s="18" t="n">
        <v>510.6426461</v>
      </c>
      <c r="F33" s="20" t="n">
        <v>4.14509873</v>
      </c>
      <c r="G33" s="18" t="n">
        <v>507.94003623</v>
      </c>
      <c r="H33" s="20" t="n">
        <v>3.63627308</v>
      </c>
      <c r="I33" s="18" t="n">
        <v>508.81391223</v>
      </c>
      <c r="J33" s="20" t="n">
        <v>3.66063053</v>
      </c>
      <c r="K33" s="18" t="n">
        <v>488.13624496</v>
      </c>
      <c r="L33" s="20" t="n">
        <v>4.79641228</v>
      </c>
      <c r="M33" s="18" t="n">
        <v>456.58066092</v>
      </c>
      <c r="N33" s="20" t="n">
        <v>5.70409219</v>
      </c>
      <c r="O33" s="18" t="n">
        <v>376.02911283</v>
      </c>
      <c r="P33" s="20" t="n">
        <v>21.32653468</v>
      </c>
      <c r="Q33" s="18" t="s">
        <v>182</v>
      </c>
      <c r="R33" s="20" t="s">
        <v>182</v>
      </c>
      <c r="S33" s="18" t="s">
        <v>182</v>
      </c>
      <c r="T33" s="20" t="s">
        <v>182</v>
      </c>
      <c r="U33" s="18" t="s">
        <v>182</v>
      </c>
      <c r="V33" s="20" t="s">
        <v>182</v>
      </c>
      <c r="W33" s="18" t="n">
        <v>422.74810414</v>
      </c>
      <c r="X33" s="20" t="n">
        <v>10.45317204</v>
      </c>
    </row>
    <row r="34" spans="1:24">
      <c r="A34" s="15" t="s">
        <v>209</v>
      </c>
      <c r="B34" s="17" t="n">
        <v>6350</v>
      </c>
      <c r="C34" s="18">
        <f>(87.0/B34*100)</f>
        <v/>
      </c>
      <c r="D34" s="19" t="n">
        <v>6263</v>
      </c>
      <c r="E34" s="18" t="n">
        <v>474.62420773</v>
      </c>
      <c r="F34" s="20" t="n">
        <v>3.32523304</v>
      </c>
      <c r="G34" s="18" t="n">
        <v>465.75549032</v>
      </c>
      <c r="H34" s="20" t="n">
        <v>3.96786831</v>
      </c>
      <c r="I34" s="18" t="n">
        <v>471.13855333</v>
      </c>
      <c r="J34" s="20" t="n">
        <v>3.71202091</v>
      </c>
      <c r="K34" s="18" t="n">
        <v>460.75206526</v>
      </c>
      <c r="L34" s="20" t="n">
        <v>5.03344926</v>
      </c>
      <c r="M34" s="18" t="n">
        <v>435.30071557</v>
      </c>
      <c r="N34" s="20" t="n">
        <v>5.1610968</v>
      </c>
      <c r="O34" s="18" t="n">
        <v>336.00964723</v>
      </c>
      <c r="P34" s="20" t="n">
        <v>14.75537024</v>
      </c>
      <c r="Q34" s="18" t="s">
        <v>182</v>
      </c>
      <c r="R34" s="20" t="s">
        <v>182</v>
      </c>
      <c r="S34" s="18" t="n">
        <v>263.37193708</v>
      </c>
      <c r="T34" s="20" t="n">
        <v>13.61114927</v>
      </c>
      <c r="U34" s="18" t="s">
        <v>182</v>
      </c>
      <c r="V34" s="20" t="s">
        <v>182</v>
      </c>
      <c r="W34" s="18" t="n">
        <v>368.04792507</v>
      </c>
      <c r="X34" s="20" t="n">
        <v>7.4450271</v>
      </c>
    </row>
    <row r="35" spans="1:24">
      <c r="A35" s="15" t="s">
        <v>210</v>
      </c>
      <c r="B35" s="17" t="n">
        <v>6406</v>
      </c>
      <c r="C35" s="18">
        <f>(76.0/B35*100)</f>
        <v/>
      </c>
      <c r="D35" s="19" t="n">
        <v>6330</v>
      </c>
      <c r="E35" s="18" t="n">
        <v>517.22514228</v>
      </c>
      <c r="F35" s="20" t="n">
        <v>3.3100703</v>
      </c>
      <c r="G35" s="18" t="n">
        <v>523.9326969</v>
      </c>
      <c r="H35" s="20" t="n">
        <v>2.93167866</v>
      </c>
      <c r="I35" s="18" t="n">
        <v>504.9800236</v>
      </c>
      <c r="J35" s="20" t="n">
        <v>3.57662862</v>
      </c>
      <c r="K35" s="18" t="n">
        <v>507.86966331</v>
      </c>
      <c r="L35" s="20" t="n">
        <v>4.40910086</v>
      </c>
      <c r="M35" s="18" t="n">
        <v>488.55912402</v>
      </c>
      <c r="N35" s="20" t="n">
        <v>6.20276853</v>
      </c>
      <c r="O35" s="18" t="n">
        <v>430.2645433</v>
      </c>
      <c r="P35" s="20" t="n">
        <v>21.07802728</v>
      </c>
      <c r="Q35" s="18" t="s">
        <v>182</v>
      </c>
      <c r="R35" s="20" t="s">
        <v>182</v>
      </c>
      <c r="S35" s="18" t="n">
        <v>337.32521215</v>
      </c>
      <c r="T35" s="20" t="n">
        <v>11.65794297</v>
      </c>
      <c r="U35" s="18" t="s">
        <v>182</v>
      </c>
      <c r="V35" s="20" t="s">
        <v>182</v>
      </c>
      <c r="W35" s="18" t="n">
        <v>435.55461121</v>
      </c>
      <c r="X35" s="20" t="n">
        <v>7.33227473</v>
      </c>
    </row>
    <row r="36" spans="1:24">
      <c r="A36" s="15" t="s">
        <v>211</v>
      </c>
      <c r="B36" s="17" t="n">
        <v>6736</v>
      </c>
      <c r="C36" s="18">
        <f>(54.0/B36*100)</f>
        <v/>
      </c>
      <c r="D36" s="19" t="n">
        <v>6682</v>
      </c>
      <c r="E36" s="18" t="n">
        <v>500.44829713</v>
      </c>
      <c r="F36" s="20" t="n">
        <v>2.8422306</v>
      </c>
      <c r="G36" s="18" t="n">
        <v>513.1504013</v>
      </c>
      <c r="H36" s="20" t="n">
        <v>3.29323813</v>
      </c>
      <c r="I36" s="18" t="n">
        <v>500.31820886</v>
      </c>
      <c r="J36" s="20" t="n">
        <v>3.78478484</v>
      </c>
      <c r="K36" s="18" t="n">
        <v>499.43294713</v>
      </c>
      <c r="L36" s="20" t="n">
        <v>4.51230976</v>
      </c>
      <c r="M36" s="18" t="n">
        <v>464.79006805</v>
      </c>
      <c r="N36" s="20" t="n">
        <v>6.20971202</v>
      </c>
      <c r="O36" s="18" t="n">
        <v>369.72364582</v>
      </c>
      <c r="P36" s="20" t="n">
        <v>22.3136275</v>
      </c>
      <c r="Q36" s="18" t="s">
        <v>182</v>
      </c>
      <c r="R36" s="20" t="s">
        <v>182</v>
      </c>
      <c r="S36" s="18" t="s">
        <v>182</v>
      </c>
      <c r="T36" s="20" t="s">
        <v>182</v>
      </c>
      <c r="U36" s="18" t="s">
        <v>182</v>
      </c>
      <c r="V36" s="20" t="s">
        <v>182</v>
      </c>
      <c r="W36" s="18" t="n">
        <v>409.49953575</v>
      </c>
      <c r="X36" s="20" t="n">
        <v>7.13245146</v>
      </c>
    </row>
    <row r="37" spans="1:24">
      <c r="A37" s="15" t="s">
        <v>212</v>
      </c>
      <c r="B37" s="17" t="n">
        <v>5458</v>
      </c>
      <c r="C37" s="18">
        <f>(271.0/B37*100)</f>
        <v/>
      </c>
      <c r="D37" s="19" t="n">
        <v>5187</v>
      </c>
      <c r="E37" s="18" t="n">
        <v>528.09151479</v>
      </c>
      <c r="F37" s="20" t="n">
        <v>3.20193862</v>
      </c>
      <c r="G37" s="18" t="n">
        <v>520.24736735</v>
      </c>
      <c r="H37" s="20" t="n">
        <v>5.09491755</v>
      </c>
      <c r="I37" s="18" t="n">
        <v>494.7183861</v>
      </c>
      <c r="J37" s="20" t="n">
        <v>4.97923236</v>
      </c>
      <c r="K37" s="18" t="n">
        <v>479.03567648</v>
      </c>
      <c r="L37" s="20" t="n">
        <v>5.89177258</v>
      </c>
      <c r="M37" s="18" t="n">
        <v>465.81546852</v>
      </c>
      <c r="N37" s="20" t="n">
        <v>7.28582613</v>
      </c>
      <c r="O37" s="18" t="n">
        <v>343.16972128</v>
      </c>
      <c r="P37" s="20" t="n">
        <v>23.12127196</v>
      </c>
      <c r="Q37" s="18" t="s">
        <v>182</v>
      </c>
      <c r="R37" s="20" t="s">
        <v>182</v>
      </c>
      <c r="S37" s="18" t="s">
        <v>182</v>
      </c>
      <c r="T37" s="20" t="s">
        <v>182</v>
      </c>
      <c r="U37" s="18" t="s">
        <v>182</v>
      </c>
      <c r="V37" s="20" t="s">
        <v>182</v>
      </c>
      <c r="W37" s="18" t="n">
        <v>409.71436662</v>
      </c>
      <c r="X37" s="20" t="n">
        <v>6.91588267</v>
      </c>
    </row>
    <row r="38" spans="1:24">
      <c r="A38" s="15" t="s">
        <v>213</v>
      </c>
      <c r="B38" s="17" t="n">
        <v>5860</v>
      </c>
      <c r="C38" s="18">
        <f>(68.0/B38*100)</f>
        <v/>
      </c>
      <c r="D38" s="19" t="n">
        <v>5792</v>
      </c>
      <c r="E38" s="18" t="n">
        <v>512.24563876</v>
      </c>
      <c r="F38" s="20" t="n">
        <v>3.15668144</v>
      </c>
      <c r="G38" s="18" t="n">
        <v>504.43471885</v>
      </c>
      <c r="H38" s="20" t="n">
        <v>4.7028246</v>
      </c>
      <c r="I38" s="18" t="n">
        <v>482.40051773</v>
      </c>
      <c r="J38" s="20" t="n">
        <v>5.22500507</v>
      </c>
      <c r="K38" s="18" t="n">
        <v>481.14320356</v>
      </c>
      <c r="L38" s="20" t="n">
        <v>5.85540452</v>
      </c>
      <c r="M38" s="18" t="n">
        <v>454.4069232</v>
      </c>
      <c r="N38" s="20" t="n">
        <v>8.389990109999999</v>
      </c>
      <c r="O38" s="18" t="n">
        <v>369.61260262</v>
      </c>
      <c r="P38" s="20" t="n">
        <v>18.26023486</v>
      </c>
      <c r="Q38" s="18" t="s">
        <v>182</v>
      </c>
      <c r="R38" s="20" t="s">
        <v>182</v>
      </c>
      <c r="S38" s="18" t="s">
        <v>182</v>
      </c>
      <c r="T38" s="20" t="s">
        <v>182</v>
      </c>
      <c r="U38" s="18" t="s">
        <v>182</v>
      </c>
      <c r="V38" s="20" t="s">
        <v>182</v>
      </c>
      <c r="W38" s="18" t="n">
        <v>409.7613844</v>
      </c>
      <c r="X38" s="20" t="n">
        <v>5.60125954</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(5675.0/B40*100)</f>
        <v/>
      </c>
      <c r="D40" s="19" t="n">
        <v>8482</v>
      </c>
      <c r="E40" s="18" t="n">
        <v>516.37660447</v>
      </c>
      <c r="F40" s="20" t="n">
        <v>3.49086775</v>
      </c>
      <c r="G40" s="18" t="n">
        <v>521.21956141</v>
      </c>
      <c r="H40" s="20" t="n">
        <v>4.62225252</v>
      </c>
      <c r="I40" s="18" t="n">
        <v>495.50248252</v>
      </c>
      <c r="J40" s="20" t="n">
        <v>4.79175155</v>
      </c>
      <c r="K40" s="18" t="n">
        <v>494.42474848</v>
      </c>
      <c r="L40" s="20" t="n">
        <v>6.04828064</v>
      </c>
      <c r="M40" s="18" t="n">
        <v>457.68961114</v>
      </c>
      <c r="N40" s="20" t="n">
        <v>8.33372776</v>
      </c>
      <c r="O40" s="18" t="n">
        <v>432.02468627</v>
      </c>
      <c r="P40" s="20" t="n">
        <v>21.89614716</v>
      </c>
      <c r="Q40" s="18" t="s">
        <v>182</v>
      </c>
      <c r="R40" s="20" t="s">
        <v>182</v>
      </c>
      <c r="S40" s="18" t="n">
        <v>493.18465857</v>
      </c>
      <c r="T40" s="20" t="n">
        <v>2.25147869</v>
      </c>
      <c r="U40" s="18" t="s">
        <v>182</v>
      </c>
      <c r="V40" s="20" t="s">
        <v>182</v>
      </c>
      <c r="W40" s="18" t="n">
        <v>411.19640099</v>
      </c>
      <c r="X40" s="20" t="n">
        <v>7.71589587</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(2819.0/B46*100)</f>
        <v/>
      </c>
      <c r="D46" s="19" t="n">
        <v>20322</v>
      </c>
      <c r="E46" s="18" t="n">
        <v>428.987881</v>
      </c>
      <c r="F46" s="20" t="n">
        <v>3.76928232</v>
      </c>
      <c r="G46" s="18" t="n">
        <v>426.04325962</v>
      </c>
      <c r="H46" s="20" t="n">
        <v>5.28404555</v>
      </c>
      <c r="I46" s="18" t="n">
        <v>434.27558921</v>
      </c>
      <c r="J46" s="20" t="n">
        <v>5.28018363</v>
      </c>
      <c r="K46" s="18" t="n">
        <v>431.90802411</v>
      </c>
      <c r="L46" s="20" t="n">
        <v>5.46112967</v>
      </c>
      <c r="M46" s="18" t="n">
        <v>404.23198027</v>
      </c>
      <c r="N46" s="20" t="n">
        <v>5.7190813</v>
      </c>
      <c r="O46" s="18" t="n">
        <v>307.86644132</v>
      </c>
      <c r="P46" s="20" t="n">
        <v>11.90587687</v>
      </c>
      <c r="Q46" s="18" t="s">
        <v>182</v>
      </c>
      <c r="R46" s="20" t="s">
        <v>182</v>
      </c>
      <c r="S46" s="18" t="s">
        <v>182</v>
      </c>
      <c r="T46" s="20" t="s">
        <v>182</v>
      </c>
      <c r="U46" s="18" t="s">
        <v>182</v>
      </c>
      <c r="V46" s="20" t="s">
        <v>182</v>
      </c>
      <c r="W46" s="18" t="n">
        <v>382.38788414</v>
      </c>
      <c r="X46" s="20" t="n">
        <v>3.65730124</v>
      </c>
    </row>
    <row r="47" spans="1:24">
      <c r="A47" s="15" t="s">
        <v>222</v>
      </c>
      <c r="B47" s="17" t="n">
        <v>5928</v>
      </c>
      <c r="C47" s="18">
        <f>(162.0/B47*100)</f>
        <v/>
      </c>
      <c r="D47" s="19" t="n">
        <v>5766</v>
      </c>
      <c r="E47" s="18" t="n">
        <v>474.52900914</v>
      </c>
      <c r="F47" s="20" t="n">
        <v>5.02103809</v>
      </c>
      <c r="G47" s="18" t="n">
        <v>447.29899369</v>
      </c>
      <c r="H47" s="20" t="n">
        <v>6.44307272</v>
      </c>
      <c r="I47" s="18" t="n">
        <v>432.6265647</v>
      </c>
      <c r="J47" s="20" t="n">
        <v>5.87866919</v>
      </c>
      <c r="K47" s="18" t="n">
        <v>437.71547697</v>
      </c>
      <c r="L47" s="20" t="n">
        <v>5.31817509</v>
      </c>
      <c r="M47" s="18" t="n">
        <v>426.21152648</v>
      </c>
      <c r="N47" s="20" t="n">
        <v>7.53369857</v>
      </c>
      <c r="O47" s="18" t="n">
        <v>325.00177883</v>
      </c>
      <c r="P47" s="20" t="n">
        <v>13.28366105</v>
      </c>
      <c r="Q47" s="18" t="s">
        <v>182</v>
      </c>
      <c r="R47" s="20" t="s">
        <v>182</v>
      </c>
      <c r="S47" s="18" t="s">
        <v>182</v>
      </c>
      <c r="T47" s="20" t="s">
        <v>182</v>
      </c>
      <c r="U47" s="18" t="s">
        <v>182</v>
      </c>
      <c r="V47" s="20" t="s">
        <v>182</v>
      </c>
      <c r="W47" s="18" t="n">
        <v>360.87730579</v>
      </c>
      <c r="X47" s="20" t="n">
        <v>6.21220199</v>
      </c>
    </row>
    <row r="48" spans="1:24">
      <c r="A48" s="15" t="s">
        <v>223</v>
      </c>
      <c r="B48" s="17" t="n">
        <v>9841</v>
      </c>
      <c r="C48" s="18">
        <f>(19.0/B48*100)</f>
        <v/>
      </c>
      <c r="D48" s="19" t="n">
        <v>9822</v>
      </c>
      <c r="E48" s="18" t="n">
        <v>506.91287415</v>
      </c>
      <c r="F48" s="20" t="n">
        <v>5.49876506</v>
      </c>
      <c r="G48" s="18" t="n">
        <v>493.78054639</v>
      </c>
      <c r="H48" s="20" t="n">
        <v>6.85816545</v>
      </c>
      <c r="I48" s="18" t="n">
        <v>490.87193288</v>
      </c>
      <c r="J48" s="20" t="n">
        <v>5.66265675</v>
      </c>
      <c r="K48" s="18" t="n">
        <v>470.3737679</v>
      </c>
      <c r="L48" s="20" t="n">
        <v>9.270866059999999</v>
      </c>
      <c r="M48" s="18" t="n">
        <v>459.25307464</v>
      </c>
      <c r="N48" s="20" t="n">
        <v>10.25921212</v>
      </c>
      <c r="O48" s="18" t="n">
        <v>324.36252601</v>
      </c>
      <c r="P48" s="20" t="n">
        <v>11.17732921</v>
      </c>
      <c r="Q48" s="18" t="s">
        <v>182</v>
      </c>
      <c r="R48" s="20" t="s">
        <v>182</v>
      </c>
      <c r="S48" s="18" t="s">
        <v>182</v>
      </c>
      <c r="T48" s="20" t="s">
        <v>182</v>
      </c>
      <c r="U48" s="18" t="s">
        <v>182</v>
      </c>
      <c r="V48" s="20" t="s">
        <v>182</v>
      </c>
      <c r="W48" s="18" t="n">
        <v>449.17314548</v>
      </c>
      <c r="X48" s="20" t="n">
        <v>12.27588625</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(1102.0/B50*100)</f>
        <v/>
      </c>
      <c r="D50" s="19" t="n">
        <v>10693</v>
      </c>
      <c r="E50" s="18" t="n">
        <v>432.85243983</v>
      </c>
      <c r="F50" s="20" t="n">
        <v>4.14110885</v>
      </c>
      <c r="G50" s="18" t="n">
        <v>430.97820468</v>
      </c>
      <c r="H50" s="20" t="n">
        <v>4.07946091</v>
      </c>
      <c r="I50" s="18" t="n">
        <v>445.74120503</v>
      </c>
      <c r="J50" s="20" t="n">
        <v>3.56009225</v>
      </c>
      <c r="K50" s="18" t="n">
        <v>435.67201674</v>
      </c>
      <c r="L50" s="20" t="n">
        <v>3.99263145</v>
      </c>
      <c r="M50" s="18" t="n">
        <v>432.0412458</v>
      </c>
      <c r="N50" s="20" t="n">
        <v>4.71011649</v>
      </c>
      <c r="O50" s="18" t="n">
        <v>322.25586987</v>
      </c>
      <c r="P50" s="20" t="n">
        <v>8.56992509</v>
      </c>
      <c r="Q50" s="18" t="s">
        <v>182</v>
      </c>
      <c r="R50" s="20" t="s">
        <v>182</v>
      </c>
      <c r="S50" s="18" t="s">
        <v>182</v>
      </c>
      <c r="T50" s="20" t="s">
        <v>182</v>
      </c>
      <c r="U50" s="18" t="s">
        <v>182</v>
      </c>
      <c r="V50" s="20" t="s">
        <v>182</v>
      </c>
      <c r="W50" s="18" t="n">
        <v>390.99168872</v>
      </c>
      <c r="X50" s="20" t="n">
        <v>7.53389512</v>
      </c>
    </row>
    <row r="51" spans="1:24">
      <c r="A51" s="15" t="s">
        <v>226</v>
      </c>
      <c r="B51" s="17" t="n">
        <v>6866</v>
      </c>
      <c r="C51" s="18">
        <f>(117.0/B51*100)</f>
        <v/>
      </c>
      <c r="D51" s="19" t="n">
        <v>6749</v>
      </c>
      <c r="E51" s="18" t="n">
        <v>428.15945883</v>
      </c>
      <c r="F51" s="20" t="n">
        <v>3.19993199</v>
      </c>
      <c r="G51" s="18" t="n">
        <v>444.81503982</v>
      </c>
      <c r="H51" s="20" t="n">
        <v>4.78358961</v>
      </c>
      <c r="I51" s="18" t="n">
        <v>447.45143491</v>
      </c>
      <c r="J51" s="20" t="n">
        <v>5.06426612</v>
      </c>
      <c r="K51" s="18" t="n">
        <v>428.28335116</v>
      </c>
      <c r="L51" s="20" t="n">
        <v>4.81413633</v>
      </c>
      <c r="M51" s="18" t="n">
        <v>415.94227249</v>
      </c>
      <c r="N51" s="20" t="n">
        <v>5.80020754</v>
      </c>
      <c r="O51" s="18" t="n">
        <v>306.15936954</v>
      </c>
      <c r="P51" s="20" t="n">
        <v>16.24559738</v>
      </c>
      <c r="Q51" s="18" t="s">
        <v>182</v>
      </c>
      <c r="R51" s="20" t="s">
        <v>182</v>
      </c>
      <c r="S51" s="18" t="n">
        <v>427.96430568</v>
      </c>
      <c r="T51" s="20" t="n">
        <v>5.20460603</v>
      </c>
      <c r="U51" s="18" t="s">
        <v>182</v>
      </c>
      <c r="V51" s="20" t="s">
        <v>182</v>
      </c>
      <c r="W51" s="18" t="n">
        <v>394.7252974</v>
      </c>
      <c r="X51" s="20" t="n">
        <v>5.23681122</v>
      </c>
    </row>
    <row r="52" spans="1:24">
      <c r="A52" s="15" t="s">
        <v>227</v>
      </c>
      <c r="B52" s="17" t="n">
        <v>5809</v>
      </c>
      <c r="C52" s="18">
        <f>(119.0/B52*100)</f>
        <v/>
      </c>
      <c r="D52" s="19" t="n">
        <v>5690</v>
      </c>
      <c r="E52" s="18" t="n">
        <v>505.69701823</v>
      </c>
      <c r="F52" s="20" t="n">
        <v>3.24050253</v>
      </c>
      <c r="G52" s="18" t="n">
        <v>489.06940706</v>
      </c>
      <c r="H52" s="20" t="n">
        <v>4.18906035</v>
      </c>
      <c r="I52" s="18" t="n">
        <v>482.05646229</v>
      </c>
      <c r="J52" s="20" t="n">
        <v>3.92915991</v>
      </c>
      <c r="K52" s="18" t="n">
        <v>491.273582</v>
      </c>
      <c r="L52" s="20" t="n">
        <v>4.71239575</v>
      </c>
      <c r="M52" s="18" t="n">
        <v>473.53332911</v>
      </c>
      <c r="N52" s="20" t="n">
        <v>6.27649028</v>
      </c>
      <c r="O52" s="18" t="n">
        <v>369.52470076</v>
      </c>
      <c r="P52" s="20" t="n">
        <v>22.63947018</v>
      </c>
      <c r="Q52" s="18" t="s">
        <v>182</v>
      </c>
      <c r="R52" s="20" t="s">
        <v>182</v>
      </c>
      <c r="S52" s="18" t="s">
        <v>182</v>
      </c>
      <c r="T52" s="20" t="s">
        <v>182</v>
      </c>
      <c r="U52" s="18" t="s">
        <v>182</v>
      </c>
      <c r="V52" s="20" t="s">
        <v>182</v>
      </c>
      <c r="W52" s="18" t="n">
        <v>404.36415651</v>
      </c>
      <c r="X52" s="20" t="n">
        <v>5.31506181</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(489.0/B54*100)</f>
        <v/>
      </c>
      <c r="D54" s="19" t="n">
        <v>4251</v>
      </c>
      <c r="E54" s="18" t="n">
        <v>376.56415993</v>
      </c>
      <c r="F54" s="20" t="n">
        <v>4.2771296</v>
      </c>
      <c r="G54" s="18" t="n">
        <v>356.12500127</v>
      </c>
      <c r="H54" s="20" t="n">
        <v>5.65281363</v>
      </c>
      <c r="I54" s="18" t="n">
        <v>380.27389638</v>
      </c>
      <c r="J54" s="20" t="n">
        <v>5.53329216</v>
      </c>
      <c r="K54" s="18" t="n">
        <v>373.80067507</v>
      </c>
      <c r="L54" s="20" t="n">
        <v>4.85732517</v>
      </c>
      <c r="M54" s="18" t="n">
        <v>378.43196337</v>
      </c>
      <c r="N54" s="20" t="n">
        <v>6.89027204</v>
      </c>
      <c r="O54" s="18" t="n">
        <v>297.57841935</v>
      </c>
      <c r="P54" s="20" t="n">
        <v>8.27344974</v>
      </c>
      <c r="Q54" s="18" t="s">
        <v>182</v>
      </c>
      <c r="R54" s="20" t="s">
        <v>182</v>
      </c>
      <c r="S54" s="18" t="s">
        <v>182</v>
      </c>
      <c r="T54" s="20" t="s">
        <v>182</v>
      </c>
      <c r="U54" s="18" t="s">
        <v>182</v>
      </c>
      <c r="V54" s="20" t="s">
        <v>182</v>
      </c>
      <c r="W54" s="18" t="n">
        <v>317.41288745</v>
      </c>
      <c r="X54" s="20" t="n">
        <v>4.7928264</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536.91180062</v>
      </c>
      <c r="F56" s="20" t="n">
        <v>3.16057735</v>
      </c>
      <c r="G56" s="18" t="n">
        <v>523.11883188</v>
      </c>
      <c r="H56" s="20" t="n">
        <v>4.06665332</v>
      </c>
      <c r="I56" s="18" t="n">
        <v>525.38818617</v>
      </c>
      <c r="J56" s="20" t="n">
        <v>3.81132381</v>
      </c>
      <c r="K56" s="18" t="n">
        <v>536.21329001</v>
      </c>
      <c r="L56" s="20" t="n">
        <v>4.49906749</v>
      </c>
      <c r="M56" s="18" t="n">
        <v>495.26397141</v>
      </c>
      <c r="N56" s="20" t="n">
        <v>8.41768137</v>
      </c>
      <c r="O56" s="18" t="n">
        <v>431.98054993</v>
      </c>
      <c r="P56" s="20" t="n">
        <v>17.09401393</v>
      </c>
      <c r="Q56" s="18" t="s">
        <v>182</v>
      </c>
      <c r="R56" s="20" t="s">
        <v>182</v>
      </c>
      <c r="S56" s="18" t="s">
        <v>182</v>
      </c>
      <c r="T56" s="20" t="s">
        <v>182</v>
      </c>
      <c r="U56" s="18" t="s">
        <v>182</v>
      </c>
      <c r="V56" s="20" t="s">
        <v>182</v>
      </c>
      <c r="W56" s="18" t="n">
        <v>452.89010152</v>
      </c>
      <c r="X56" s="20" t="n">
        <v>15.58379148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(266.0/B61*100)</f>
        <v/>
      </c>
      <c r="D61" s="19" t="n">
        <v>6259</v>
      </c>
      <c r="E61" s="18" t="n">
        <v>503.41555226</v>
      </c>
      <c r="F61" s="20" t="n">
        <v>3.25280048</v>
      </c>
      <c r="G61" s="18" t="n">
        <v>473.96284253</v>
      </c>
      <c r="H61" s="20" t="n">
        <v>4.25777033</v>
      </c>
      <c r="I61" s="18" t="n">
        <v>463.26958158</v>
      </c>
      <c r="J61" s="20" t="n">
        <v>4.09671567</v>
      </c>
      <c r="K61" s="18" t="n">
        <v>463.7182613</v>
      </c>
      <c r="L61" s="20" t="n">
        <v>4.75638045</v>
      </c>
      <c r="M61" s="18" t="n">
        <v>442.72369221</v>
      </c>
      <c r="N61" s="20" t="n">
        <v>6.15433538</v>
      </c>
      <c r="O61" s="18" t="n">
        <v>368.81442632</v>
      </c>
      <c r="P61" s="20" t="n">
        <v>17.16780352</v>
      </c>
      <c r="Q61" s="18" t="s">
        <v>182</v>
      </c>
      <c r="R61" s="20" t="s">
        <v>182</v>
      </c>
      <c r="S61" s="18" t="s">
        <v>182</v>
      </c>
      <c r="T61" s="20" t="s">
        <v>182</v>
      </c>
      <c r="U61" s="18" t="s">
        <v>182</v>
      </c>
      <c r="V61" s="20" t="s">
        <v>182</v>
      </c>
      <c r="W61" s="18" t="n">
        <v>382.13213617</v>
      </c>
      <c r="X61" s="20" t="n">
        <v>8.911324459999999</v>
      </c>
    </row>
    <row r="62" spans="1:24">
      <c r="A62" s="15" t="s">
        <v>237</v>
      </c>
      <c r="B62" s="17" t="n">
        <v>4476</v>
      </c>
      <c r="C62" s="18">
        <f>(5.0/B62*100)</f>
        <v/>
      </c>
      <c r="D62" s="19" t="n">
        <v>4471</v>
      </c>
      <c r="E62" s="18" t="n">
        <v>519.28945101</v>
      </c>
      <c r="F62" s="20" t="n">
        <v>2.02869518</v>
      </c>
      <c r="G62" s="18" t="n">
        <v>498.505089</v>
      </c>
      <c r="H62" s="20" t="n">
        <v>3.51193436</v>
      </c>
      <c r="I62" s="18" t="n">
        <v>499.10065463</v>
      </c>
      <c r="J62" s="20" t="n">
        <v>3.30093915</v>
      </c>
      <c r="K62" s="18" t="n">
        <v>505.76653948</v>
      </c>
      <c r="L62" s="20" t="n">
        <v>4.2021135</v>
      </c>
      <c r="M62" s="18" t="n">
        <v>497.07871165</v>
      </c>
      <c r="N62" s="20" t="n">
        <v>6.93886654</v>
      </c>
      <c r="O62" s="18" t="n">
        <v>426.5402774</v>
      </c>
      <c r="P62" s="20" t="n">
        <v>15.63912385</v>
      </c>
      <c r="Q62" s="18" t="s">
        <v>182</v>
      </c>
      <c r="R62" s="20" t="s">
        <v>182</v>
      </c>
      <c r="S62" s="18" t="s">
        <v>182</v>
      </c>
      <c r="T62" s="20" t="s">
        <v>182</v>
      </c>
      <c r="U62" s="18" t="s">
        <v>182</v>
      </c>
      <c r="V62" s="20" t="s">
        <v>182</v>
      </c>
      <c r="W62" s="18" t="n">
        <v>444.61051209</v>
      </c>
      <c r="X62" s="20" t="n">
        <v>12.36088825</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(109.0/B67*100)</f>
        <v/>
      </c>
      <c r="D67" s="19" t="n">
        <v>6862</v>
      </c>
      <c r="E67" s="18" t="n">
        <v>403.69183054</v>
      </c>
      <c r="F67" s="20" t="n">
        <v>3.81318465</v>
      </c>
      <c r="G67" s="18" t="n">
        <v>401.62023111</v>
      </c>
      <c r="H67" s="20" t="n">
        <v>4.24957483</v>
      </c>
      <c r="I67" s="18" t="n">
        <v>412.10671739</v>
      </c>
      <c r="J67" s="20" t="n">
        <v>3.08698447</v>
      </c>
      <c r="K67" s="18" t="n">
        <v>412.10427403</v>
      </c>
      <c r="L67" s="20" t="n">
        <v>3.98296032</v>
      </c>
      <c r="M67" s="18" t="n">
        <v>390.23821369</v>
      </c>
      <c r="N67" s="20" t="n">
        <v>6.62291753</v>
      </c>
      <c r="O67" s="18" t="n">
        <v>291.76354753</v>
      </c>
      <c r="P67" s="20" t="n">
        <v>5.37762837</v>
      </c>
      <c r="Q67" s="18" t="s">
        <v>182</v>
      </c>
      <c r="R67" s="20" t="s">
        <v>182</v>
      </c>
      <c r="S67" s="18" t="s">
        <v>182</v>
      </c>
      <c r="T67" s="20" t="s">
        <v>182</v>
      </c>
      <c r="U67" s="18" t="s">
        <v>182</v>
      </c>
      <c r="V67" s="20" t="s">
        <v>182</v>
      </c>
      <c r="W67" s="18" t="n">
        <v>340.7584253</v>
      </c>
      <c r="X67" s="20" t="n">
        <v>8.432650990000001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519.71990629</v>
      </c>
      <c r="F70" s="20" t="n">
        <v>3.32960279</v>
      </c>
      <c r="G70" s="18" t="n">
        <v>487.20901539</v>
      </c>
      <c r="H70" s="20" t="n">
        <v>5.3791635</v>
      </c>
      <c r="I70" s="18" t="n">
        <v>492.42525321</v>
      </c>
      <c r="J70" s="20" t="n">
        <v>5.2265753</v>
      </c>
      <c r="K70" s="18" t="n">
        <v>495.09242775</v>
      </c>
      <c r="L70" s="20" t="n">
        <v>3.69341826</v>
      </c>
      <c r="M70" s="18" t="n">
        <v>487.83447775</v>
      </c>
      <c r="N70" s="20" t="n">
        <v>5.594991</v>
      </c>
      <c r="O70" s="18" t="n">
        <v>426.1731216</v>
      </c>
      <c r="P70" s="20" t="n">
        <v>17.43907662</v>
      </c>
      <c r="Q70" s="18" t="s">
        <v>182</v>
      </c>
      <c r="R70" s="20" t="s">
        <v>182</v>
      </c>
      <c r="S70" s="18" t="s">
        <v>182</v>
      </c>
      <c r="T70" s="20" t="s">
        <v>182</v>
      </c>
      <c r="U70" s="18" t="s">
        <v>182</v>
      </c>
      <c r="V70" s="20" t="s">
        <v>182</v>
      </c>
      <c r="W70" s="18" t="n">
        <v>440.15256411</v>
      </c>
      <c r="X70" s="20" t="n">
        <v>6.25080457</v>
      </c>
    </row>
    <row r="71" spans="1:24">
      <c r="A71" s="15" t="s">
        <v>246</v>
      </c>
      <c r="B71" s="17" t="n">
        <v>6115</v>
      </c>
      <c r="C71" s="18">
        <f>(119.0/B71*100)</f>
        <v/>
      </c>
      <c r="D71" s="19" t="n">
        <v>5996</v>
      </c>
      <c r="E71" s="18" t="n">
        <v>532.05372471</v>
      </c>
      <c r="F71" s="20" t="n">
        <v>2.12527816</v>
      </c>
      <c r="G71" s="18" t="n">
        <v>544.16478421</v>
      </c>
      <c r="H71" s="20" t="n">
        <v>3.4063109</v>
      </c>
      <c r="I71" s="18" t="n">
        <v>534.02241626</v>
      </c>
      <c r="J71" s="20" t="n">
        <v>3.1756147</v>
      </c>
      <c r="K71" s="18" t="n">
        <v>542.36464947</v>
      </c>
      <c r="L71" s="20" t="n">
        <v>5.97360616</v>
      </c>
      <c r="M71" s="18" t="n">
        <v>548.5686092</v>
      </c>
      <c r="N71" s="20" t="n">
        <v>9.43446761</v>
      </c>
      <c r="O71" s="18" t="n">
        <v>440.86831375</v>
      </c>
      <c r="P71" s="20" t="n">
        <v>17.19045308</v>
      </c>
      <c r="Q71" s="18" t="s">
        <v>182</v>
      </c>
      <c r="R71" s="20" t="s">
        <v>182</v>
      </c>
      <c r="S71" s="18" t="s">
        <v>182</v>
      </c>
      <c r="T71" s="20" t="s">
        <v>182</v>
      </c>
      <c r="U71" s="18" t="s">
        <v>182</v>
      </c>
      <c r="V71" s="20" t="s">
        <v>182</v>
      </c>
      <c r="W71" s="18" t="n">
        <v>485.55417168</v>
      </c>
      <c r="X71" s="20" t="n">
        <v>13.35147053</v>
      </c>
    </row>
    <row r="72" spans="1:24">
      <c r="A72" s="15" t="s">
        <v>247</v>
      </c>
      <c r="B72" s="17" t="n">
        <v>7708</v>
      </c>
      <c r="C72" s="18">
        <f>(9.0/B72*100)</f>
        <v/>
      </c>
      <c r="D72" s="19" t="n">
        <v>7699</v>
      </c>
      <c r="E72" s="18" t="n">
        <v>501.06154332</v>
      </c>
      <c r="F72" s="20" t="n">
        <v>2.75370917</v>
      </c>
      <c r="G72" s="18" t="n">
        <v>496.79961452</v>
      </c>
      <c r="H72" s="20" t="n">
        <v>3.43293402</v>
      </c>
      <c r="I72" s="18" t="n">
        <v>495.82310449</v>
      </c>
      <c r="J72" s="20" t="n">
        <v>4.82164413</v>
      </c>
      <c r="K72" s="18" t="n">
        <v>487.88150205</v>
      </c>
      <c r="L72" s="20" t="n">
        <v>9.33717667</v>
      </c>
      <c r="M72" s="18" t="n">
        <v>463.38971497</v>
      </c>
      <c r="N72" s="20" t="n">
        <v>13.2311926</v>
      </c>
      <c r="O72" s="18" t="n">
        <v>326.14458683</v>
      </c>
      <c r="P72" s="20" t="n">
        <v>15.96470294</v>
      </c>
      <c r="Q72" s="18" t="s">
        <v>182</v>
      </c>
      <c r="R72" s="20" t="s">
        <v>182</v>
      </c>
      <c r="S72" s="18" t="s">
        <v>182</v>
      </c>
      <c r="T72" s="20" t="s">
        <v>182</v>
      </c>
      <c r="U72" s="18" t="s">
        <v>182</v>
      </c>
      <c r="V72" s="20" t="s">
        <v>182</v>
      </c>
      <c r="W72" s="18" t="n">
        <v>447.52151222</v>
      </c>
      <c r="X72" s="20" t="n">
        <v>19.50182666</v>
      </c>
    </row>
    <row r="73" spans="1:24">
      <c r="A73" s="15" t="s">
        <v>248</v>
      </c>
      <c r="B73" s="17" t="n">
        <v>8249</v>
      </c>
      <c r="C73" s="18">
        <f>(244.0/B73*100)</f>
        <v/>
      </c>
      <c r="D73" s="19" t="n">
        <v>8005</v>
      </c>
      <c r="E73" s="18" t="n">
        <v>414.69144632</v>
      </c>
      <c r="F73" s="20" t="n">
        <v>5.27302928</v>
      </c>
      <c r="G73" s="18" t="n">
        <v>409.67519501</v>
      </c>
      <c r="H73" s="20" t="n">
        <v>4.55107577</v>
      </c>
      <c r="I73" s="18" t="n">
        <v>413.10383072</v>
      </c>
      <c r="J73" s="20" t="n">
        <v>3.71918163</v>
      </c>
      <c r="K73" s="18" t="n">
        <v>412.82101203</v>
      </c>
      <c r="L73" s="20" t="n">
        <v>3.97893304</v>
      </c>
      <c r="M73" s="18" t="n">
        <v>416.27172629</v>
      </c>
      <c r="N73" s="20" t="n">
        <v>5.20423851</v>
      </c>
      <c r="O73" s="18" t="n">
        <v>351.84252841</v>
      </c>
      <c r="P73" s="20" t="n">
        <v>8.1004358</v>
      </c>
      <c r="Q73" s="18" t="s">
        <v>182</v>
      </c>
      <c r="R73" s="20" t="s">
        <v>182</v>
      </c>
      <c r="S73" s="18" t="s">
        <v>182</v>
      </c>
      <c r="T73" s="20" t="s">
        <v>182</v>
      </c>
      <c r="U73" s="18" t="s">
        <v>182</v>
      </c>
      <c r="V73" s="20" t="s">
        <v>182</v>
      </c>
      <c r="W73" s="18" t="n">
        <v>368.46915944</v>
      </c>
      <c r="X73" s="20" t="n">
        <v>7.02892206</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(285.0/B77*100)</f>
        <v/>
      </c>
      <c r="D77" s="19" t="n">
        <v>5777</v>
      </c>
      <c r="E77" s="18" t="n">
        <v>468.27789113</v>
      </c>
      <c r="F77" s="20" t="n">
        <v>3.45392719</v>
      </c>
      <c r="G77" s="18" t="n">
        <v>455.55414269</v>
      </c>
      <c r="H77" s="20" t="n">
        <v>5.65387455</v>
      </c>
      <c r="I77" s="18" t="n">
        <v>463.87747868</v>
      </c>
      <c r="J77" s="20" t="n">
        <v>4.70140459</v>
      </c>
      <c r="K77" s="18" t="n">
        <v>443.96845022</v>
      </c>
      <c r="L77" s="20" t="n">
        <v>4.05438179</v>
      </c>
      <c r="M77" s="18" t="n">
        <v>422.13872494</v>
      </c>
      <c r="N77" s="20" t="n">
        <v>6.26935248</v>
      </c>
      <c r="O77" s="18" t="n">
        <v>324.87880635</v>
      </c>
      <c r="P77" s="20" t="n">
        <v>14.89113436</v>
      </c>
      <c r="Q77" s="18" t="s">
        <v>182</v>
      </c>
      <c r="R77" s="20" t="s">
        <v>182</v>
      </c>
      <c r="S77" s="18" t="s">
        <v>182</v>
      </c>
      <c r="T77" s="20" t="s">
        <v>182</v>
      </c>
      <c r="U77" s="18" t="s">
        <v>182</v>
      </c>
      <c r="V77" s="20" t="s">
        <v>182</v>
      </c>
      <c r="W77" s="18" t="n">
        <v>372.44517586</v>
      </c>
      <c r="X77" s="20" t="n">
        <v>4.16510749</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331</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488.42578867</v>
      </c>
      <c r="F7" s="20" t="n">
        <v>3.101596</v>
      </c>
      <c r="G7" s="18" t="n">
        <v>524.10400667</v>
      </c>
      <c r="H7" s="20" t="n">
        <v>2.49797479</v>
      </c>
      <c r="I7" s="18" t="n">
        <v>520.23749445</v>
      </c>
      <c r="J7" s="20" t="n">
        <v>3.28862999</v>
      </c>
      <c r="K7" s="18" t="n">
        <v>508.40561146</v>
      </c>
      <c r="L7" s="20" t="n">
        <v>3.64799433</v>
      </c>
      <c r="M7" s="18" t="n">
        <v>497.79286016</v>
      </c>
      <c r="N7" s="20" t="n">
        <v>6.60122088</v>
      </c>
      <c r="O7" s="18" t="n">
        <v>407.59514641</v>
      </c>
      <c r="P7" s="20" t="n">
        <v>17.19088166</v>
      </c>
      <c r="Q7" s="18" t="s">
        <v>182</v>
      </c>
      <c r="R7" s="20" t="s">
        <v>182</v>
      </c>
      <c r="S7" s="18" t="s">
        <v>182</v>
      </c>
      <c r="T7" s="20" t="s">
        <v>182</v>
      </c>
      <c r="U7" s="18" t="s">
        <v>182</v>
      </c>
      <c r="V7" s="20" t="s">
        <v>182</v>
      </c>
      <c r="W7" s="18" t="n">
        <v>460.25838259</v>
      </c>
      <c r="X7" s="20" t="n">
        <v>5.58607509</v>
      </c>
    </row>
    <row r="8" spans="1:24">
      <c r="A8" s="15" t="s">
        <v>183</v>
      </c>
      <c r="B8" s="17" t="n">
        <v>7007</v>
      </c>
      <c r="C8" s="18">
        <f>(169.0/B8*100)</f>
        <v/>
      </c>
      <c r="D8" s="19" t="n">
        <v>6838</v>
      </c>
      <c r="E8" s="18" t="n">
        <v>499.18336052</v>
      </c>
      <c r="F8" s="20" t="n">
        <v>2.96740215</v>
      </c>
      <c r="G8" s="18" t="n">
        <v>517.0149772</v>
      </c>
      <c r="H8" s="20" t="n">
        <v>3.82972196</v>
      </c>
      <c r="I8" s="18" t="n">
        <v>484.89105364</v>
      </c>
      <c r="J8" s="20" t="n">
        <v>5.12019493</v>
      </c>
      <c r="K8" s="18" t="n">
        <v>455.99750142</v>
      </c>
      <c r="L8" s="20" t="n">
        <v>8.06397849</v>
      </c>
      <c r="M8" s="18" t="n">
        <v>424.21553886</v>
      </c>
      <c r="N8" s="20" t="n">
        <v>8.2908305</v>
      </c>
      <c r="O8" s="18" t="n">
        <v>386.26625258</v>
      </c>
      <c r="P8" s="20" t="n">
        <v>31.80566846</v>
      </c>
      <c r="Q8" s="18" t="s">
        <v>182</v>
      </c>
      <c r="R8" s="20" t="s">
        <v>182</v>
      </c>
      <c r="S8" s="18" t="n">
        <v>361.38025951</v>
      </c>
      <c r="T8" s="20" t="n">
        <v>22.72565673</v>
      </c>
      <c r="U8" s="18" t="s">
        <v>182</v>
      </c>
      <c r="V8" s="20" t="s">
        <v>182</v>
      </c>
      <c r="W8" s="18" t="n">
        <v>396.53515161</v>
      </c>
      <c r="X8" s="20" t="n">
        <v>6.72187183</v>
      </c>
    </row>
    <row r="9" spans="1:24">
      <c r="A9" s="15" t="s">
        <v>184</v>
      </c>
      <c r="B9" s="17" t="n">
        <v>9651</v>
      </c>
      <c r="C9" s="18">
        <f>(568.0/B9*100)</f>
        <v/>
      </c>
      <c r="D9" s="19" t="n">
        <v>9083</v>
      </c>
      <c r="E9" s="18" t="n">
        <v>515.8401532</v>
      </c>
      <c r="F9" s="20" t="n">
        <v>2.37720808</v>
      </c>
      <c r="G9" s="18" t="n">
        <v>539.22316417</v>
      </c>
      <c r="H9" s="20" t="n">
        <v>3.15519827</v>
      </c>
      <c r="I9" s="18" t="n">
        <v>498.20114602</v>
      </c>
      <c r="J9" s="20" t="n">
        <v>4.51605358</v>
      </c>
      <c r="K9" s="18" t="n">
        <v>468.41971106</v>
      </c>
      <c r="L9" s="20" t="n">
        <v>5.32303981</v>
      </c>
      <c r="M9" s="18" t="n">
        <v>435.50564947</v>
      </c>
      <c r="N9" s="20" t="n">
        <v>6.15037194</v>
      </c>
      <c r="O9" s="18" t="n">
        <v>468.80407001</v>
      </c>
      <c r="P9" s="20" t="n">
        <v>44.15422539</v>
      </c>
      <c r="Q9" s="18" t="s">
        <v>182</v>
      </c>
      <c r="R9" s="20" t="s">
        <v>182</v>
      </c>
      <c r="S9" s="18" t="n">
        <v>347.7815185</v>
      </c>
      <c r="T9" s="20" t="n">
        <v>11.20716786</v>
      </c>
      <c r="U9" s="18" t="s">
        <v>182</v>
      </c>
      <c r="V9" s="20" t="s">
        <v>182</v>
      </c>
      <c r="W9" s="18" t="n">
        <v>416.43323663</v>
      </c>
      <c r="X9" s="20" t="n">
        <v>5.55621583</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(125.0/B11*100)</f>
        <v/>
      </c>
      <c r="D11" s="19" t="n">
        <v>6928</v>
      </c>
      <c r="E11" s="18" t="n">
        <v>461.47216425</v>
      </c>
      <c r="F11" s="20" t="n">
        <v>2.90552262</v>
      </c>
      <c r="G11" s="18" t="n">
        <v>488.04394883</v>
      </c>
      <c r="H11" s="20" t="n">
        <v>3.02597733</v>
      </c>
      <c r="I11" s="18" t="n">
        <v>456.98652019</v>
      </c>
      <c r="J11" s="20" t="n">
        <v>5.25966612</v>
      </c>
      <c r="K11" s="18" t="n">
        <v>430.95700995</v>
      </c>
      <c r="L11" s="20" t="n">
        <v>5.86097273</v>
      </c>
      <c r="M11" s="18" t="n">
        <v>423.70465685</v>
      </c>
      <c r="N11" s="20" t="n">
        <v>7.10487166</v>
      </c>
      <c r="O11" s="18" t="n">
        <v>312.95665784</v>
      </c>
      <c r="P11" s="20" t="n">
        <v>30.7330562</v>
      </c>
      <c r="Q11" s="18" t="s">
        <v>182</v>
      </c>
      <c r="R11" s="20" t="s">
        <v>182</v>
      </c>
      <c r="S11" s="18" t="s">
        <v>182</v>
      </c>
      <c r="T11" s="20" t="s">
        <v>182</v>
      </c>
      <c r="U11" s="18" t="s">
        <v>182</v>
      </c>
      <c r="V11" s="20" t="s">
        <v>182</v>
      </c>
      <c r="W11" s="18" t="n">
        <v>405.29712569</v>
      </c>
      <c r="X11" s="20" t="n">
        <v>7.31102586</v>
      </c>
    </row>
    <row r="12" spans="1:24">
      <c r="A12" s="15" t="s">
        <v>187</v>
      </c>
      <c r="B12" s="17" t="n">
        <v>6894</v>
      </c>
      <c r="C12" s="18">
        <f>(127.0/B12*100)</f>
        <v/>
      </c>
      <c r="D12" s="19" t="n">
        <v>6767</v>
      </c>
      <c r="E12" s="18" t="n">
        <v>500.47914613</v>
      </c>
      <c r="F12" s="20" t="n">
        <v>3.22292021</v>
      </c>
      <c r="G12" s="18" t="n">
        <v>518.57776484</v>
      </c>
      <c r="H12" s="20" t="n">
        <v>3.14467905</v>
      </c>
      <c r="I12" s="18" t="n">
        <v>489.27649067</v>
      </c>
      <c r="J12" s="20" t="n">
        <v>4.12659838</v>
      </c>
      <c r="K12" s="18" t="n">
        <v>460.36606376</v>
      </c>
      <c r="L12" s="20" t="n">
        <v>6.82059461</v>
      </c>
      <c r="M12" s="18" t="n">
        <v>446.16948682</v>
      </c>
      <c r="N12" s="20" t="n">
        <v>6.63162467</v>
      </c>
      <c r="O12" s="18" t="n">
        <v>401.25210766</v>
      </c>
      <c r="P12" s="20" t="n">
        <v>22.85696234</v>
      </c>
      <c r="Q12" s="18" t="s">
        <v>182</v>
      </c>
      <c r="R12" s="20" t="s">
        <v>182</v>
      </c>
      <c r="S12" s="18" t="n">
        <v>332.31014509</v>
      </c>
      <c r="T12" s="20" t="n">
        <v>18.34291261</v>
      </c>
      <c r="U12" s="18" t="s">
        <v>182</v>
      </c>
      <c r="V12" s="20" t="s">
        <v>182</v>
      </c>
      <c r="W12" s="18" t="n">
        <v>403.84532241</v>
      </c>
      <c r="X12" s="20" t="n">
        <v>6.98603816</v>
      </c>
    </row>
    <row r="13" spans="1:24">
      <c r="A13" s="15" t="s">
        <v>188</v>
      </c>
      <c r="B13" s="17" t="n">
        <v>7161</v>
      </c>
      <c r="C13" s="18">
        <f>(329.0/B13*100)</f>
        <v/>
      </c>
      <c r="D13" s="19" t="n">
        <v>6832</v>
      </c>
      <c r="E13" s="18" t="n">
        <v>515.05648854</v>
      </c>
      <c r="F13" s="20" t="n">
        <v>2.70396644</v>
      </c>
      <c r="G13" s="18" t="n">
        <v>526.55744166</v>
      </c>
      <c r="H13" s="20" t="n">
        <v>3.57614706</v>
      </c>
      <c r="I13" s="18" t="n">
        <v>507.80503121</v>
      </c>
      <c r="J13" s="20" t="n">
        <v>4.49879013</v>
      </c>
      <c r="K13" s="18" t="n">
        <v>478.94730371</v>
      </c>
      <c r="L13" s="20" t="n">
        <v>6.24953072</v>
      </c>
      <c r="M13" s="18" t="n">
        <v>444.14576729</v>
      </c>
      <c r="N13" s="20" t="n">
        <v>10.89957325</v>
      </c>
      <c r="O13" s="18" t="n">
        <v>391.87245923</v>
      </c>
      <c r="P13" s="20" t="n">
        <v>22.46267813</v>
      </c>
      <c r="Q13" s="18" t="s">
        <v>182</v>
      </c>
      <c r="R13" s="20" t="s">
        <v>182</v>
      </c>
      <c r="S13" s="18" t="n">
        <v>407.4699787</v>
      </c>
      <c r="T13" s="20" t="n">
        <v>6.79601306</v>
      </c>
      <c r="U13" s="18" t="s">
        <v>182</v>
      </c>
      <c r="V13" s="20" t="s">
        <v>182</v>
      </c>
      <c r="W13" s="18" t="n">
        <v>417.17344403</v>
      </c>
      <c r="X13" s="20" t="n">
        <v>5.81545309</v>
      </c>
    </row>
    <row r="14" spans="1:24">
      <c r="A14" s="15" t="s">
        <v>189</v>
      </c>
      <c r="B14" s="17" t="n">
        <v>5587</v>
      </c>
      <c r="C14" s="18">
        <f>(197.0/B14*100)</f>
        <v/>
      </c>
      <c r="D14" s="19" t="n">
        <v>5390</v>
      </c>
      <c r="E14" s="18" t="n">
        <v>523.16445347</v>
      </c>
      <c r="F14" s="20" t="n">
        <v>3.37173869</v>
      </c>
      <c r="G14" s="18" t="n">
        <v>545.48822359</v>
      </c>
      <c r="H14" s="20" t="n">
        <v>2.88782702</v>
      </c>
      <c r="I14" s="18" t="n">
        <v>511.05929424</v>
      </c>
      <c r="J14" s="20" t="n">
        <v>4.62930327</v>
      </c>
      <c r="K14" s="18" t="n">
        <v>472.94507974</v>
      </c>
      <c r="L14" s="20" t="n">
        <v>5.10821189</v>
      </c>
      <c r="M14" s="18" t="n">
        <v>463.0512848</v>
      </c>
      <c r="N14" s="20" t="n">
        <v>6.07315331</v>
      </c>
      <c r="O14" s="18" t="n">
        <v>397.46444377</v>
      </c>
      <c r="P14" s="20" t="n">
        <v>18.97557136</v>
      </c>
      <c r="Q14" s="18" t="s">
        <v>182</v>
      </c>
      <c r="R14" s="20" t="s">
        <v>182</v>
      </c>
      <c r="S14" s="18" t="s">
        <v>182</v>
      </c>
      <c r="T14" s="20" t="s">
        <v>182</v>
      </c>
      <c r="U14" s="18" t="s">
        <v>182</v>
      </c>
      <c r="V14" s="20" t="s">
        <v>182</v>
      </c>
      <c r="W14" s="18" t="n">
        <v>457.79134511</v>
      </c>
      <c r="X14" s="20" t="n">
        <v>9.5222099</v>
      </c>
    </row>
    <row r="15" spans="1:24">
      <c r="A15" s="15" t="s">
        <v>190</v>
      </c>
      <c r="B15" s="17" t="n">
        <v>5882</v>
      </c>
      <c r="C15" s="18">
        <f>(151.0/B15*100)</f>
        <v/>
      </c>
      <c r="D15" s="19" t="n">
        <v>5731</v>
      </c>
      <c r="E15" s="18" t="n">
        <v>538.96457948</v>
      </c>
      <c r="F15" s="20" t="n">
        <v>2.52757489</v>
      </c>
      <c r="G15" s="18" t="n">
        <v>547.4277555899999</v>
      </c>
      <c r="H15" s="20" t="n">
        <v>3.13536952</v>
      </c>
      <c r="I15" s="18" t="n">
        <v>496.63018445</v>
      </c>
      <c r="J15" s="20" t="n">
        <v>6.02793013</v>
      </c>
      <c r="K15" s="18" t="n">
        <v>470.50801623</v>
      </c>
      <c r="L15" s="20" t="n">
        <v>10.20790672</v>
      </c>
      <c r="M15" s="18" t="n">
        <v>457.60959426</v>
      </c>
      <c r="N15" s="20" t="n">
        <v>11.83926024</v>
      </c>
      <c r="O15" s="18" t="n">
        <v>346.97734016</v>
      </c>
      <c r="P15" s="20" t="n">
        <v>25.67199834</v>
      </c>
      <c r="Q15" s="18" t="s">
        <v>182</v>
      </c>
      <c r="R15" s="20" t="s">
        <v>182</v>
      </c>
      <c r="S15" s="18" t="n">
        <v>367.66871077</v>
      </c>
      <c r="T15" s="20" t="n">
        <v>14.82638214</v>
      </c>
      <c r="U15" s="18" t="s">
        <v>182</v>
      </c>
      <c r="V15" s="20" t="s">
        <v>182</v>
      </c>
      <c r="W15" s="18" t="n">
        <v>442.81764041</v>
      </c>
      <c r="X15" s="20" t="n">
        <v>7.19831534</v>
      </c>
    </row>
    <row r="16" spans="1:24">
      <c r="A16" s="15" t="s">
        <v>191</v>
      </c>
      <c r="B16" s="17" t="n">
        <v>6108</v>
      </c>
      <c r="C16" s="18">
        <f>(264.0/B16*100)</f>
        <v/>
      </c>
      <c r="D16" s="19" t="n">
        <v>5844</v>
      </c>
      <c r="E16" s="18" t="n">
        <v>521.6851420199999</v>
      </c>
      <c r="F16" s="20" t="n">
        <v>2.82715226</v>
      </c>
      <c r="G16" s="18" t="n">
        <v>541.3986786299999</v>
      </c>
      <c r="H16" s="20" t="n">
        <v>3.67776758</v>
      </c>
      <c r="I16" s="18" t="n">
        <v>490.83224871</v>
      </c>
      <c r="J16" s="20" t="n">
        <v>7.34783494</v>
      </c>
      <c r="K16" s="18" t="n">
        <v>446.06957021</v>
      </c>
      <c r="L16" s="20" t="n">
        <v>8.234499850000001</v>
      </c>
      <c r="M16" s="18" t="n">
        <v>429.77663257</v>
      </c>
      <c r="N16" s="20" t="n">
        <v>8.30113455</v>
      </c>
      <c r="O16" s="18" t="n">
        <v>327.78468044</v>
      </c>
      <c r="P16" s="20" t="n">
        <v>17.76127597</v>
      </c>
      <c r="Q16" s="18" t="s">
        <v>182</v>
      </c>
      <c r="R16" s="20" t="s">
        <v>182</v>
      </c>
      <c r="S16" s="18" t="s">
        <v>182</v>
      </c>
      <c r="T16" s="20" t="s">
        <v>182</v>
      </c>
      <c r="U16" s="18" t="s">
        <v>182</v>
      </c>
      <c r="V16" s="20" t="s">
        <v>182</v>
      </c>
      <c r="W16" s="18" t="n">
        <v>391.84722224</v>
      </c>
      <c r="X16" s="20" t="n">
        <v>7.77034702</v>
      </c>
    </row>
    <row r="17" spans="1:24">
      <c r="A17" s="15" t="s">
        <v>192</v>
      </c>
      <c r="B17" s="17" t="n">
        <v>6504</v>
      </c>
      <c r="C17" s="18">
        <f>(794.0/B17*100)</f>
        <v/>
      </c>
      <c r="D17" s="19" t="n">
        <v>5710</v>
      </c>
      <c r="E17" s="18" t="n">
        <v>525.31844132</v>
      </c>
      <c r="F17" s="20" t="n">
        <v>2.95148155</v>
      </c>
      <c r="G17" s="18" t="n">
        <v>539.76332636</v>
      </c>
      <c r="H17" s="20" t="n">
        <v>4.28229763</v>
      </c>
      <c r="I17" s="18" t="n">
        <v>501.61108077</v>
      </c>
      <c r="J17" s="20" t="n">
        <v>8.03661658</v>
      </c>
      <c r="K17" s="18" t="n">
        <v>466.46309061</v>
      </c>
      <c r="L17" s="20" t="n">
        <v>11.98716341</v>
      </c>
      <c r="M17" s="18" t="n">
        <v>432.86248568</v>
      </c>
      <c r="N17" s="20" t="n">
        <v>19.21271559</v>
      </c>
      <c r="O17" s="18" t="s">
        <v>182</v>
      </c>
      <c r="P17" s="20" t="s">
        <v>182</v>
      </c>
      <c r="Q17" s="18" t="s">
        <v>182</v>
      </c>
      <c r="R17" s="20" t="s">
        <v>182</v>
      </c>
      <c r="S17" s="18" t="n">
        <v>338.260297</v>
      </c>
      <c r="T17" s="20" t="n">
        <v>14.23011861</v>
      </c>
      <c r="U17" s="18" t="s">
        <v>182</v>
      </c>
      <c r="V17" s="20" t="s">
        <v>182</v>
      </c>
      <c r="W17" s="18" t="n">
        <v>425.00070993</v>
      </c>
      <c r="X17" s="20" t="n">
        <v>9.25966723</v>
      </c>
    </row>
    <row r="18" spans="1:24">
      <c r="A18" s="15" t="s">
        <v>193</v>
      </c>
      <c r="B18" s="17" t="n">
        <v>5532</v>
      </c>
      <c r="C18" s="18">
        <f>(40.0/B18*100)</f>
        <v/>
      </c>
      <c r="D18" s="19" t="n">
        <v>5492</v>
      </c>
      <c r="E18" s="18" t="n">
        <v>497.18964317</v>
      </c>
      <c r="F18" s="20" t="n">
        <v>3.70602186</v>
      </c>
      <c r="G18" s="18" t="n">
        <v>489.05622189</v>
      </c>
      <c r="H18" s="20" t="n">
        <v>5.82833786</v>
      </c>
      <c r="I18" s="18" t="n">
        <v>458.42426128</v>
      </c>
      <c r="J18" s="20" t="n">
        <v>6.29870729</v>
      </c>
      <c r="K18" s="18" t="n">
        <v>431.10786701</v>
      </c>
      <c r="L18" s="20" t="n">
        <v>6.87008354</v>
      </c>
      <c r="M18" s="18" t="n">
        <v>437.04792677</v>
      </c>
      <c r="N18" s="20" t="n">
        <v>6.04681282</v>
      </c>
      <c r="O18" s="18" t="n">
        <v>344.14369298</v>
      </c>
      <c r="P18" s="20" t="n">
        <v>18.50959331</v>
      </c>
      <c r="Q18" s="18" t="s">
        <v>182</v>
      </c>
      <c r="R18" s="20" t="s">
        <v>182</v>
      </c>
      <c r="S18" s="18" t="s">
        <v>182</v>
      </c>
      <c r="T18" s="20" t="s">
        <v>182</v>
      </c>
      <c r="U18" s="18" t="s">
        <v>182</v>
      </c>
      <c r="V18" s="20" t="s">
        <v>182</v>
      </c>
      <c r="W18" s="18" t="n">
        <v>389.03325984</v>
      </c>
      <c r="X18" s="20" t="n">
        <v>7.85628299</v>
      </c>
    </row>
    <row r="19" spans="1:24">
      <c r="A19" s="15" t="s">
        <v>194</v>
      </c>
      <c r="B19" s="17" t="n">
        <v>5658</v>
      </c>
      <c r="C19" s="18">
        <f>(154.0/B19*100)</f>
        <v/>
      </c>
      <c r="D19" s="19" t="n">
        <v>5504</v>
      </c>
      <c r="E19" s="18" t="n">
        <v>488.08101637</v>
      </c>
      <c r="F19" s="20" t="n">
        <v>3.38196004</v>
      </c>
      <c r="G19" s="18" t="n">
        <v>496.19558448</v>
      </c>
      <c r="H19" s="20" t="n">
        <v>3.75675366</v>
      </c>
      <c r="I19" s="18" t="n">
        <v>462.06435465</v>
      </c>
      <c r="J19" s="20" t="n">
        <v>4.83576225</v>
      </c>
      <c r="K19" s="18" t="n">
        <v>426.81503705</v>
      </c>
      <c r="L19" s="20" t="n">
        <v>5.06539123</v>
      </c>
      <c r="M19" s="18" t="n">
        <v>399.33702192</v>
      </c>
      <c r="N19" s="20" t="n">
        <v>6.89316837</v>
      </c>
      <c r="O19" s="18" t="n">
        <v>417.5235188</v>
      </c>
      <c r="P19" s="20" t="n">
        <v>18.56400748</v>
      </c>
      <c r="Q19" s="18" t="s">
        <v>182</v>
      </c>
      <c r="R19" s="20" t="s">
        <v>182</v>
      </c>
      <c r="S19" s="18" t="s">
        <v>182</v>
      </c>
      <c r="T19" s="20" t="s">
        <v>182</v>
      </c>
      <c r="U19" s="18" t="s">
        <v>182</v>
      </c>
      <c r="V19" s="20" t="s">
        <v>182</v>
      </c>
      <c r="W19" s="18" t="n">
        <v>383.04747335</v>
      </c>
      <c r="X19" s="20" t="n">
        <v>6.95532106</v>
      </c>
    </row>
    <row r="20" spans="1:24">
      <c r="A20" s="15" t="s">
        <v>195</v>
      </c>
      <c r="B20" s="17" t="n">
        <v>3371</v>
      </c>
      <c r="C20" s="18">
        <f>(81.0/B20*100)</f>
        <v/>
      </c>
      <c r="D20" s="19" t="n">
        <v>3290</v>
      </c>
      <c r="E20" s="18" t="n">
        <v>493.10815248</v>
      </c>
      <c r="F20" s="20" t="n">
        <v>3.50841041</v>
      </c>
      <c r="G20" s="18" t="n">
        <v>505.67028222</v>
      </c>
      <c r="H20" s="20" t="n">
        <v>2.85261093</v>
      </c>
      <c r="I20" s="18" t="n">
        <v>466.39017883</v>
      </c>
      <c r="J20" s="20" t="n">
        <v>4.27552621</v>
      </c>
      <c r="K20" s="18" t="n">
        <v>437.47735352</v>
      </c>
      <c r="L20" s="20" t="n">
        <v>9.27973525</v>
      </c>
      <c r="M20" s="18" t="n">
        <v>432.24742819</v>
      </c>
      <c r="N20" s="20" t="n">
        <v>10.59714405</v>
      </c>
      <c r="O20" s="18" t="s">
        <v>182</v>
      </c>
      <c r="P20" s="20" t="s">
        <v>182</v>
      </c>
      <c r="Q20" s="18" t="s">
        <v>182</v>
      </c>
      <c r="R20" s="20" t="s">
        <v>182</v>
      </c>
      <c r="S20" s="18" t="s">
        <v>182</v>
      </c>
      <c r="T20" s="20" t="s">
        <v>182</v>
      </c>
      <c r="U20" s="18" t="s">
        <v>182</v>
      </c>
      <c r="V20" s="20" t="s">
        <v>182</v>
      </c>
      <c r="W20" s="18" t="n">
        <v>394.77215367</v>
      </c>
      <c r="X20" s="20" t="n">
        <v>8.33017955</v>
      </c>
    </row>
    <row r="21" spans="1:24">
      <c r="A21" s="15" t="s">
        <v>196</v>
      </c>
      <c r="B21" s="17" t="n">
        <v>5741</v>
      </c>
      <c r="C21" s="18">
        <f>(81.0/B21*100)</f>
        <v/>
      </c>
      <c r="D21" s="19" t="n">
        <v>5660</v>
      </c>
      <c r="E21" s="18" t="n">
        <v>524.6200179</v>
      </c>
      <c r="F21" s="20" t="n">
        <v>2.49277304</v>
      </c>
      <c r="G21" s="18" t="n">
        <v>538.15191949</v>
      </c>
      <c r="H21" s="20" t="n">
        <v>3.75960913</v>
      </c>
      <c r="I21" s="18" t="n">
        <v>508.88020433</v>
      </c>
      <c r="J21" s="20" t="n">
        <v>5.38798439</v>
      </c>
      <c r="K21" s="18" t="n">
        <v>483.11063019</v>
      </c>
      <c r="L21" s="20" t="n">
        <v>9.741478150000001</v>
      </c>
      <c r="M21" s="18" t="n">
        <v>431.57132133</v>
      </c>
      <c r="N21" s="20" t="n">
        <v>8.40124995</v>
      </c>
      <c r="O21" s="18" t="n">
        <v>412.14039851</v>
      </c>
      <c r="P21" s="20" t="n">
        <v>36.64432922</v>
      </c>
      <c r="Q21" s="18" t="s">
        <v>182</v>
      </c>
      <c r="R21" s="20" t="s">
        <v>182</v>
      </c>
      <c r="S21" s="18" t="s">
        <v>182</v>
      </c>
      <c r="T21" s="20" t="s">
        <v>182</v>
      </c>
      <c r="U21" s="18" t="s">
        <v>182</v>
      </c>
      <c r="V21" s="20" t="s">
        <v>182</v>
      </c>
      <c r="W21" s="18" t="n">
        <v>464.45684016</v>
      </c>
      <c r="X21" s="20" t="n">
        <v>8.745941419999999</v>
      </c>
    </row>
    <row r="22" spans="1:24">
      <c r="A22" s="15" t="s">
        <v>197</v>
      </c>
      <c r="B22" s="17" t="n">
        <v>6598</v>
      </c>
      <c r="C22" s="18">
        <f>(102.0/B22*100)</f>
        <v/>
      </c>
      <c r="D22" s="19" t="n">
        <v>6496</v>
      </c>
      <c r="E22" s="18" t="n">
        <v>500.3748116</v>
      </c>
      <c r="F22" s="20" t="n">
        <v>6.00883614</v>
      </c>
      <c r="G22" s="18" t="n">
        <v>511.73346867</v>
      </c>
      <c r="H22" s="20" t="n">
        <v>4.16620894</v>
      </c>
      <c r="I22" s="18" t="n">
        <v>488.27066264</v>
      </c>
      <c r="J22" s="20" t="n">
        <v>6.12291274</v>
      </c>
      <c r="K22" s="18" t="n">
        <v>442.86712648</v>
      </c>
      <c r="L22" s="20" t="n">
        <v>6.91361871</v>
      </c>
      <c r="M22" s="18" t="n">
        <v>442.00395525</v>
      </c>
      <c r="N22" s="20" t="n">
        <v>8.050349880000001</v>
      </c>
      <c r="O22" s="18" t="n">
        <v>371.78539807</v>
      </c>
      <c r="P22" s="20" t="n">
        <v>9.287245390000001</v>
      </c>
      <c r="Q22" s="18" t="s">
        <v>182</v>
      </c>
      <c r="R22" s="20" t="s">
        <v>182</v>
      </c>
      <c r="S22" s="18" t="n">
        <v>481.75555063</v>
      </c>
      <c r="T22" s="20" t="n">
        <v>8.711038220000001</v>
      </c>
      <c r="U22" s="18" t="s">
        <v>182</v>
      </c>
      <c r="V22" s="20" t="s">
        <v>182</v>
      </c>
      <c r="W22" s="18" t="n">
        <v>376.70947099</v>
      </c>
      <c r="X22" s="20" t="n">
        <v>8.04370207</v>
      </c>
    </row>
    <row r="23" spans="1:24">
      <c r="A23" s="15" t="s">
        <v>198</v>
      </c>
      <c r="B23" s="17" t="n">
        <v>11583</v>
      </c>
      <c r="C23" s="18">
        <f>(522.0/B23*100)</f>
        <v/>
      </c>
      <c r="D23" s="19" t="n">
        <v>11061</v>
      </c>
      <c r="E23" s="18" t="n">
        <v>497.56649484</v>
      </c>
      <c r="F23" s="20" t="n">
        <v>2.85125348</v>
      </c>
      <c r="G23" s="18" t="n">
        <v>512.48465919</v>
      </c>
      <c r="H23" s="20" t="n">
        <v>4.48116997</v>
      </c>
      <c r="I23" s="18" t="n">
        <v>483.55329875</v>
      </c>
      <c r="J23" s="20" t="n">
        <v>6.0776412</v>
      </c>
      <c r="K23" s="18" t="n">
        <v>458.84705663</v>
      </c>
      <c r="L23" s="20" t="n">
        <v>5.97652892</v>
      </c>
      <c r="M23" s="18" t="n">
        <v>451.79601711</v>
      </c>
      <c r="N23" s="20" t="n">
        <v>9.66465109</v>
      </c>
      <c r="O23" s="18" t="n">
        <v>415.78740956</v>
      </c>
      <c r="P23" s="20" t="n">
        <v>22.44752181</v>
      </c>
      <c r="Q23" s="18" t="s">
        <v>182</v>
      </c>
      <c r="R23" s="20" t="s">
        <v>182</v>
      </c>
      <c r="S23" s="18" t="s">
        <v>182</v>
      </c>
      <c r="T23" s="20" t="s">
        <v>182</v>
      </c>
      <c r="U23" s="18" t="s">
        <v>182</v>
      </c>
      <c r="V23" s="20" t="s">
        <v>182</v>
      </c>
      <c r="W23" s="18" t="n">
        <v>417.21731088</v>
      </c>
      <c r="X23" s="20" t="n">
        <v>6.66024516</v>
      </c>
    </row>
    <row r="24" spans="1:24">
      <c r="A24" s="15" t="s">
        <v>199</v>
      </c>
      <c r="B24" s="17" t="n">
        <v>6647</v>
      </c>
      <c r="C24" s="18">
        <f>(20.0/B24*100)</f>
        <v/>
      </c>
      <c r="D24" s="19" t="n">
        <v>6627</v>
      </c>
      <c r="E24" s="18" t="n">
        <v>522.23792586</v>
      </c>
      <c r="F24" s="20" t="n">
        <v>2.93317726</v>
      </c>
      <c r="G24" s="18" t="n">
        <v>479.17352224</v>
      </c>
      <c r="H24" s="20" t="n">
        <v>10.61551751</v>
      </c>
      <c r="I24" s="18" t="n">
        <v>482.78754757</v>
      </c>
      <c r="J24" s="20" t="n">
        <v>10.68798967</v>
      </c>
      <c r="K24" s="18" t="n">
        <v>430.57093899</v>
      </c>
      <c r="L24" s="20" t="n">
        <v>17.11041823</v>
      </c>
      <c r="M24" s="18" t="n">
        <v>477.19512485</v>
      </c>
      <c r="N24" s="20" t="n">
        <v>19.68230811</v>
      </c>
      <c r="O24" s="18" t="n">
        <v>421.72680658</v>
      </c>
      <c r="P24" s="20" t="n">
        <v>17.49008828</v>
      </c>
      <c r="Q24" s="18" t="s">
        <v>182</v>
      </c>
      <c r="R24" s="20" t="s">
        <v>182</v>
      </c>
      <c r="S24" s="18" t="s">
        <v>182</v>
      </c>
      <c r="T24" s="20" t="s">
        <v>182</v>
      </c>
      <c r="U24" s="18" t="s">
        <v>182</v>
      </c>
      <c r="V24" s="20" t="s">
        <v>182</v>
      </c>
      <c r="W24" s="18" t="n">
        <v>445.54199133</v>
      </c>
      <c r="X24" s="20" t="n">
        <v>14.38415238</v>
      </c>
    </row>
    <row r="25" spans="1:24">
      <c r="A25" s="15" t="s">
        <v>200</v>
      </c>
      <c r="B25" s="17" t="n">
        <v>5581</v>
      </c>
      <c r="C25" s="18">
        <f>(28.0/B25*100)</f>
        <v/>
      </c>
      <c r="D25" s="19" t="n">
        <v>5553</v>
      </c>
      <c r="E25" s="18" t="n">
        <v>514.16886878</v>
      </c>
      <c r="F25" s="20" t="n">
        <v>3.74471907</v>
      </c>
      <c r="G25" s="18" t="n">
        <v>533.61890638</v>
      </c>
      <c r="H25" s="20" t="n">
        <v>4.31383389</v>
      </c>
      <c r="I25" s="18" t="n">
        <v>502.68442781</v>
      </c>
      <c r="J25" s="20" t="n">
        <v>6.38855897</v>
      </c>
      <c r="K25" s="18" t="n">
        <v>517.6229482</v>
      </c>
      <c r="L25" s="20" t="n">
        <v>13.01193888</v>
      </c>
      <c r="M25" s="18" t="n">
        <v>507.16692105</v>
      </c>
      <c r="N25" s="20" t="n">
        <v>20.78076961</v>
      </c>
      <c r="O25" s="18" t="n">
        <v>368.87327966</v>
      </c>
      <c r="P25" s="20" t="n">
        <v>23.3815843</v>
      </c>
      <c r="Q25" s="18" t="s">
        <v>182</v>
      </c>
      <c r="R25" s="20" t="s">
        <v>182</v>
      </c>
      <c r="S25" s="18" t="s">
        <v>182</v>
      </c>
      <c r="T25" s="20" t="s">
        <v>182</v>
      </c>
      <c r="U25" s="18" t="s">
        <v>182</v>
      </c>
      <c r="V25" s="20" t="s">
        <v>182</v>
      </c>
      <c r="W25" s="18" t="n">
        <v>450.60200787</v>
      </c>
      <c r="X25" s="20" t="n">
        <v>13.01863088</v>
      </c>
    </row>
    <row r="26" spans="1:24">
      <c r="A26" s="15" t="s">
        <v>201</v>
      </c>
      <c r="B26" s="17" t="n">
        <v>4869</v>
      </c>
      <c r="C26" s="18">
        <f>(102.0/B26*100)</f>
        <v/>
      </c>
      <c r="D26" s="19" t="n">
        <v>4767</v>
      </c>
      <c r="E26" s="18" t="n">
        <v>505.07056769</v>
      </c>
      <c r="F26" s="20" t="n">
        <v>3.14057881</v>
      </c>
      <c r="G26" s="18" t="n">
        <v>506.36950861</v>
      </c>
      <c r="H26" s="20" t="n">
        <v>2.75255719</v>
      </c>
      <c r="I26" s="18" t="n">
        <v>474.3672057</v>
      </c>
      <c r="J26" s="20" t="n">
        <v>3.8738321</v>
      </c>
      <c r="K26" s="18" t="n">
        <v>451.65785904</v>
      </c>
      <c r="L26" s="20" t="n">
        <v>4.38428056</v>
      </c>
      <c r="M26" s="18" t="n">
        <v>442.56152078</v>
      </c>
      <c r="N26" s="20" t="n">
        <v>6.42514316</v>
      </c>
      <c r="O26" s="18" t="s">
        <v>182</v>
      </c>
      <c r="P26" s="20" t="s">
        <v>182</v>
      </c>
      <c r="Q26" s="18" t="s">
        <v>182</v>
      </c>
      <c r="R26" s="20" t="s">
        <v>182</v>
      </c>
      <c r="S26" s="18" t="s">
        <v>182</v>
      </c>
      <c r="T26" s="20" t="s">
        <v>182</v>
      </c>
      <c r="U26" s="18" t="s">
        <v>182</v>
      </c>
      <c r="V26" s="20" t="s">
        <v>182</v>
      </c>
      <c r="W26" s="18" t="n">
        <v>429.31966388</v>
      </c>
      <c r="X26" s="20" t="n">
        <v>7.72616841</v>
      </c>
    </row>
    <row r="27" spans="1:24">
      <c r="A27" s="15" t="s">
        <v>202</v>
      </c>
      <c r="B27" s="17" t="n">
        <v>5299</v>
      </c>
      <c r="C27" s="18">
        <f>(186.0/B27*100)</f>
        <v/>
      </c>
      <c r="D27" s="19" t="n">
        <v>5113</v>
      </c>
      <c r="E27" s="18" t="n">
        <v>504.77307705</v>
      </c>
      <c r="F27" s="20" t="n">
        <v>2.25549381</v>
      </c>
      <c r="G27" s="18" t="n">
        <v>520.28742707</v>
      </c>
      <c r="H27" s="20" t="n">
        <v>2.95718796</v>
      </c>
      <c r="I27" s="18" t="n">
        <v>461.56351694</v>
      </c>
      <c r="J27" s="20" t="n">
        <v>5.24799939</v>
      </c>
      <c r="K27" s="18" t="n">
        <v>442.72498594</v>
      </c>
      <c r="L27" s="20" t="n">
        <v>7.07193278</v>
      </c>
      <c r="M27" s="18" t="n">
        <v>422.92768935</v>
      </c>
      <c r="N27" s="20" t="n">
        <v>8.71659219</v>
      </c>
      <c r="O27" s="18" t="n">
        <v>387.30917951</v>
      </c>
      <c r="P27" s="20" t="n">
        <v>16.08929805</v>
      </c>
      <c r="Q27" s="18" t="s">
        <v>182</v>
      </c>
      <c r="R27" s="20" t="s">
        <v>182</v>
      </c>
      <c r="S27" s="18" t="s">
        <v>182</v>
      </c>
      <c r="T27" s="20" t="s">
        <v>182</v>
      </c>
      <c r="U27" s="18" t="s">
        <v>182</v>
      </c>
      <c r="V27" s="20" t="s">
        <v>182</v>
      </c>
      <c r="W27" s="18" t="n">
        <v>401.9553332</v>
      </c>
      <c r="X27" s="20" t="n">
        <v>4.33096441</v>
      </c>
    </row>
    <row r="28" spans="1:24">
      <c r="A28" s="15" t="s">
        <v>203</v>
      </c>
      <c r="B28" s="17" t="n">
        <v>7568</v>
      </c>
      <c r="C28" s="18">
        <f>(135.0/B28*100)</f>
        <v/>
      </c>
      <c r="D28" s="19" t="n">
        <v>7433</v>
      </c>
      <c r="E28" s="18" t="n">
        <v>424.46033508</v>
      </c>
      <c r="F28" s="20" t="n">
        <v>2.86914959</v>
      </c>
      <c r="G28" s="18" t="n">
        <v>442.06133379</v>
      </c>
      <c r="H28" s="20" t="n">
        <v>3.46657009</v>
      </c>
      <c r="I28" s="18" t="n">
        <v>429.66600232</v>
      </c>
      <c r="J28" s="20" t="n">
        <v>4.26289947</v>
      </c>
      <c r="K28" s="18" t="n">
        <v>413.9639034</v>
      </c>
      <c r="L28" s="20" t="n">
        <v>4.5139565</v>
      </c>
      <c r="M28" s="18" t="n">
        <v>415.0178778</v>
      </c>
      <c r="N28" s="20" t="n">
        <v>6.22097219</v>
      </c>
      <c r="O28" s="18" t="n">
        <v>334.93985653</v>
      </c>
      <c r="P28" s="20" t="n">
        <v>9.19196545</v>
      </c>
      <c r="Q28" s="18" t="s">
        <v>182</v>
      </c>
      <c r="R28" s="20" t="s">
        <v>182</v>
      </c>
      <c r="S28" s="18" t="s">
        <v>182</v>
      </c>
      <c r="T28" s="20" t="s">
        <v>182</v>
      </c>
      <c r="U28" s="18" t="s">
        <v>182</v>
      </c>
      <c r="V28" s="20" t="s">
        <v>182</v>
      </c>
      <c r="W28" s="18" t="n">
        <v>365.32210486</v>
      </c>
      <c r="X28" s="20" t="n">
        <v>7.98166765</v>
      </c>
    </row>
    <row r="29" spans="1:24">
      <c r="A29" s="15" t="s">
        <v>204</v>
      </c>
      <c r="B29" s="17" t="n">
        <v>5385</v>
      </c>
      <c r="C29" s="18">
        <f>(37.0/B29*100)</f>
        <v/>
      </c>
      <c r="D29" s="19" t="n">
        <v>5348</v>
      </c>
      <c r="E29" s="18" t="n">
        <v>498.73325401</v>
      </c>
      <c r="F29" s="20" t="n">
        <v>3.52436147</v>
      </c>
      <c r="G29" s="18" t="n">
        <v>534.57661926</v>
      </c>
      <c r="H29" s="20" t="n">
        <v>2.46083142</v>
      </c>
      <c r="I29" s="18" t="n">
        <v>503.87306797</v>
      </c>
      <c r="J29" s="20" t="n">
        <v>5.239324</v>
      </c>
      <c r="K29" s="18" t="n">
        <v>458.38002711</v>
      </c>
      <c r="L29" s="20" t="n">
        <v>8.78562359</v>
      </c>
      <c r="M29" s="18" t="n">
        <v>425.78637329</v>
      </c>
      <c r="N29" s="20" t="n">
        <v>9.388676009999999</v>
      </c>
      <c r="O29" s="18" t="n">
        <v>324.13415987</v>
      </c>
      <c r="P29" s="20" t="n">
        <v>51.69632977</v>
      </c>
      <c r="Q29" s="18" t="s">
        <v>182</v>
      </c>
      <c r="R29" s="20" t="s">
        <v>182</v>
      </c>
      <c r="S29" s="18" t="n">
        <v>314.02123871</v>
      </c>
      <c r="T29" s="20" t="n">
        <v>13.26138992</v>
      </c>
      <c r="U29" s="18" t="s">
        <v>182</v>
      </c>
      <c r="V29" s="20" t="s">
        <v>182</v>
      </c>
      <c r="W29" s="18" t="n">
        <v>420.78312238</v>
      </c>
      <c r="X29" s="20" t="n">
        <v>12.57395174</v>
      </c>
    </row>
    <row r="30" spans="1:24">
      <c r="A30" s="15" t="s">
        <v>205</v>
      </c>
      <c r="B30" s="17" t="n">
        <v>4520</v>
      </c>
      <c r="C30" s="18">
        <f>(577.0/B30*100)</f>
        <v/>
      </c>
      <c r="D30" s="19" t="n">
        <v>3943</v>
      </c>
      <c r="E30" s="18" t="n">
        <v>509.39145885</v>
      </c>
      <c r="F30" s="20" t="n">
        <v>4.0859943</v>
      </c>
      <c r="G30" s="18" t="n">
        <v>546.7034813400001</v>
      </c>
      <c r="H30" s="20" t="n">
        <v>4.28582643</v>
      </c>
      <c r="I30" s="18" t="n">
        <v>523.48961393</v>
      </c>
      <c r="J30" s="20" t="n">
        <v>4.24879301</v>
      </c>
      <c r="K30" s="18" t="n">
        <v>501.64526538</v>
      </c>
      <c r="L30" s="20" t="n">
        <v>5.2262891</v>
      </c>
      <c r="M30" s="18" t="n">
        <v>462.95996328</v>
      </c>
      <c r="N30" s="20" t="n">
        <v>9.90974694</v>
      </c>
      <c r="O30" s="18" t="n">
        <v>405.01001004</v>
      </c>
      <c r="P30" s="20" t="n">
        <v>26.28454288</v>
      </c>
      <c r="Q30" s="18" t="s">
        <v>182</v>
      </c>
      <c r="R30" s="20" t="s">
        <v>182</v>
      </c>
      <c r="S30" s="18" t="s">
        <v>182</v>
      </c>
      <c r="T30" s="20" t="s">
        <v>182</v>
      </c>
      <c r="U30" s="18" t="s">
        <v>182</v>
      </c>
      <c r="V30" s="20" t="s">
        <v>182</v>
      </c>
      <c r="W30" s="18" t="n">
        <v>424.00177034</v>
      </c>
      <c r="X30" s="20" t="n">
        <v>6.60222219</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(17.0/B32*100)</f>
        <v/>
      </c>
      <c r="D32" s="19" t="n">
        <v>4461</v>
      </c>
      <c r="E32" s="18" t="n">
        <v>525.4192805500001</v>
      </c>
      <c r="F32" s="20" t="n">
        <v>2.8928685</v>
      </c>
      <c r="G32" s="18" t="n">
        <v>517.42469579</v>
      </c>
      <c r="H32" s="20" t="n">
        <v>3.46340767</v>
      </c>
      <c r="I32" s="18" t="n">
        <v>477.24940739</v>
      </c>
      <c r="J32" s="20" t="n">
        <v>4.57170387</v>
      </c>
      <c r="K32" s="18" t="n">
        <v>455.00158537</v>
      </c>
      <c r="L32" s="20" t="n">
        <v>5.98757204</v>
      </c>
      <c r="M32" s="18" t="n">
        <v>438.72239865</v>
      </c>
      <c r="N32" s="20" t="n">
        <v>7.23839854</v>
      </c>
      <c r="O32" s="18" t="n">
        <v>415.96615723</v>
      </c>
      <c r="P32" s="20" t="n">
        <v>23.22638406</v>
      </c>
      <c r="Q32" s="18" t="s">
        <v>182</v>
      </c>
      <c r="R32" s="20" t="s">
        <v>182</v>
      </c>
      <c r="S32" s="18" t="s">
        <v>182</v>
      </c>
      <c r="T32" s="20" t="s">
        <v>182</v>
      </c>
      <c r="U32" s="18" t="s">
        <v>182</v>
      </c>
      <c r="V32" s="20" t="s">
        <v>182</v>
      </c>
      <c r="W32" s="18" t="n">
        <v>434.46157756</v>
      </c>
      <c r="X32" s="20" t="n">
        <v>9.466596620000001</v>
      </c>
    </row>
    <row r="33" spans="1:24">
      <c r="A33" s="15" t="s">
        <v>208</v>
      </c>
      <c r="B33" s="17" t="n">
        <v>7325</v>
      </c>
      <c r="C33" s="18">
        <f>(246.0/B33*100)</f>
        <v/>
      </c>
      <c r="D33" s="19" t="n">
        <v>7079</v>
      </c>
      <c r="E33" s="18" t="n">
        <v>501.67329513</v>
      </c>
      <c r="F33" s="20" t="n">
        <v>4.28932275</v>
      </c>
      <c r="G33" s="18" t="n">
        <v>521.77334393</v>
      </c>
      <c r="H33" s="20" t="n">
        <v>3.28202063</v>
      </c>
      <c r="I33" s="18" t="n">
        <v>501.75081376</v>
      </c>
      <c r="J33" s="20" t="n">
        <v>3.55169715</v>
      </c>
      <c r="K33" s="18" t="n">
        <v>476.12505122</v>
      </c>
      <c r="L33" s="20" t="n">
        <v>5.85300793</v>
      </c>
      <c r="M33" s="18" t="n">
        <v>445.14931964</v>
      </c>
      <c r="N33" s="20" t="n">
        <v>6.64307022</v>
      </c>
      <c r="O33" s="18" t="n">
        <v>376.02911283</v>
      </c>
      <c r="P33" s="20" t="n">
        <v>21.32653468</v>
      </c>
      <c r="Q33" s="18" t="s">
        <v>182</v>
      </c>
      <c r="R33" s="20" t="s">
        <v>182</v>
      </c>
      <c r="S33" s="18" t="s">
        <v>182</v>
      </c>
      <c r="T33" s="20" t="s">
        <v>182</v>
      </c>
      <c r="U33" s="18" t="s">
        <v>182</v>
      </c>
      <c r="V33" s="20" t="s">
        <v>182</v>
      </c>
      <c r="W33" s="18" t="n">
        <v>420.77453314</v>
      </c>
      <c r="X33" s="20" t="n">
        <v>9.936356139999999</v>
      </c>
    </row>
    <row r="34" spans="1:24">
      <c r="A34" s="15" t="s">
        <v>209</v>
      </c>
      <c r="B34" s="17" t="n">
        <v>6350</v>
      </c>
      <c r="C34" s="18">
        <f>(87.0/B34*100)</f>
        <v/>
      </c>
      <c r="D34" s="19" t="n">
        <v>6263</v>
      </c>
      <c r="E34" s="18" t="n">
        <v>469.61989827</v>
      </c>
      <c r="F34" s="20" t="n">
        <v>3.2179973</v>
      </c>
      <c r="G34" s="18" t="n">
        <v>486.01992936</v>
      </c>
      <c r="H34" s="20" t="n">
        <v>3.79541882</v>
      </c>
      <c r="I34" s="18" t="n">
        <v>459.75253091</v>
      </c>
      <c r="J34" s="20" t="n">
        <v>4.62437355</v>
      </c>
      <c r="K34" s="18" t="n">
        <v>429.81931586</v>
      </c>
      <c r="L34" s="20" t="n">
        <v>5.34857089</v>
      </c>
      <c r="M34" s="18" t="n">
        <v>419.94797439</v>
      </c>
      <c r="N34" s="20" t="n">
        <v>5.3906122</v>
      </c>
      <c r="O34" s="18" t="n">
        <v>336.00964723</v>
      </c>
      <c r="P34" s="20" t="n">
        <v>14.75537024</v>
      </c>
      <c r="Q34" s="18" t="s">
        <v>182</v>
      </c>
      <c r="R34" s="20" t="s">
        <v>182</v>
      </c>
      <c r="S34" s="18" t="n">
        <v>263.37193708</v>
      </c>
      <c r="T34" s="20" t="n">
        <v>13.61114927</v>
      </c>
      <c r="U34" s="18" t="s">
        <v>182</v>
      </c>
      <c r="V34" s="20" t="s">
        <v>182</v>
      </c>
      <c r="W34" s="18" t="n">
        <v>370.66436924</v>
      </c>
      <c r="X34" s="20" t="n">
        <v>8.12288659</v>
      </c>
    </row>
    <row r="35" spans="1:24">
      <c r="A35" s="15" t="s">
        <v>210</v>
      </c>
      <c r="B35" s="17" t="n">
        <v>6406</v>
      </c>
      <c r="C35" s="18">
        <f>(76.0/B35*100)</f>
        <v/>
      </c>
      <c r="D35" s="19" t="n">
        <v>6330</v>
      </c>
      <c r="E35" s="18" t="n">
        <v>508.97779915</v>
      </c>
      <c r="F35" s="20" t="n">
        <v>2.90227479</v>
      </c>
      <c r="G35" s="18" t="n">
        <v>534.869714</v>
      </c>
      <c r="H35" s="20" t="n">
        <v>2.65149643</v>
      </c>
      <c r="I35" s="18" t="n">
        <v>497.99200717</v>
      </c>
      <c r="J35" s="20" t="n">
        <v>4.22788885</v>
      </c>
      <c r="K35" s="18" t="n">
        <v>475.28644746</v>
      </c>
      <c r="L35" s="20" t="n">
        <v>6.63892662</v>
      </c>
      <c r="M35" s="18" t="n">
        <v>453.34198753</v>
      </c>
      <c r="N35" s="20" t="n">
        <v>9.032073499999999</v>
      </c>
      <c r="O35" s="18" t="n">
        <v>430.2645433</v>
      </c>
      <c r="P35" s="20" t="n">
        <v>21.07802728</v>
      </c>
      <c r="Q35" s="18" t="s">
        <v>182</v>
      </c>
      <c r="R35" s="20" t="s">
        <v>182</v>
      </c>
      <c r="S35" s="18" t="n">
        <v>337.32521215</v>
      </c>
      <c r="T35" s="20" t="n">
        <v>11.65794297</v>
      </c>
      <c r="U35" s="18" t="s">
        <v>182</v>
      </c>
      <c r="V35" s="20" t="s">
        <v>182</v>
      </c>
      <c r="W35" s="18" t="n">
        <v>427.88091526</v>
      </c>
      <c r="X35" s="20" t="n">
        <v>6.37174884</v>
      </c>
    </row>
    <row r="36" spans="1:24">
      <c r="A36" s="15" t="s">
        <v>211</v>
      </c>
      <c r="B36" s="17" t="n">
        <v>6736</v>
      </c>
      <c r="C36" s="18">
        <f>(54.0/B36*100)</f>
        <v/>
      </c>
      <c r="D36" s="19" t="n">
        <v>6682</v>
      </c>
      <c r="E36" s="18" t="n">
        <v>493.41027804</v>
      </c>
      <c r="F36" s="20" t="n">
        <v>3.00676151</v>
      </c>
      <c r="G36" s="18" t="n">
        <v>517.69504191</v>
      </c>
      <c r="H36" s="20" t="n">
        <v>2.75282254</v>
      </c>
      <c r="I36" s="18" t="n">
        <v>506.06070173</v>
      </c>
      <c r="J36" s="20" t="n">
        <v>4.35265434</v>
      </c>
      <c r="K36" s="18" t="n">
        <v>484.65435474</v>
      </c>
      <c r="L36" s="20" t="n">
        <v>6.19145008</v>
      </c>
      <c r="M36" s="18" t="n">
        <v>451.96781692</v>
      </c>
      <c r="N36" s="20" t="n">
        <v>8.134690730000001</v>
      </c>
      <c r="O36" s="18" t="n">
        <v>369.72364582</v>
      </c>
      <c r="P36" s="20" t="n">
        <v>22.3136275</v>
      </c>
      <c r="Q36" s="18" t="s">
        <v>182</v>
      </c>
      <c r="R36" s="20" t="s">
        <v>182</v>
      </c>
      <c r="S36" s="18" t="s">
        <v>182</v>
      </c>
      <c r="T36" s="20" t="s">
        <v>182</v>
      </c>
      <c r="U36" s="18" t="s">
        <v>182</v>
      </c>
      <c r="V36" s="20" t="s">
        <v>182</v>
      </c>
      <c r="W36" s="18" t="n">
        <v>406.80590955</v>
      </c>
      <c r="X36" s="20" t="n">
        <v>7.53710579</v>
      </c>
    </row>
    <row r="37" spans="1:24">
      <c r="A37" s="15" t="s">
        <v>212</v>
      </c>
      <c r="B37" s="17" t="n">
        <v>5458</v>
      </c>
      <c r="C37" s="18">
        <f>(271.0/B37*100)</f>
        <v/>
      </c>
      <c r="D37" s="19" t="n">
        <v>5187</v>
      </c>
      <c r="E37" s="18" t="n">
        <v>511.37402722</v>
      </c>
      <c r="F37" s="20" t="n">
        <v>4.47121366</v>
      </c>
      <c r="G37" s="18" t="n">
        <v>532.65281683</v>
      </c>
      <c r="H37" s="20" t="n">
        <v>3.95514911</v>
      </c>
      <c r="I37" s="18" t="n">
        <v>514.59711459</v>
      </c>
      <c r="J37" s="20" t="n">
        <v>4.03923691</v>
      </c>
      <c r="K37" s="18" t="n">
        <v>486.46541915</v>
      </c>
      <c r="L37" s="20" t="n">
        <v>5.90265777</v>
      </c>
      <c r="M37" s="18" t="n">
        <v>461.11379107</v>
      </c>
      <c r="N37" s="20" t="n">
        <v>6.8727712</v>
      </c>
      <c r="O37" s="18" t="n">
        <v>343.16972128</v>
      </c>
      <c r="P37" s="20" t="n">
        <v>23.12127196</v>
      </c>
      <c r="Q37" s="18" t="s">
        <v>182</v>
      </c>
      <c r="R37" s="20" t="s">
        <v>182</v>
      </c>
      <c r="S37" s="18" t="s">
        <v>182</v>
      </c>
      <c r="T37" s="20" t="s">
        <v>182</v>
      </c>
      <c r="U37" s="18" t="s">
        <v>182</v>
      </c>
      <c r="V37" s="20" t="s">
        <v>182</v>
      </c>
      <c r="W37" s="18" t="n">
        <v>410.72957681</v>
      </c>
      <c r="X37" s="20" t="n">
        <v>6.4127186</v>
      </c>
    </row>
    <row r="38" spans="1:24">
      <c r="A38" s="15" t="s">
        <v>213</v>
      </c>
      <c r="B38" s="17" t="n">
        <v>5860</v>
      </c>
      <c r="C38" s="18">
        <f>(68.0/B38*100)</f>
        <v/>
      </c>
      <c r="D38" s="19" t="n">
        <v>5792</v>
      </c>
      <c r="E38" s="18" t="n">
        <v>506.48423289</v>
      </c>
      <c r="F38" s="20" t="n">
        <v>3.18804224</v>
      </c>
      <c r="G38" s="18" t="n">
        <v>522.6492703</v>
      </c>
      <c r="H38" s="20" t="n">
        <v>4.12674535</v>
      </c>
      <c r="I38" s="18" t="n">
        <v>471.20331875</v>
      </c>
      <c r="J38" s="20" t="n">
        <v>5.95078259</v>
      </c>
      <c r="K38" s="18" t="n">
        <v>433.95934562</v>
      </c>
      <c r="L38" s="20" t="n">
        <v>8.41918033</v>
      </c>
      <c r="M38" s="18" t="n">
        <v>425.62315716</v>
      </c>
      <c r="N38" s="20" t="n">
        <v>9.36433725</v>
      </c>
      <c r="O38" s="18" t="n">
        <v>369.61260262</v>
      </c>
      <c r="P38" s="20" t="n">
        <v>18.26023486</v>
      </c>
      <c r="Q38" s="18" t="s">
        <v>182</v>
      </c>
      <c r="R38" s="20" t="s">
        <v>182</v>
      </c>
      <c r="S38" s="18" t="s">
        <v>182</v>
      </c>
      <c r="T38" s="20" t="s">
        <v>182</v>
      </c>
      <c r="U38" s="18" t="s">
        <v>182</v>
      </c>
      <c r="V38" s="20" t="s">
        <v>182</v>
      </c>
      <c r="W38" s="18" t="n">
        <v>413.48009776</v>
      </c>
      <c r="X38" s="20" t="n">
        <v>5.45364989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(5675.0/B40*100)</f>
        <v/>
      </c>
      <c r="D40" s="19" t="n">
        <v>8482</v>
      </c>
      <c r="E40" s="18" t="n">
        <v>502.57782408</v>
      </c>
      <c r="F40" s="20" t="n">
        <v>3.43116399</v>
      </c>
      <c r="G40" s="18" t="n">
        <v>536.9906648</v>
      </c>
      <c r="H40" s="20" t="n">
        <v>4.47874054</v>
      </c>
      <c r="I40" s="18" t="n">
        <v>501.33222765</v>
      </c>
      <c r="J40" s="20" t="n">
        <v>4.47708438</v>
      </c>
      <c r="K40" s="18" t="n">
        <v>481.53229758</v>
      </c>
      <c r="L40" s="20" t="n">
        <v>5.5953735</v>
      </c>
      <c r="M40" s="18" t="n">
        <v>448.84291825</v>
      </c>
      <c r="N40" s="20" t="n">
        <v>9.033990409999999</v>
      </c>
      <c r="O40" s="18" t="n">
        <v>432.02468627</v>
      </c>
      <c r="P40" s="20" t="n">
        <v>21.89614716</v>
      </c>
      <c r="Q40" s="18" t="s">
        <v>182</v>
      </c>
      <c r="R40" s="20" t="s">
        <v>182</v>
      </c>
      <c r="S40" s="18" t="n">
        <v>493.18465857</v>
      </c>
      <c r="T40" s="20" t="n">
        <v>2.25147869</v>
      </c>
      <c r="U40" s="18" t="s">
        <v>182</v>
      </c>
      <c r="V40" s="20" t="s">
        <v>182</v>
      </c>
      <c r="W40" s="18" t="n">
        <v>417.53536327</v>
      </c>
      <c r="X40" s="20" t="n">
        <v>7.33597827</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(2819.0/B46*100)</f>
        <v/>
      </c>
      <c r="D46" s="19" t="n">
        <v>20322</v>
      </c>
      <c r="E46" s="18" t="n">
        <v>431.18474207</v>
      </c>
      <c r="F46" s="20" t="n">
        <v>3.52691574</v>
      </c>
      <c r="G46" s="18" t="n">
        <v>430.13718239</v>
      </c>
      <c r="H46" s="20" t="n">
        <v>6.22642423</v>
      </c>
      <c r="I46" s="18" t="n">
        <v>430.75174288</v>
      </c>
      <c r="J46" s="20" t="n">
        <v>6.39554656</v>
      </c>
      <c r="K46" s="18" t="n">
        <v>418.3075242</v>
      </c>
      <c r="L46" s="20" t="n">
        <v>6.57162107</v>
      </c>
      <c r="M46" s="18" t="n">
        <v>398.12944523</v>
      </c>
      <c r="N46" s="20" t="n">
        <v>6.90841503</v>
      </c>
      <c r="O46" s="18" t="n">
        <v>307.86644132</v>
      </c>
      <c r="P46" s="20" t="n">
        <v>11.90587687</v>
      </c>
      <c r="Q46" s="18" t="s">
        <v>182</v>
      </c>
      <c r="R46" s="20" t="s">
        <v>182</v>
      </c>
      <c r="S46" s="18" t="s">
        <v>182</v>
      </c>
      <c r="T46" s="20" t="s">
        <v>182</v>
      </c>
      <c r="U46" s="18" t="s">
        <v>182</v>
      </c>
      <c r="V46" s="20" t="s">
        <v>182</v>
      </c>
      <c r="W46" s="18" t="n">
        <v>383.46369988</v>
      </c>
      <c r="X46" s="20" t="n">
        <v>3.64089048</v>
      </c>
    </row>
    <row r="47" spans="1:24">
      <c r="A47" s="15" t="s">
        <v>222</v>
      </c>
      <c r="B47" s="17" t="n">
        <v>5928</v>
      </c>
      <c r="C47" s="18">
        <f>(162.0/B47*100)</f>
        <v/>
      </c>
      <c r="D47" s="19" t="n">
        <v>5766</v>
      </c>
      <c r="E47" s="18" t="n">
        <v>468.30864061</v>
      </c>
      <c r="F47" s="20" t="n">
        <v>4.97355587</v>
      </c>
      <c r="G47" s="18" t="n">
        <v>464.90304846</v>
      </c>
      <c r="H47" s="20" t="n">
        <v>6.57636788</v>
      </c>
      <c r="I47" s="18" t="n">
        <v>439.71637054</v>
      </c>
      <c r="J47" s="20" t="n">
        <v>6.63228704</v>
      </c>
      <c r="K47" s="18" t="n">
        <v>417.59007061</v>
      </c>
      <c r="L47" s="20" t="n">
        <v>6.18348497</v>
      </c>
      <c r="M47" s="18" t="n">
        <v>417.31244007</v>
      </c>
      <c r="N47" s="20" t="n">
        <v>7.75323595</v>
      </c>
      <c r="O47" s="18" t="n">
        <v>325.00177883</v>
      </c>
      <c r="P47" s="20" t="n">
        <v>13.28366105</v>
      </c>
      <c r="Q47" s="18" t="s">
        <v>182</v>
      </c>
      <c r="R47" s="20" t="s">
        <v>182</v>
      </c>
      <c r="S47" s="18" t="s">
        <v>182</v>
      </c>
      <c r="T47" s="20" t="s">
        <v>182</v>
      </c>
      <c r="U47" s="18" t="s">
        <v>182</v>
      </c>
      <c r="V47" s="20" t="s">
        <v>182</v>
      </c>
      <c r="W47" s="18" t="n">
        <v>360.05584322</v>
      </c>
      <c r="X47" s="20" t="n">
        <v>6.03918646</v>
      </c>
    </row>
    <row r="48" spans="1:24">
      <c r="A48" s="15" t="s">
        <v>223</v>
      </c>
      <c r="B48" s="17" t="n">
        <v>9841</v>
      </c>
      <c r="C48" s="18">
        <f>(19.0/B48*100)</f>
        <v/>
      </c>
      <c r="D48" s="19" t="n">
        <v>9822</v>
      </c>
      <c r="E48" s="18" t="n">
        <v>508.71504862</v>
      </c>
      <c r="F48" s="20" t="n">
        <v>5.07435263</v>
      </c>
      <c r="G48" s="18" t="n">
        <v>491.39571699</v>
      </c>
      <c r="H48" s="20" t="n">
        <v>7.37894053</v>
      </c>
      <c r="I48" s="18" t="n">
        <v>481.01763917</v>
      </c>
      <c r="J48" s="20" t="n">
        <v>6.9266429</v>
      </c>
      <c r="K48" s="18" t="n">
        <v>448.96322743</v>
      </c>
      <c r="L48" s="20" t="n">
        <v>10.47583229</v>
      </c>
      <c r="M48" s="18" t="n">
        <v>443.71341942</v>
      </c>
      <c r="N48" s="20" t="n">
        <v>10.13612281</v>
      </c>
      <c r="O48" s="18" t="n">
        <v>324.36252601</v>
      </c>
      <c r="P48" s="20" t="n">
        <v>11.17732921</v>
      </c>
      <c r="Q48" s="18" t="s">
        <v>182</v>
      </c>
      <c r="R48" s="20" t="s">
        <v>182</v>
      </c>
      <c r="S48" s="18" t="s">
        <v>182</v>
      </c>
      <c r="T48" s="20" t="s">
        <v>182</v>
      </c>
      <c r="U48" s="18" t="s">
        <v>182</v>
      </c>
      <c r="V48" s="20" t="s">
        <v>182</v>
      </c>
      <c r="W48" s="18" t="n">
        <v>444.22593147</v>
      </c>
      <c r="X48" s="20" t="n">
        <v>12.59550677</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(1102.0/B50*100)</f>
        <v/>
      </c>
      <c r="D50" s="19" t="n">
        <v>10693</v>
      </c>
      <c r="E50" s="18" t="n">
        <v>431.58039372</v>
      </c>
      <c r="F50" s="20" t="n">
        <v>3.7498762</v>
      </c>
      <c r="G50" s="18" t="n">
        <v>449.08212167</v>
      </c>
      <c r="H50" s="20" t="n">
        <v>3.64367486</v>
      </c>
      <c r="I50" s="18" t="n">
        <v>439.63993879</v>
      </c>
      <c r="J50" s="20" t="n">
        <v>3.98302174</v>
      </c>
      <c r="K50" s="18" t="n">
        <v>423.78345851</v>
      </c>
      <c r="L50" s="20" t="n">
        <v>4.98941461</v>
      </c>
      <c r="M50" s="18" t="n">
        <v>421.79972065</v>
      </c>
      <c r="N50" s="20" t="n">
        <v>6.00822392</v>
      </c>
      <c r="O50" s="18" t="n">
        <v>322.25586987</v>
      </c>
      <c r="P50" s="20" t="n">
        <v>8.56992509</v>
      </c>
      <c r="Q50" s="18" t="s">
        <v>182</v>
      </c>
      <c r="R50" s="20" t="s">
        <v>182</v>
      </c>
      <c r="S50" s="18" t="s">
        <v>182</v>
      </c>
      <c r="T50" s="20" t="s">
        <v>182</v>
      </c>
      <c r="U50" s="18" t="s">
        <v>182</v>
      </c>
      <c r="V50" s="20" t="s">
        <v>182</v>
      </c>
      <c r="W50" s="18" t="n">
        <v>390.8156357</v>
      </c>
      <c r="X50" s="20" t="n">
        <v>8.58111343</v>
      </c>
    </row>
    <row r="51" spans="1:24">
      <c r="A51" s="15" t="s">
        <v>226</v>
      </c>
      <c r="B51" s="17" t="n">
        <v>6866</v>
      </c>
      <c r="C51" s="18">
        <f>(117.0/B51*100)</f>
        <v/>
      </c>
      <c r="D51" s="19" t="n">
        <v>6749</v>
      </c>
      <c r="E51" s="18" t="n">
        <v>430.96141253</v>
      </c>
      <c r="F51" s="20" t="n">
        <v>3.16015522</v>
      </c>
      <c r="G51" s="18" t="n">
        <v>453.99440197</v>
      </c>
      <c r="H51" s="20" t="n">
        <v>4.83012988</v>
      </c>
      <c r="I51" s="18" t="n">
        <v>439.88612406</v>
      </c>
      <c r="J51" s="20" t="n">
        <v>4.64246037</v>
      </c>
      <c r="K51" s="18" t="n">
        <v>415.60596515</v>
      </c>
      <c r="L51" s="20" t="n">
        <v>5.45774754</v>
      </c>
      <c r="M51" s="18" t="n">
        <v>412.67291274</v>
      </c>
      <c r="N51" s="20" t="n">
        <v>6.98523795</v>
      </c>
      <c r="O51" s="18" t="n">
        <v>306.15936954</v>
      </c>
      <c r="P51" s="20" t="n">
        <v>16.24559738</v>
      </c>
      <c r="Q51" s="18" t="s">
        <v>182</v>
      </c>
      <c r="R51" s="20" t="s">
        <v>182</v>
      </c>
      <c r="S51" s="18" t="n">
        <v>427.96430568</v>
      </c>
      <c r="T51" s="20" t="n">
        <v>5.20460603</v>
      </c>
      <c r="U51" s="18" t="s">
        <v>182</v>
      </c>
      <c r="V51" s="20" t="s">
        <v>182</v>
      </c>
      <c r="W51" s="18" t="n">
        <v>394.14607742</v>
      </c>
      <c r="X51" s="20" t="n">
        <v>5.49152864</v>
      </c>
    </row>
    <row r="52" spans="1:24">
      <c r="A52" s="15" t="s">
        <v>227</v>
      </c>
      <c r="B52" s="17" t="n">
        <v>5809</v>
      </c>
      <c r="C52" s="18">
        <f>(119.0/B52*100)</f>
        <v/>
      </c>
      <c r="D52" s="19" t="n">
        <v>5690</v>
      </c>
      <c r="E52" s="18" t="n">
        <v>500.27872916</v>
      </c>
      <c r="F52" s="20" t="n">
        <v>3.01870603</v>
      </c>
      <c r="G52" s="18" t="n">
        <v>502.16559397</v>
      </c>
      <c r="H52" s="20" t="n">
        <v>3.97241176</v>
      </c>
      <c r="I52" s="18" t="n">
        <v>487.51988908</v>
      </c>
      <c r="J52" s="20" t="n">
        <v>5.32591685</v>
      </c>
      <c r="K52" s="18" t="n">
        <v>463.7262119</v>
      </c>
      <c r="L52" s="20" t="n">
        <v>7.01720029</v>
      </c>
      <c r="M52" s="18" t="n">
        <v>439.3096564</v>
      </c>
      <c r="N52" s="20" t="n">
        <v>7.86113453</v>
      </c>
      <c r="O52" s="18" t="n">
        <v>369.52470076</v>
      </c>
      <c r="P52" s="20" t="n">
        <v>22.63947018</v>
      </c>
      <c r="Q52" s="18" t="s">
        <v>182</v>
      </c>
      <c r="R52" s="20" t="s">
        <v>182</v>
      </c>
      <c r="S52" s="18" t="s">
        <v>182</v>
      </c>
      <c r="T52" s="20" t="s">
        <v>182</v>
      </c>
      <c r="U52" s="18" t="s">
        <v>182</v>
      </c>
      <c r="V52" s="20" t="s">
        <v>182</v>
      </c>
      <c r="W52" s="18" t="n">
        <v>409.14274727</v>
      </c>
      <c r="X52" s="20" t="n">
        <v>5.53844791</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(489.0/B54*100)</f>
        <v/>
      </c>
      <c r="D54" s="19" t="n">
        <v>4251</v>
      </c>
      <c r="E54" s="18" t="n">
        <v>385.49159994</v>
      </c>
      <c r="F54" s="20" t="n">
        <v>4.17564054</v>
      </c>
      <c r="G54" s="18" t="n">
        <v>367.19185449</v>
      </c>
      <c r="H54" s="20" t="n">
        <v>6.90524599</v>
      </c>
      <c r="I54" s="18" t="n">
        <v>366.71760181</v>
      </c>
      <c r="J54" s="20" t="n">
        <v>5.78083064</v>
      </c>
      <c r="K54" s="18" t="n">
        <v>353.93454911</v>
      </c>
      <c r="L54" s="20" t="n">
        <v>5.47406859</v>
      </c>
      <c r="M54" s="18" t="n">
        <v>358.62378748</v>
      </c>
      <c r="N54" s="20" t="n">
        <v>7.06726635</v>
      </c>
      <c r="O54" s="18" t="n">
        <v>297.57841935</v>
      </c>
      <c r="P54" s="20" t="n">
        <v>8.27344974</v>
      </c>
      <c r="Q54" s="18" t="s">
        <v>182</v>
      </c>
      <c r="R54" s="20" t="s">
        <v>182</v>
      </c>
      <c r="S54" s="18" t="s">
        <v>182</v>
      </c>
      <c r="T54" s="20" t="s">
        <v>182</v>
      </c>
      <c r="U54" s="18" t="s">
        <v>182</v>
      </c>
      <c r="V54" s="20" t="s">
        <v>182</v>
      </c>
      <c r="W54" s="18" t="n">
        <v>318.99599257</v>
      </c>
      <c r="X54" s="20" t="n">
        <v>4.48436738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533.33893787</v>
      </c>
      <c r="F56" s="20" t="n">
        <v>3.16435586</v>
      </c>
      <c r="G56" s="18" t="n">
        <v>537.6440424</v>
      </c>
      <c r="H56" s="20" t="n">
        <v>3.87613942</v>
      </c>
      <c r="I56" s="18" t="n">
        <v>521.03838204</v>
      </c>
      <c r="J56" s="20" t="n">
        <v>4.26270236</v>
      </c>
      <c r="K56" s="18" t="n">
        <v>512.55183214</v>
      </c>
      <c r="L56" s="20" t="n">
        <v>6.38409953</v>
      </c>
      <c r="M56" s="18" t="n">
        <v>470.26238694</v>
      </c>
      <c r="N56" s="20" t="n">
        <v>10.34176728</v>
      </c>
      <c r="O56" s="18" t="n">
        <v>431.98054993</v>
      </c>
      <c r="P56" s="20" t="n">
        <v>17.09401393</v>
      </c>
      <c r="Q56" s="18" t="s">
        <v>182</v>
      </c>
      <c r="R56" s="20" t="s">
        <v>182</v>
      </c>
      <c r="S56" s="18" t="s">
        <v>182</v>
      </c>
      <c r="T56" s="20" t="s">
        <v>182</v>
      </c>
      <c r="U56" s="18" t="s">
        <v>182</v>
      </c>
      <c r="V56" s="20" t="s">
        <v>182</v>
      </c>
      <c r="W56" s="18" t="n">
        <v>455.11623211</v>
      </c>
      <c r="X56" s="20" t="n">
        <v>13.75115473</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(266.0/B61*100)</f>
        <v/>
      </c>
      <c r="D61" s="19" t="n">
        <v>6259</v>
      </c>
      <c r="E61" s="18" t="n">
        <v>497.51536382</v>
      </c>
      <c r="F61" s="20" t="n">
        <v>2.91594043</v>
      </c>
      <c r="G61" s="18" t="n">
        <v>492.87222967</v>
      </c>
      <c r="H61" s="20" t="n">
        <v>4.10740782</v>
      </c>
      <c r="I61" s="18" t="n">
        <v>458.09790433</v>
      </c>
      <c r="J61" s="20" t="n">
        <v>4.34861392</v>
      </c>
      <c r="K61" s="18" t="n">
        <v>439.94320951</v>
      </c>
      <c r="L61" s="20" t="n">
        <v>5.55184456</v>
      </c>
      <c r="M61" s="18" t="n">
        <v>421.86494322</v>
      </c>
      <c r="N61" s="20" t="n">
        <v>7.12255735</v>
      </c>
      <c r="O61" s="18" t="n">
        <v>368.81442632</v>
      </c>
      <c r="P61" s="20" t="n">
        <v>17.16780352</v>
      </c>
      <c r="Q61" s="18" t="s">
        <v>182</v>
      </c>
      <c r="R61" s="20" t="s">
        <v>182</v>
      </c>
      <c r="S61" s="18" t="s">
        <v>182</v>
      </c>
      <c r="T61" s="20" t="s">
        <v>182</v>
      </c>
      <c r="U61" s="18" t="s">
        <v>182</v>
      </c>
      <c r="V61" s="20" t="s">
        <v>182</v>
      </c>
      <c r="W61" s="18" t="n">
        <v>380.0975181</v>
      </c>
      <c r="X61" s="20" t="n">
        <v>9.392547179999999</v>
      </c>
    </row>
    <row r="62" spans="1:24">
      <c r="A62" s="15" t="s">
        <v>237</v>
      </c>
      <c r="B62" s="17" t="n">
        <v>4476</v>
      </c>
      <c r="C62" s="18">
        <f>(5.0/B62*100)</f>
        <v/>
      </c>
      <c r="D62" s="19" t="n">
        <v>4471</v>
      </c>
      <c r="E62" s="18" t="n">
        <v>514.02258453</v>
      </c>
      <c r="F62" s="20" t="n">
        <v>1.93283744</v>
      </c>
      <c r="G62" s="18" t="n">
        <v>514.86337307</v>
      </c>
      <c r="H62" s="20" t="n">
        <v>2.92746238</v>
      </c>
      <c r="I62" s="18" t="n">
        <v>494.09264264</v>
      </c>
      <c r="J62" s="20" t="n">
        <v>3.93750557</v>
      </c>
      <c r="K62" s="18" t="n">
        <v>491.91423461</v>
      </c>
      <c r="L62" s="20" t="n">
        <v>7.61916134</v>
      </c>
      <c r="M62" s="18" t="n">
        <v>470.97883578</v>
      </c>
      <c r="N62" s="20" t="n">
        <v>11.011763</v>
      </c>
      <c r="O62" s="18" t="n">
        <v>426.5402774</v>
      </c>
      <c r="P62" s="20" t="n">
        <v>15.63912385</v>
      </c>
      <c r="Q62" s="18" t="s">
        <v>182</v>
      </c>
      <c r="R62" s="20" t="s">
        <v>182</v>
      </c>
      <c r="S62" s="18" t="s">
        <v>182</v>
      </c>
      <c r="T62" s="20" t="s">
        <v>182</v>
      </c>
      <c r="U62" s="18" t="s">
        <v>182</v>
      </c>
      <c r="V62" s="20" t="s">
        <v>182</v>
      </c>
      <c r="W62" s="18" t="n">
        <v>453.00428568</v>
      </c>
      <c r="X62" s="20" t="n">
        <v>13.33796659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(109.0/B67*100)</f>
        <v/>
      </c>
      <c r="D67" s="19" t="n">
        <v>6862</v>
      </c>
      <c r="E67" s="18" t="n">
        <v>406.01712075</v>
      </c>
      <c r="F67" s="20" t="n">
        <v>3.12122774</v>
      </c>
      <c r="G67" s="18" t="n">
        <v>421.53494131</v>
      </c>
      <c r="H67" s="20" t="n">
        <v>4.42750041</v>
      </c>
      <c r="I67" s="18" t="n">
        <v>406.20538956</v>
      </c>
      <c r="J67" s="20" t="n">
        <v>4.58718325</v>
      </c>
      <c r="K67" s="18" t="n">
        <v>383.62716293</v>
      </c>
      <c r="L67" s="20" t="n">
        <v>5.94075907</v>
      </c>
      <c r="M67" s="18" t="n">
        <v>353.5674761</v>
      </c>
      <c r="N67" s="20" t="n">
        <v>9.61377678</v>
      </c>
      <c r="O67" s="18" t="n">
        <v>291.76354753</v>
      </c>
      <c r="P67" s="20" t="n">
        <v>5.37762837</v>
      </c>
      <c r="Q67" s="18" t="s">
        <v>182</v>
      </c>
      <c r="R67" s="20" t="s">
        <v>182</v>
      </c>
      <c r="S67" s="18" t="s">
        <v>182</v>
      </c>
      <c r="T67" s="20" t="s">
        <v>182</v>
      </c>
      <c r="U67" s="18" t="s">
        <v>182</v>
      </c>
      <c r="V67" s="20" t="s">
        <v>182</v>
      </c>
      <c r="W67" s="18" t="n">
        <v>329.9536312</v>
      </c>
      <c r="X67" s="20" t="n">
        <v>8.187928189999999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519.654323</v>
      </c>
      <c r="F70" s="20" t="n">
        <v>3.3282461</v>
      </c>
      <c r="G70" s="18" t="n">
        <v>501.07799358</v>
      </c>
      <c r="H70" s="20" t="n">
        <v>5.75288377</v>
      </c>
      <c r="I70" s="18" t="n">
        <v>489.49626803</v>
      </c>
      <c r="J70" s="20" t="n">
        <v>5.33418862</v>
      </c>
      <c r="K70" s="18" t="n">
        <v>477.74625721</v>
      </c>
      <c r="L70" s="20" t="n">
        <v>4.1207569</v>
      </c>
      <c r="M70" s="18" t="n">
        <v>470.48107249</v>
      </c>
      <c r="N70" s="20" t="n">
        <v>6.76700035</v>
      </c>
      <c r="O70" s="18" t="n">
        <v>426.1731216</v>
      </c>
      <c r="P70" s="20" t="n">
        <v>17.43907662</v>
      </c>
      <c r="Q70" s="18" t="s">
        <v>182</v>
      </c>
      <c r="R70" s="20" t="s">
        <v>182</v>
      </c>
      <c r="S70" s="18" t="s">
        <v>182</v>
      </c>
      <c r="T70" s="20" t="s">
        <v>182</v>
      </c>
      <c r="U70" s="18" t="s">
        <v>182</v>
      </c>
      <c r="V70" s="20" t="s">
        <v>182</v>
      </c>
      <c r="W70" s="18" t="n">
        <v>441.67431756</v>
      </c>
      <c r="X70" s="20" t="n">
        <v>6.56213431</v>
      </c>
    </row>
    <row r="71" spans="1:24">
      <c r="A71" s="15" t="s">
        <v>246</v>
      </c>
      <c r="B71" s="17" t="n">
        <v>6115</v>
      </c>
      <c r="C71" s="18">
        <f>(119.0/B71*100)</f>
        <v/>
      </c>
      <c r="D71" s="19" t="n">
        <v>5996</v>
      </c>
      <c r="E71" s="18" t="n">
        <v>528.3836561099999</v>
      </c>
      <c r="F71" s="20" t="n">
        <v>2.26214103</v>
      </c>
      <c r="G71" s="18" t="n">
        <v>551.6145287000001</v>
      </c>
      <c r="H71" s="20" t="n">
        <v>2.83296621</v>
      </c>
      <c r="I71" s="18" t="n">
        <v>534.57747706</v>
      </c>
      <c r="J71" s="20" t="n">
        <v>3.69160469</v>
      </c>
      <c r="K71" s="18" t="n">
        <v>532.74211302</v>
      </c>
      <c r="L71" s="20" t="n">
        <v>6.47092171</v>
      </c>
      <c r="M71" s="18" t="n">
        <v>537.65894926</v>
      </c>
      <c r="N71" s="20" t="n">
        <v>10.86269185</v>
      </c>
      <c r="O71" s="18" t="n">
        <v>440.86831375</v>
      </c>
      <c r="P71" s="20" t="n">
        <v>17.19045308</v>
      </c>
      <c r="Q71" s="18" t="s">
        <v>182</v>
      </c>
      <c r="R71" s="20" t="s">
        <v>182</v>
      </c>
      <c r="S71" s="18" t="s">
        <v>182</v>
      </c>
      <c r="T71" s="20" t="s">
        <v>182</v>
      </c>
      <c r="U71" s="18" t="s">
        <v>182</v>
      </c>
      <c r="V71" s="20" t="s">
        <v>182</v>
      </c>
      <c r="W71" s="18" t="n">
        <v>489.95977613</v>
      </c>
      <c r="X71" s="20" t="n">
        <v>11.78281742</v>
      </c>
    </row>
    <row r="72" spans="1:24">
      <c r="A72" s="15" t="s">
        <v>247</v>
      </c>
      <c r="B72" s="17" t="n">
        <v>7708</v>
      </c>
      <c r="C72" s="18">
        <f>(9.0/B72*100)</f>
        <v/>
      </c>
      <c r="D72" s="19" t="n">
        <v>7699</v>
      </c>
      <c r="E72" s="18" t="n">
        <v>496.01492714</v>
      </c>
      <c r="F72" s="20" t="n">
        <v>2.364366</v>
      </c>
      <c r="G72" s="18" t="n">
        <v>509.08200712</v>
      </c>
      <c r="H72" s="20" t="n">
        <v>3.94585792</v>
      </c>
      <c r="I72" s="18" t="n">
        <v>492.94486005</v>
      </c>
      <c r="J72" s="20" t="n">
        <v>5.29962413</v>
      </c>
      <c r="K72" s="18" t="n">
        <v>450.33638389</v>
      </c>
      <c r="L72" s="20" t="n">
        <v>12.45947839</v>
      </c>
      <c r="M72" s="18" t="n">
        <v>445.92393236</v>
      </c>
      <c r="N72" s="20" t="n">
        <v>14.14787592</v>
      </c>
      <c r="O72" s="18" t="n">
        <v>326.14458683</v>
      </c>
      <c r="P72" s="20" t="n">
        <v>15.96470294</v>
      </c>
      <c r="Q72" s="18" t="s">
        <v>182</v>
      </c>
      <c r="R72" s="20" t="s">
        <v>182</v>
      </c>
      <c r="S72" s="18" t="s">
        <v>182</v>
      </c>
      <c r="T72" s="20" t="s">
        <v>182</v>
      </c>
      <c r="U72" s="18" t="s">
        <v>182</v>
      </c>
      <c r="V72" s="20" t="s">
        <v>182</v>
      </c>
      <c r="W72" s="18" t="n">
        <v>437.66490875</v>
      </c>
      <c r="X72" s="20" t="n">
        <v>17.91187423</v>
      </c>
    </row>
    <row r="73" spans="1:24">
      <c r="A73" s="15" t="s">
        <v>248</v>
      </c>
      <c r="B73" s="17" t="n">
        <v>8249</v>
      </c>
      <c r="C73" s="18">
        <f>(244.0/B73*100)</f>
        <v/>
      </c>
      <c r="D73" s="19" t="n">
        <v>8005</v>
      </c>
      <c r="E73" s="18" t="n">
        <v>418.43499899</v>
      </c>
      <c r="F73" s="20" t="n">
        <v>4.51891657</v>
      </c>
      <c r="G73" s="18" t="n">
        <v>416.61583895</v>
      </c>
      <c r="H73" s="20" t="n">
        <v>5.00817405</v>
      </c>
      <c r="I73" s="18" t="n">
        <v>415.35394424</v>
      </c>
      <c r="J73" s="20" t="n">
        <v>3.62610718</v>
      </c>
      <c r="K73" s="18" t="n">
        <v>403.81382931</v>
      </c>
      <c r="L73" s="20" t="n">
        <v>4.14337422</v>
      </c>
      <c r="M73" s="18" t="n">
        <v>398.94404144</v>
      </c>
      <c r="N73" s="20" t="n">
        <v>4.81703536</v>
      </c>
      <c r="O73" s="18" t="n">
        <v>351.84252841</v>
      </c>
      <c r="P73" s="20" t="n">
        <v>8.1004358</v>
      </c>
      <c r="Q73" s="18" t="s">
        <v>182</v>
      </c>
      <c r="R73" s="20" t="s">
        <v>182</v>
      </c>
      <c r="S73" s="18" t="s">
        <v>182</v>
      </c>
      <c r="T73" s="20" t="s">
        <v>182</v>
      </c>
      <c r="U73" s="18" t="s">
        <v>182</v>
      </c>
      <c r="V73" s="20" t="s">
        <v>182</v>
      </c>
      <c r="W73" s="18" t="n">
        <v>366.47013567</v>
      </c>
      <c r="X73" s="20" t="n">
        <v>7.051144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(285.0/B77*100)</f>
        <v/>
      </c>
      <c r="D77" s="19" t="n">
        <v>5777</v>
      </c>
      <c r="E77" s="18" t="n">
        <v>458.86690115</v>
      </c>
      <c r="F77" s="20" t="n">
        <v>3.13942603</v>
      </c>
      <c r="G77" s="18" t="n">
        <v>483.1015998</v>
      </c>
      <c r="H77" s="20" t="n">
        <v>4.81240521</v>
      </c>
      <c r="I77" s="18" t="n">
        <v>460.0476515</v>
      </c>
      <c r="J77" s="20" t="n">
        <v>5.05197861</v>
      </c>
      <c r="K77" s="18" t="n">
        <v>427.77636958</v>
      </c>
      <c r="L77" s="20" t="n">
        <v>4.88420305</v>
      </c>
      <c r="M77" s="18" t="n">
        <v>412.01307616</v>
      </c>
      <c r="N77" s="20" t="n">
        <v>7.17700363</v>
      </c>
      <c r="O77" s="18" t="n">
        <v>324.87880635</v>
      </c>
      <c r="P77" s="20" t="n">
        <v>14.89113436</v>
      </c>
      <c r="Q77" s="18" t="s">
        <v>182</v>
      </c>
      <c r="R77" s="20" t="s">
        <v>182</v>
      </c>
      <c r="S77" s="18" t="s">
        <v>182</v>
      </c>
      <c r="T77" s="20" t="s">
        <v>182</v>
      </c>
      <c r="U77" s="18" t="s">
        <v>182</v>
      </c>
      <c r="V77" s="20" t="s">
        <v>182</v>
      </c>
      <c r="W77" s="18" t="n">
        <v>373.35043363</v>
      </c>
      <c r="X77" s="20" t="n">
        <v>4.04084441</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332</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502.04376634</v>
      </c>
      <c r="F7" s="20" t="n">
        <v>2.80920098</v>
      </c>
      <c r="G7" s="18" t="n">
        <v>507.73491787</v>
      </c>
      <c r="H7" s="20" t="n">
        <v>3.85728316</v>
      </c>
      <c r="I7" s="18" t="n">
        <v>517.6012905</v>
      </c>
      <c r="J7" s="20" t="n">
        <v>3.087599</v>
      </c>
      <c r="K7" s="18" t="n">
        <v>520.77896937</v>
      </c>
      <c r="L7" s="20" t="n">
        <v>2.98902364</v>
      </c>
      <c r="M7" s="18" t="n">
        <v>496.7599555</v>
      </c>
      <c r="N7" s="20" t="n">
        <v>4.09013071</v>
      </c>
      <c r="O7" s="18" t="n">
        <v>407.59514641</v>
      </c>
      <c r="P7" s="20" t="n">
        <v>17.19088166</v>
      </c>
      <c r="Q7" s="18" t="s">
        <v>182</v>
      </c>
      <c r="R7" s="20" t="s">
        <v>182</v>
      </c>
      <c r="S7" s="18" t="s">
        <v>182</v>
      </c>
      <c r="T7" s="20" t="s">
        <v>182</v>
      </c>
      <c r="U7" s="18" t="s">
        <v>182</v>
      </c>
      <c r="V7" s="20" t="s">
        <v>182</v>
      </c>
      <c r="W7" s="18" t="n">
        <v>462.86155384</v>
      </c>
      <c r="X7" s="20" t="n">
        <v>5.54724817</v>
      </c>
    </row>
    <row r="8" spans="1:24">
      <c r="A8" s="15" t="s">
        <v>183</v>
      </c>
      <c r="B8" s="17" t="n">
        <v>7007</v>
      </c>
      <c r="C8" s="18">
        <f>(169.0/B8*100)</f>
        <v/>
      </c>
      <c r="D8" s="19" t="n">
        <v>6838</v>
      </c>
      <c r="E8" s="18" t="n">
        <v>514.4699881400001</v>
      </c>
      <c r="F8" s="20" t="n">
        <v>3.59902978</v>
      </c>
      <c r="G8" s="18" t="n">
        <v>481.12369062</v>
      </c>
      <c r="H8" s="20" t="n">
        <v>4.72149138</v>
      </c>
      <c r="I8" s="18" t="n">
        <v>485.22672216</v>
      </c>
      <c r="J8" s="20" t="n">
        <v>4.07056495</v>
      </c>
      <c r="K8" s="18" t="n">
        <v>496.2831915</v>
      </c>
      <c r="L8" s="20" t="n">
        <v>4.23403324</v>
      </c>
      <c r="M8" s="18" t="n">
        <v>486.06873096</v>
      </c>
      <c r="N8" s="20" t="n">
        <v>4.37963227</v>
      </c>
      <c r="O8" s="18" t="n">
        <v>386.26625258</v>
      </c>
      <c r="P8" s="20" t="n">
        <v>31.80566846</v>
      </c>
      <c r="Q8" s="18" t="s">
        <v>182</v>
      </c>
      <c r="R8" s="20" t="s">
        <v>182</v>
      </c>
      <c r="S8" s="18" t="n">
        <v>361.38025951</v>
      </c>
      <c r="T8" s="20" t="n">
        <v>22.72565673</v>
      </c>
      <c r="U8" s="18" t="s">
        <v>182</v>
      </c>
      <c r="V8" s="20" t="s">
        <v>182</v>
      </c>
      <c r="W8" s="18" t="n">
        <v>393.94129237</v>
      </c>
      <c r="X8" s="20" t="n">
        <v>6.49754043</v>
      </c>
    </row>
    <row r="9" spans="1:24">
      <c r="A9" s="15" t="s">
        <v>184</v>
      </c>
      <c r="B9" s="17" t="n">
        <v>9651</v>
      </c>
      <c r="C9" s="18">
        <f>(568.0/B9*100)</f>
        <v/>
      </c>
      <c r="D9" s="19" t="n">
        <v>9083</v>
      </c>
      <c r="E9" s="18" t="n">
        <v>480.72401427</v>
      </c>
      <c r="F9" s="20" t="n">
        <v>4.11966885</v>
      </c>
      <c r="G9" s="18" t="n">
        <v>500.16554999</v>
      </c>
      <c r="H9" s="20" t="n">
        <v>4.39420017</v>
      </c>
      <c r="I9" s="18" t="n">
        <v>524.76344835</v>
      </c>
      <c r="J9" s="20" t="n">
        <v>3.18035355</v>
      </c>
      <c r="K9" s="18" t="n">
        <v>535.06763853</v>
      </c>
      <c r="L9" s="20" t="n">
        <v>2.85347809</v>
      </c>
      <c r="M9" s="18" t="n">
        <v>502.59998432</v>
      </c>
      <c r="N9" s="20" t="n">
        <v>3.15869581</v>
      </c>
      <c r="O9" s="18" t="n">
        <v>468.80407001</v>
      </c>
      <c r="P9" s="20" t="n">
        <v>44.15422539</v>
      </c>
      <c r="Q9" s="18" t="s">
        <v>182</v>
      </c>
      <c r="R9" s="20" t="s">
        <v>182</v>
      </c>
      <c r="S9" s="18" t="n">
        <v>347.7815185</v>
      </c>
      <c r="T9" s="20" t="n">
        <v>11.20716786</v>
      </c>
      <c r="U9" s="18" t="s">
        <v>182</v>
      </c>
      <c r="V9" s="20" t="s">
        <v>182</v>
      </c>
      <c r="W9" s="18" t="n">
        <v>411.72305317</v>
      </c>
      <c r="X9" s="20" t="n">
        <v>5.5693555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(125.0/B11*100)</f>
        <v/>
      </c>
      <c r="D11" s="19" t="n">
        <v>6928</v>
      </c>
      <c r="E11" s="18" t="n">
        <v>449.6536362</v>
      </c>
      <c r="F11" s="20" t="n">
        <v>4.3469008</v>
      </c>
      <c r="G11" s="18" t="n">
        <v>454.9504822</v>
      </c>
      <c r="H11" s="20" t="n">
        <v>4.60764752</v>
      </c>
      <c r="I11" s="18" t="n">
        <v>472.91851478</v>
      </c>
      <c r="J11" s="20" t="n">
        <v>3.8595783</v>
      </c>
      <c r="K11" s="18" t="n">
        <v>473.73957766</v>
      </c>
      <c r="L11" s="20" t="n">
        <v>3.11626836</v>
      </c>
      <c r="M11" s="18" t="n">
        <v>462.08158584</v>
      </c>
      <c r="N11" s="20" t="n">
        <v>3.67487414</v>
      </c>
      <c r="O11" s="18" t="n">
        <v>312.95665784</v>
      </c>
      <c r="P11" s="20" t="n">
        <v>30.7330562</v>
      </c>
      <c r="Q11" s="18" t="s">
        <v>182</v>
      </c>
      <c r="R11" s="20" t="s">
        <v>182</v>
      </c>
      <c r="S11" s="18" t="s">
        <v>182</v>
      </c>
      <c r="T11" s="20" t="s">
        <v>182</v>
      </c>
      <c r="U11" s="18" t="s">
        <v>182</v>
      </c>
      <c r="V11" s="20" t="s">
        <v>182</v>
      </c>
      <c r="W11" s="18" t="n">
        <v>403.93609554</v>
      </c>
      <c r="X11" s="20" t="n">
        <v>7.34846774</v>
      </c>
    </row>
    <row r="12" spans="1:24">
      <c r="A12" s="15" t="s">
        <v>187</v>
      </c>
      <c r="B12" s="17" t="n">
        <v>6894</v>
      </c>
      <c r="C12" s="18">
        <f>(127.0/B12*100)</f>
        <v/>
      </c>
      <c r="D12" s="19" t="n">
        <v>6767</v>
      </c>
      <c r="E12" s="18" t="n">
        <v>485.82743568</v>
      </c>
      <c r="F12" s="20" t="n">
        <v>4.73523302</v>
      </c>
      <c r="G12" s="18" t="n">
        <v>483.63028355</v>
      </c>
      <c r="H12" s="20" t="n">
        <v>5.60859153</v>
      </c>
      <c r="I12" s="18" t="n">
        <v>499.93035341</v>
      </c>
      <c r="J12" s="20" t="n">
        <v>4.16484091</v>
      </c>
      <c r="K12" s="18" t="n">
        <v>516.56935321</v>
      </c>
      <c r="L12" s="20" t="n">
        <v>3.34518283</v>
      </c>
      <c r="M12" s="18" t="n">
        <v>494.60259661</v>
      </c>
      <c r="N12" s="20" t="n">
        <v>3.26592776</v>
      </c>
      <c r="O12" s="18" t="n">
        <v>401.25210766</v>
      </c>
      <c r="P12" s="20" t="n">
        <v>22.85696234</v>
      </c>
      <c r="Q12" s="18" t="s">
        <v>182</v>
      </c>
      <c r="R12" s="20" t="s">
        <v>182</v>
      </c>
      <c r="S12" s="18" t="n">
        <v>332.31014509</v>
      </c>
      <c r="T12" s="20" t="n">
        <v>18.34291261</v>
      </c>
      <c r="U12" s="18" t="s">
        <v>182</v>
      </c>
      <c r="V12" s="20" t="s">
        <v>182</v>
      </c>
      <c r="W12" s="18" t="n">
        <v>401.60850661</v>
      </c>
      <c r="X12" s="20" t="n">
        <v>7.89483397</v>
      </c>
    </row>
    <row r="13" spans="1:24">
      <c r="A13" s="15" t="s">
        <v>188</v>
      </c>
      <c r="B13" s="17" t="n">
        <v>7161</v>
      </c>
      <c r="C13" s="18">
        <f>(329.0/B13*100)</f>
        <v/>
      </c>
      <c r="D13" s="19" t="n">
        <v>6832</v>
      </c>
      <c r="E13" s="18" t="n">
        <v>503.2816834</v>
      </c>
      <c r="F13" s="20" t="n">
        <v>4.37085159</v>
      </c>
      <c r="G13" s="18" t="n">
        <v>526.7057263200001</v>
      </c>
      <c r="H13" s="20" t="n">
        <v>4.30162488</v>
      </c>
      <c r="I13" s="18" t="n">
        <v>521.8827113999999</v>
      </c>
      <c r="J13" s="20" t="n">
        <v>3.18023004</v>
      </c>
      <c r="K13" s="18" t="n">
        <v>515.59345222</v>
      </c>
      <c r="L13" s="20" t="n">
        <v>3.31701998</v>
      </c>
      <c r="M13" s="18" t="n">
        <v>493.4816264</v>
      </c>
      <c r="N13" s="20" t="n">
        <v>3.62926839</v>
      </c>
      <c r="O13" s="18" t="n">
        <v>391.87245923</v>
      </c>
      <c r="P13" s="20" t="n">
        <v>22.46267813</v>
      </c>
      <c r="Q13" s="18" t="s">
        <v>182</v>
      </c>
      <c r="R13" s="20" t="s">
        <v>182</v>
      </c>
      <c r="S13" s="18" t="n">
        <v>407.4699787</v>
      </c>
      <c r="T13" s="20" t="n">
        <v>6.79601306</v>
      </c>
      <c r="U13" s="18" t="s">
        <v>182</v>
      </c>
      <c r="V13" s="20" t="s">
        <v>182</v>
      </c>
      <c r="W13" s="18" t="n">
        <v>411.84129903</v>
      </c>
      <c r="X13" s="20" t="n">
        <v>6.6543416</v>
      </c>
    </row>
    <row r="14" spans="1:24">
      <c r="A14" s="15" t="s">
        <v>189</v>
      </c>
      <c r="B14" s="17" t="n">
        <v>5587</v>
      </c>
      <c r="C14" s="18">
        <f>(197.0/B14*100)</f>
        <v/>
      </c>
      <c r="D14" s="19" t="n">
        <v>5390</v>
      </c>
      <c r="E14" s="18" t="n">
        <v>515.5515106</v>
      </c>
      <c r="F14" s="20" t="n">
        <v>5.15480906</v>
      </c>
      <c r="G14" s="18" t="n">
        <v>520.50263362</v>
      </c>
      <c r="H14" s="20" t="n">
        <v>6.01247478</v>
      </c>
      <c r="I14" s="18" t="n">
        <v>523.81858671</v>
      </c>
      <c r="J14" s="20" t="n">
        <v>2.98132974</v>
      </c>
      <c r="K14" s="18" t="n">
        <v>525.05333003</v>
      </c>
      <c r="L14" s="20" t="n">
        <v>3.23262209</v>
      </c>
      <c r="M14" s="18" t="n">
        <v>522.5535588400001</v>
      </c>
      <c r="N14" s="20" t="n">
        <v>2.86220202</v>
      </c>
      <c r="O14" s="18" t="n">
        <v>397.46444377</v>
      </c>
      <c r="P14" s="20" t="n">
        <v>18.97557136</v>
      </c>
      <c r="Q14" s="18" t="s">
        <v>182</v>
      </c>
      <c r="R14" s="20" t="s">
        <v>182</v>
      </c>
      <c r="S14" s="18" t="s">
        <v>182</v>
      </c>
      <c r="T14" s="20" t="s">
        <v>182</v>
      </c>
      <c r="U14" s="18" t="s">
        <v>182</v>
      </c>
      <c r="V14" s="20" t="s">
        <v>182</v>
      </c>
      <c r="W14" s="18" t="n">
        <v>444.35307295</v>
      </c>
      <c r="X14" s="20" t="n">
        <v>10.02348181</v>
      </c>
    </row>
    <row r="15" spans="1:24">
      <c r="A15" s="15" t="s">
        <v>190</v>
      </c>
      <c r="B15" s="17" t="n">
        <v>5882</v>
      </c>
      <c r="C15" s="18">
        <f>(151.0/B15*100)</f>
        <v/>
      </c>
      <c r="D15" s="19" t="n">
        <v>5731</v>
      </c>
      <c r="E15" s="18" t="n">
        <v>541.98553051</v>
      </c>
      <c r="F15" s="20" t="n">
        <v>2.78111421</v>
      </c>
      <c r="G15" s="18" t="n">
        <v>531.05325336</v>
      </c>
      <c r="H15" s="20" t="n">
        <v>3.53553419</v>
      </c>
      <c r="I15" s="18" t="n">
        <v>528.5867647600001</v>
      </c>
      <c r="J15" s="20" t="n">
        <v>3.75348831</v>
      </c>
      <c r="K15" s="18" t="n">
        <v>539.12563686</v>
      </c>
      <c r="L15" s="20" t="n">
        <v>4.78026663</v>
      </c>
      <c r="M15" s="18" t="n">
        <v>512.24876481</v>
      </c>
      <c r="N15" s="20" t="n">
        <v>6.64152041</v>
      </c>
      <c r="O15" s="18" t="n">
        <v>346.97734016</v>
      </c>
      <c r="P15" s="20" t="n">
        <v>25.67199834</v>
      </c>
      <c r="Q15" s="18" t="s">
        <v>182</v>
      </c>
      <c r="R15" s="20" t="s">
        <v>182</v>
      </c>
      <c r="S15" s="18" t="n">
        <v>367.66871077</v>
      </c>
      <c r="T15" s="20" t="n">
        <v>14.82638214</v>
      </c>
      <c r="U15" s="18" t="s">
        <v>182</v>
      </c>
      <c r="V15" s="20" t="s">
        <v>182</v>
      </c>
      <c r="W15" s="18" t="n">
        <v>439.07250327</v>
      </c>
      <c r="X15" s="20" t="n">
        <v>8.892541850000001</v>
      </c>
    </row>
    <row r="16" spans="1:24">
      <c r="A16" s="15" t="s">
        <v>191</v>
      </c>
      <c r="B16" s="17" t="n">
        <v>6108</v>
      </c>
      <c r="C16" s="18">
        <f>(264.0/B16*100)</f>
        <v/>
      </c>
      <c r="D16" s="19" t="n">
        <v>5844</v>
      </c>
      <c r="E16" s="18" t="n">
        <v>522.22454342</v>
      </c>
      <c r="F16" s="20" t="n">
        <v>3.92535478</v>
      </c>
      <c r="G16" s="18" t="n">
        <v>519.52451683</v>
      </c>
      <c r="H16" s="20" t="n">
        <v>4.71119682</v>
      </c>
      <c r="I16" s="18" t="n">
        <v>527.55498369</v>
      </c>
      <c r="J16" s="20" t="n">
        <v>4.04176222</v>
      </c>
      <c r="K16" s="18" t="n">
        <v>525.9598326399999</v>
      </c>
      <c r="L16" s="20" t="n">
        <v>3.74623033</v>
      </c>
      <c r="M16" s="18" t="n">
        <v>480.58913717</v>
      </c>
      <c r="N16" s="20" t="n">
        <v>4.35056798</v>
      </c>
      <c r="O16" s="18" t="n">
        <v>327.78468044</v>
      </c>
      <c r="P16" s="20" t="n">
        <v>17.76127597</v>
      </c>
      <c r="Q16" s="18" t="s">
        <v>182</v>
      </c>
      <c r="R16" s="20" t="s">
        <v>182</v>
      </c>
      <c r="S16" s="18" t="s">
        <v>182</v>
      </c>
      <c r="T16" s="20" t="s">
        <v>182</v>
      </c>
      <c r="U16" s="18" t="s">
        <v>182</v>
      </c>
      <c r="V16" s="20" t="s">
        <v>182</v>
      </c>
      <c r="W16" s="18" t="n">
        <v>387.00145773</v>
      </c>
      <c r="X16" s="20" t="n">
        <v>7.96817497</v>
      </c>
    </row>
    <row r="17" spans="1:24">
      <c r="A17" s="15" t="s">
        <v>192</v>
      </c>
      <c r="B17" s="17" t="n">
        <v>6504</v>
      </c>
      <c r="C17" s="18">
        <f>(794.0/B17*100)</f>
        <v/>
      </c>
      <c r="D17" s="19" t="n">
        <v>5710</v>
      </c>
      <c r="E17" s="18" t="n">
        <v>532.09335045</v>
      </c>
      <c r="F17" s="20" t="n">
        <v>3.779025</v>
      </c>
      <c r="G17" s="18" t="n">
        <v>517.6030687799999</v>
      </c>
      <c r="H17" s="20" t="n">
        <v>4.66526529</v>
      </c>
      <c r="I17" s="18" t="n">
        <v>521.75111543</v>
      </c>
      <c r="J17" s="20" t="n">
        <v>4.38447432</v>
      </c>
      <c r="K17" s="18" t="n">
        <v>525.35024534</v>
      </c>
      <c r="L17" s="20" t="n">
        <v>4.60581838</v>
      </c>
      <c r="M17" s="18" t="n">
        <v>517.26773752</v>
      </c>
      <c r="N17" s="20" t="n">
        <v>5.28061339</v>
      </c>
      <c r="O17" s="18" t="s">
        <v>182</v>
      </c>
      <c r="P17" s="20" t="s">
        <v>182</v>
      </c>
      <c r="Q17" s="18" t="s">
        <v>182</v>
      </c>
      <c r="R17" s="20" t="s">
        <v>182</v>
      </c>
      <c r="S17" s="18" t="n">
        <v>338.260297</v>
      </c>
      <c r="T17" s="20" t="n">
        <v>14.23011861</v>
      </c>
      <c r="U17" s="18" t="s">
        <v>182</v>
      </c>
      <c r="V17" s="20" t="s">
        <v>182</v>
      </c>
      <c r="W17" s="18" t="n">
        <v>417.5458686</v>
      </c>
      <c r="X17" s="20" t="n">
        <v>8.77998066</v>
      </c>
    </row>
    <row r="18" spans="1:24">
      <c r="A18" s="15" t="s">
        <v>193</v>
      </c>
      <c r="B18" s="17" t="n">
        <v>5532</v>
      </c>
      <c r="C18" s="18">
        <f>(40.0/B18*100)</f>
        <v/>
      </c>
      <c r="D18" s="19" t="n">
        <v>5492</v>
      </c>
      <c r="E18" s="18" t="n">
        <v>481.41839815</v>
      </c>
      <c r="F18" s="20" t="n">
        <v>5.77975814</v>
      </c>
      <c r="G18" s="18" t="n">
        <v>477.65121456</v>
      </c>
      <c r="H18" s="20" t="n">
        <v>6.39181235</v>
      </c>
      <c r="I18" s="18" t="n">
        <v>495.24266023</v>
      </c>
      <c r="J18" s="20" t="n">
        <v>5.16611899</v>
      </c>
      <c r="K18" s="18" t="n">
        <v>473.14401951</v>
      </c>
      <c r="L18" s="20" t="n">
        <v>4.55975104</v>
      </c>
      <c r="M18" s="18" t="n">
        <v>466.449844</v>
      </c>
      <c r="N18" s="20" t="n">
        <v>4.62793826</v>
      </c>
      <c r="O18" s="18" t="n">
        <v>344.14369298</v>
      </c>
      <c r="P18" s="20" t="n">
        <v>18.50959331</v>
      </c>
      <c r="Q18" s="18" t="s">
        <v>182</v>
      </c>
      <c r="R18" s="20" t="s">
        <v>182</v>
      </c>
      <c r="S18" s="18" t="s">
        <v>182</v>
      </c>
      <c r="T18" s="20" t="s">
        <v>182</v>
      </c>
      <c r="U18" s="18" t="s">
        <v>182</v>
      </c>
      <c r="V18" s="20" t="s">
        <v>182</v>
      </c>
      <c r="W18" s="18" t="n">
        <v>385.43240396</v>
      </c>
      <c r="X18" s="20" t="n">
        <v>8.00654456</v>
      </c>
    </row>
    <row r="19" spans="1:24">
      <c r="A19" s="15" t="s">
        <v>194</v>
      </c>
      <c r="B19" s="17" t="n">
        <v>5658</v>
      </c>
      <c r="C19" s="18">
        <f>(154.0/B19*100)</f>
        <v/>
      </c>
      <c r="D19" s="19" t="n">
        <v>5504</v>
      </c>
      <c r="E19" s="18" t="n">
        <v>444.36392303</v>
      </c>
      <c r="F19" s="20" t="n">
        <v>5.73485966</v>
      </c>
      <c r="G19" s="18" t="n">
        <v>471.56440214</v>
      </c>
      <c r="H19" s="20" t="n">
        <v>5.78149707</v>
      </c>
      <c r="I19" s="18" t="n">
        <v>485.2476398</v>
      </c>
      <c r="J19" s="20" t="n">
        <v>4.05981526</v>
      </c>
      <c r="K19" s="18" t="n">
        <v>490.45477251</v>
      </c>
      <c r="L19" s="20" t="n">
        <v>4.0333109</v>
      </c>
      <c r="M19" s="18" t="n">
        <v>468.49194851</v>
      </c>
      <c r="N19" s="20" t="n">
        <v>3.688419</v>
      </c>
      <c r="O19" s="18" t="n">
        <v>417.5235188</v>
      </c>
      <c r="P19" s="20" t="n">
        <v>18.56400748</v>
      </c>
      <c r="Q19" s="18" t="s">
        <v>182</v>
      </c>
      <c r="R19" s="20" t="s">
        <v>182</v>
      </c>
      <c r="S19" s="18" t="s">
        <v>182</v>
      </c>
      <c r="T19" s="20" t="s">
        <v>182</v>
      </c>
      <c r="U19" s="18" t="s">
        <v>182</v>
      </c>
      <c r="V19" s="20" t="s">
        <v>182</v>
      </c>
      <c r="W19" s="18" t="n">
        <v>380.99469569</v>
      </c>
      <c r="X19" s="20" t="n">
        <v>6.72475908</v>
      </c>
    </row>
    <row r="20" spans="1:24">
      <c r="A20" s="15" t="s">
        <v>195</v>
      </c>
      <c r="B20" s="17" t="n">
        <v>3371</v>
      </c>
      <c r="C20" s="18">
        <f>(81.0/B20*100)</f>
        <v/>
      </c>
      <c r="D20" s="19" t="n">
        <v>3290</v>
      </c>
      <c r="E20" s="18" t="n">
        <v>474.61864789</v>
      </c>
      <c r="F20" s="20" t="n">
        <v>4.68405349</v>
      </c>
      <c r="G20" s="18" t="n">
        <v>499.17624253</v>
      </c>
      <c r="H20" s="20" t="n">
        <v>4.53378027</v>
      </c>
      <c r="I20" s="18" t="n">
        <v>494.94472916</v>
      </c>
      <c r="J20" s="20" t="n">
        <v>3.46624928</v>
      </c>
      <c r="K20" s="18" t="n">
        <v>487.19660807</v>
      </c>
      <c r="L20" s="20" t="n">
        <v>4.19883555</v>
      </c>
      <c r="M20" s="18" t="n">
        <v>471.92259571</v>
      </c>
      <c r="N20" s="20" t="n">
        <v>5.43677494</v>
      </c>
      <c r="O20" s="18" t="s">
        <v>182</v>
      </c>
      <c r="P20" s="20" t="s">
        <v>182</v>
      </c>
      <c r="Q20" s="18" t="s">
        <v>182</v>
      </c>
      <c r="R20" s="20" t="s">
        <v>182</v>
      </c>
      <c r="S20" s="18" t="s">
        <v>182</v>
      </c>
      <c r="T20" s="20" t="s">
        <v>182</v>
      </c>
      <c r="U20" s="18" t="s">
        <v>182</v>
      </c>
      <c r="V20" s="20" t="s">
        <v>182</v>
      </c>
      <c r="W20" s="18" t="n">
        <v>384.26679547</v>
      </c>
      <c r="X20" s="20" t="n">
        <v>8.54541247</v>
      </c>
    </row>
    <row r="21" spans="1:24">
      <c r="A21" s="15" t="s">
        <v>196</v>
      </c>
      <c r="B21" s="17" t="n">
        <v>5741</v>
      </c>
      <c r="C21" s="18">
        <f>(81.0/B21*100)</f>
        <v/>
      </c>
      <c r="D21" s="19" t="n">
        <v>5660</v>
      </c>
      <c r="E21" s="18" t="n">
        <v>514.6531033700001</v>
      </c>
      <c r="F21" s="20" t="n">
        <v>4.05405086</v>
      </c>
      <c r="G21" s="18" t="n">
        <v>532.03793791</v>
      </c>
      <c r="H21" s="20" t="n">
        <v>3.51864074</v>
      </c>
      <c r="I21" s="18" t="n">
        <v>536.1684840299999</v>
      </c>
      <c r="J21" s="20" t="n">
        <v>2.88302969</v>
      </c>
      <c r="K21" s="18" t="n">
        <v>523.40118892</v>
      </c>
      <c r="L21" s="20" t="n">
        <v>3.90832472</v>
      </c>
      <c r="M21" s="18" t="n">
        <v>491.39066792</v>
      </c>
      <c r="N21" s="20" t="n">
        <v>4.003908</v>
      </c>
      <c r="O21" s="18" t="n">
        <v>412.14039851</v>
      </c>
      <c r="P21" s="20" t="n">
        <v>36.64432922</v>
      </c>
      <c r="Q21" s="18" t="s">
        <v>182</v>
      </c>
      <c r="R21" s="20" t="s">
        <v>182</v>
      </c>
      <c r="S21" s="18" t="s">
        <v>182</v>
      </c>
      <c r="T21" s="20" t="s">
        <v>182</v>
      </c>
      <c r="U21" s="18" t="s">
        <v>182</v>
      </c>
      <c r="V21" s="20" t="s">
        <v>182</v>
      </c>
      <c r="W21" s="18" t="n">
        <v>454.32891535</v>
      </c>
      <c r="X21" s="20" t="n">
        <v>9.692448929999999</v>
      </c>
    </row>
    <row r="22" spans="1:24">
      <c r="A22" s="15" t="s">
        <v>197</v>
      </c>
      <c r="B22" s="17" t="n">
        <v>6598</v>
      </c>
      <c r="C22" s="18">
        <f>(102.0/B22*100)</f>
        <v/>
      </c>
      <c r="D22" s="19" t="n">
        <v>6496</v>
      </c>
      <c r="E22" s="18" t="n">
        <v>519.0382334</v>
      </c>
      <c r="F22" s="20" t="n">
        <v>5.65352424</v>
      </c>
      <c r="G22" s="18" t="n">
        <v>490.65213861</v>
      </c>
      <c r="H22" s="20" t="n">
        <v>4.71669788</v>
      </c>
      <c r="I22" s="18" t="n">
        <v>481.86960132</v>
      </c>
      <c r="J22" s="20" t="n">
        <v>6.09517494</v>
      </c>
      <c r="K22" s="18" t="n">
        <v>478.55857614</v>
      </c>
      <c r="L22" s="20" t="n">
        <v>5.15049804</v>
      </c>
      <c r="M22" s="18" t="n">
        <v>452.80155124</v>
      </c>
      <c r="N22" s="20" t="n">
        <v>5.66843756</v>
      </c>
      <c r="O22" s="18" t="n">
        <v>371.78539807</v>
      </c>
      <c r="P22" s="20" t="n">
        <v>9.287245390000001</v>
      </c>
      <c r="Q22" s="18" t="s">
        <v>182</v>
      </c>
      <c r="R22" s="20" t="s">
        <v>182</v>
      </c>
      <c r="S22" s="18" t="n">
        <v>481.75555063</v>
      </c>
      <c r="T22" s="20" t="n">
        <v>8.711038220000001</v>
      </c>
      <c r="U22" s="18" t="s">
        <v>182</v>
      </c>
      <c r="V22" s="20" t="s">
        <v>182</v>
      </c>
      <c r="W22" s="18" t="n">
        <v>372.93698566</v>
      </c>
      <c r="X22" s="20" t="n">
        <v>8.0630933</v>
      </c>
    </row>
    <row r="23" spans="1:24">
      <c r="A23" s="15" t="s">
        <v>198</v>
      </c>
      <c r="B23" s="17" t="n">
        <v>11583</v>
      </c>
      <c r="C23" s="18">
        <f>(522.0/B23*100)</f>
        <v/>
      </c>
      <c r="D23" s="19" t="n">
        <v>11061</v>
      </c>
      <c r="E23" s="18" t="n">
        <v>504.70669625</v>
      </c>
      <c r="F23" s="20" t="n">
        <v>3.74031158</v>
      </c>
      <c r="G23" s="18" t="n">
        <v>482.83201377</v>
      </c>
      <c r="H23" s="20" t="n">
        <v>4.53106099</v>
      </c>
      <c r="I23" s="18" t="n">
        <v>489.97680372</v>
      </c>
      <c r="J23" s="20" t="n">
        <v>4.81142252</v>
      </c>
      <c r="K23" s="18" t="n">
        <v>490.38507687</v>
      </c>
      <c r="L23" s="20" t="n">
        <v>3.79739359</v>
      </c>
      <c r="M23" s="18" t="n">
        <v>490.19806691</v>
      </c>
      <c r="N23" s="20" t="n">
        <v>4.01625575</v>
      </c>
      <c r="O23" s="18" t="n">
        <v>415.78740956</v>
      </c>
      <c r="P23" s="20" t="n">
        <v>22.44752181</v>
      </c>
      <c r="Q23" s="18" t="s">
        <v>182</v>
      </c>
      <c r="R23" s="20" t="s">
        <v>182</v>
      </c>
      <c r="S23" s="18" t="s">
        <v>182</v>
      </c>
      <c r="T23" s="20" t="s">
        <v>182</v>
      </c>
      <c r="U23" s="18" t="s">
        <v>182</v>
      </c>
      <c r="V23" s="20" t="s">
        <v>182</v>
      </c>
      <c r="W23" s="18" t="n">
        <v>410.3670865</v>
      </c>
      <c r="X23" s="20" t="n">
        <v>6.93719345</v>
      </c>
    </row>
    <row r="24" spans="1:24">
      <c r="A24" s="15" t="s">
        <v>199</v>
      </c>
      <c r="B24" s="17" t="n">
        <v>6647</v>
      </c>
      <c r="C24" s="18">
        <f>(20.0/B24*100)</f>
        <v/>
      </c>
      <c r="D24" s="19" t="n">
        <v>6627</v>
      </c>
      <c r="E24" s="18" t="n">
        <v>508.59641698</v>
      </c>
      <c r="F24" s="20" t="n">
        <v>3.31337104</v>
      </c>
      <c r="G24" s="18" t="n">
        <v>518.53597719</v>
      </c>
      <c r="H24" s="20" t="n">
        <v>5.17099914</v>
      </c>
      <c r="I24" s="18" t="n">
        <v>542.91546886</v>
      </c>
      <c r="J24" s="20" t="n">
        <v>4.27795078</v>
      </c>
      <c r="K24" s="18" t="n">
        <v>533.1131807100001</v>
      </c>
      <c r="L24" s="20" t="n">
        <v>5.58120397</v>
      </c>
      <c r="M24" s="18" t="n">
        <v>522.53420551</v>
      </c>
      <c r="N24" s="20" t="n">
        <v>6.55990852</v>
      </c>
      <c r="O24" s="18" t="n">
        <v>421.72680658</v>
      </c>
      <c r="P24" s="20" t="n">
        <v>17.49008828</v>
      </c>
      <c r="Q24" s="18" t="s">
        <v>182</v>
      </c>
      <c r="R24" s="20" t="s">
        <v>182</v>
      </c>
      <c r="S24" s="18" t="s">
        <v>182</v>
      </c>
      <c r="T24" s="20" t="s">
        <v>182</v>
      </c>
      <c r="U24" s="18" t="s">
        <v>182</v>
      </c>
      <c r="V24" s="20" t="s">
        <v>182</v>
      </c>
      <c r="W24" s="18" t="n">
        <v>429.6055846</v>
      </c>
      <c r="X24" s="20" t="n">
        <v>15.73310582</v>
      </c>
    </row>
    <row r="25" spans="1:24">
      <c r="A25" s="15" t="s">
        <v>200</v>
      </c>
      <c r="B25" s="17" t="n">
        <v>5581</v>
      </c>
      <c r="C25" s="18">
        <f>(28.0/B25*100)</f>
        <v/>
      </c>
      <c r="D25" s="19" t="n">
        <v>5553</v>
      </c>
      <c r="E25" s="18" t="n">
        <v>520.86075825</v>
      </c>
      <c r="F25" s="20" t="n">
        <v>4.15752059</v>
      </c>
      <c r="G25" s="18" t="n">
        <v>514.10783768</v>
      </c>
      <c r="H25" s="20" t="n">
        <v>4.81799423</v>
      </c>
      <c r="I25" s="18" t="n">
        <v>522.2810554500001</v>
      </c>
      <c r="J25" s="20" t="n">
        <v>4.83110401</v>
      </c>
      <c r="K25" s="18" t="n">
        <v>524.15265791</v>
      </c>
      <c r="L25" s="20" t="n">
        <v>4.9038037</v>
      </c>
      <c r="M25" s="18" t="n">
        <v>508.30702503</v>
      </c>
      <c r="N25" s="20" t="n">
        <v>6.04421678</v>
      </c>
      <c r="O25" s="18" t="n">
        <v>368.87327966</v>
      </c>
      <c r="P25" s="20" t="n">
        <v>23.3815843</v>
      </c>
      <c r="Q25" s="18" t="s">
        <v>182</v>
      </c>
      <c r="R25" s="20" t="s">
        <v>182</v>
      </c>
      <c r="S25" s="18" t="s">
        <v>182</v>
      </c>
      <c r="T25" s="20" t="s">
        <v>182</v>
      </c>
      <c r="U25" s="18" t="s">
        <v>182</v>
      </c>
      <c r="V25" s="20" t="s">
        <v>182</v>
      </c>
      <c r="W25" s="18" t="n">
        <v>447.69875877</v>
      </c>
      <c r="X25" s="20" t="n">
        <v>15.32895586</v>
      </c>
    </row>
    <row r="26" spans="1:24">
      <c r="A26" s="15" t="s">
        <v>201</v>
      </c>
      <c r="B26" s="17" t="n">
        <v>4869</v>
      </c>
      <c r="C26" s="18">
        <f>(102.0/B26*100)</f>
        <v/>
      </c>
      <c r="D26" s="19" t="n">
        <v>4767</v>
      </c>
      <c r="E26" s="18" t="n">
        <v>499.56311577</v>
      </c>
      <c r="F26" s="20" t="n">
        <v>4.66136142</v>
      </c>
      <c r="G26" s="18" t="n">
        <v>491.34724519</v>
      </c>
      <c r="H26" s="20" t="n">
        <v>3.67145067</v>
      </c>
      <c r="I26" s="18" t="n">
        <v>492.09968955</v>
      </c>
      <c r="J26" s="20" t="n">
        <v>3.18099941</v>
      </c>
      <c r="K26" s="18" t="n">
        <v>489.8286616</v>
      </c>
      <c r="L26" s="20" t="n">
        <v>3.0358591</v>
      </c>
      <c r="M26" s="18" t="n">
        <v>484.06882058</v>
      </c>
      <c r="N26" s="20" t="n">
        <v>3.77165877</v>
      </c>
      <c r="O26" s="18" t="s">
        <v>182</v>
      </c>
      <c r="P26" s="20" t="s">
        <v>182</v>
      </c>
      <c r="Q26" s="18" t="s">
        <v>182</v>
      </c>
      <c r="R26" s="20" t="s">
        <v>182</v>
      </c>
      <c r="S26" s="18" t="s">
        <v>182</v>
      </c>
      <c r="T26" s="20" t="s">
        <v>182</v>
      </c>
      <c r="U26" s="18" t="s">
        <v>182</v>
      </c>
      <c r="V26" s="20" t="s">
        <v>182</v>
      </c>
      <c r="W26" s="18" t="n">
        <v>418.56518877</v>
      </c>
      <c r="X26" s="20" t="n">
        <v>8.09521683</v>
      </c>
    </row>
    <row r="27" spans="1:24">
      <c r="A27" s="15" t="s">
        <v>202</v>
      </c>
      <c r="B27" s="17" t="n">
        <v>5299</v>
      </c>
      <c r="C27" s="18">
        <f>(186.0/B27*100)</f>
        <v/>
      </c>
      <c r="D27" s="19" t="n">
        <v>5113</v>
      </c>
      <c r="E27" s="18" t="n">
        <v>488.26233784</v>
      </c>
      <c r="F27" s="20" t="n">
        <v>4.00217167</v>
      </c>
      <c r="G27" s="18" t="n">
        <v>478.07854984</v>
      </c>
      <c r="H27" s="20" t="n">
        <v>4.22364521</v>
      </c>
      <c r="I27" s="18" t="n">
        <v>497.44742646</v>
      </c>
      <c r="J27" s="20" t="n">
        <v>3.50712968</v>
      </c>
      <c r="K27" s="18" t="n">
        <v>510.58921549</v>
      </c>
      <c r="L27" s="20" t="n">
        <v>3.49445084</v>
      </c>
      <c r="M27" s="18" t="n">
        <v>486.70101811</v>
      </c>
      <c r="N27" s="20" t="n">
        <v>4.25180607</v>
      </c>
      <c r="O27" s="18" t="n">
        <v>387.30917951</v>
      </c>
      <c r="P27" s="20" t="n">
        <v>16.08929805</v>
      </c>
      <c r="Q27" s="18" t="s">
        <v>182</v>
      </c>
      <c r="R27" s="20" t="s">
        <v>182</v>
      </c>
      <c r="S27" s="18" t="s">
        <v>182</v>
      </c>
      <c r="T27" s="20" t="s">
        <v>182</v>
      </c>
      <c r="U27" s="18" t="s">
        <v>182</v>
      </c>
      <c r="V27" s="20" t="s">
        <v>182</v>
      </c>
      <c r="W27" s="18" t="n">
        <v>403.53996808</v>
      </c>
      <c r="X27" s="20" t="n">
        <v>4.49212154</v>
      </c>
    </row>
    <row r="28" spans="1:24">
      <c r="A28" s="15" t="s">
        <v>203</v>
      </c>
      <c r="B28" s="17" t="n">
        <v>7568</v>
      </c>
      <c r="C28" s="18">
        <f>(135.0/B28*100)</f>
        <v/>
      </c>
      <c r="D28" s="19" t="n">
        <v>7433</v>
      </c>
      <c r="E28" s="18" t="n">
        <v>394.85225383</v>
      </c>
      <c r="F28" s="20" t="n">
        <v>3.84286117</v>
      </c>
      <c r="G28" s="18" t="n">
        <v>417.826852</v>
      </c>
      <c r="H28" s="20" t="n">
        <v>4.55616394</v>
      </c>
      <c r="I28" s="18" t="n">
        <v>434.93536242</v>
      </c>
      <c r="J28" s="20" t="n">
        <v>3.44803258</v>
      </c>
      <c r="K28" s="18" t="n">
        <v>439.13754507</v>
      </c>
      <c r="L28" s="20" t="n">
        <v>3.06591801</v>
      </c>
      <c r="M28" s="18" t="n">
        <v>441.22165982</v>
      </c>
      <c r="N28" s="20" t="n">
        <v>4.02517906</v>
      </c>
      <c r="O28" s="18" t="n">
        <v>334.93985653</v>
      </c>
      <c r="P28" s="20" t="n">
        <v>9.19196545</v>
      </c>
      <c r="Q28" s="18" t="s">
        <v>182</v>
      </c>
      <c r="R28" s="20" t="s">
        <v>182</v>
      </c>
      <c r="S28" s="18" t="s">
        <v>182</v>
      </c>
      <c r="T28" s="20" t="s">
        <v>182</v>
      </c>
      <c r="U28" s="18" t="s">
        <v>182</v>
      </c>
      <c r="V28" s="20" t="s">
        <v>182</v>
      </c>
      <c r="W28" s="18" t="n">
        <v>357.03817892</v>
      </c>
      <c r="X28" s="20" t="n">
        <v>9.0506963</v>
      </c>
    </row>
    <row r="29" spans="1:24">
      <c r="A29" s="15" t="s">
        <v>204</v>
      </c>
      <c r="B29" s="17" t="n">
        <v>5385</v>
      </c>
      <c r="C29" s="18">
        <f>(37.0/B29*100)</f>
        <v/>
      </c>
      <c r="D29" s="19" t="n">
        <v>5348</v>
      </c>
      <c r="E29" s="18" t="n">
        <v>518.07332451</v>
      </c>
      <c r="F29" s="20" t="n">
        <v>3.02393858</v>
      </c>
      <c r="G29" s="18" t="n">
        <v>508.99628876</v>
      </c>
      <c r="H29" s="20" t="n">
        <v>5.17031911</v>
      </c>
      <c r="I29" s="18" t="n">
        <v>504.24745751</v>
      </c>
      <c r="J29" s="20" t="n">
        <v>3.81077435</v>
      </c>
      <c r="K29" s="18" t="n">
        <v>519.79164492</v>
      </c>
      <c r="L29" s="20" t="n">
        <v>4.04118706</v>
      </c>
      <c r="M29" s="18" t="n">
        <v>500.49718747</v>
      </c>
      <c r="N29" s="20" t="n">
        <v>5.17201163</v>
      </c>
      <c r="O29" s="18" t="n">
        <v>324.13415987</v>
      </c>
      <c r="P29" s="20" t="n">
        <v>51.69632977</v>
      </c>
      <c r="Q29" s="18" t="s">
        <v>182</v>
      </c>
      <c r="R29" s="20" t="s">
        <v>182</v>
      </c>
      <c r="S29" s="18" t="n">
        <v>314.02123871</v>
      </c>
      <c r="T29" s="20" t="n">
        <v>13.26138992</v>
      </c>
      <c r="U29" s="18" t="s">
        <v>182</v>
      </c>
      <c r="V29" s="20" t="s">
        <v>182</v>
      </c>
      <c r="W29" s="18" t="n">
        <v>406.75109148</v>
      </c>
      <c r="X29" s="20" t="n">
        <v>11.78100749</v>
      </c>
    </row>
    <row r="30" spans="1:24">
      <c r="A30" s="15" t="s">
        <v>205</v>
      </c>
      <c r="B30" s="17" t="n">
        <v>4520</v>
      </c>
      <c r="C30" s="18">
        <f>(577.0/B30*100)</f>
        <v/>
      </c>
      <c r="D30" s="19" t="n">
        <v>3943</v>
      </c>
      <c r="E30" s="18" t="n">
        <v>521.45819297</v>
      </c>
      <c r="F30" s="20" t="n">
        <v>4.98078598</v>
      </c>
      <c r="G30" s="18" t="n">
        <v>530.33230785</v>
      </c>
      <c r="H30" s="20" t="n">
        <v>5.56296373</v>
      </c>
      <c r="I30" s="18" t="n">
        <v>534.11045045</v>
      </c>
      <c r="J30" s="20" t="n">
        <v>3.82579174</v>
      </c>
      <c r="K30" s="18" t="n">
        <v>518.04303681</v>
      </c>
      <c r="L30" s="20" t="n">
        <v>4.714779</v>
      </c>
      <c r="M30" s="18" t="n">
        <v>493.72787426</v>
      </c>
      <c r="N30" s="20" t="n">
        <v>4.85112115</v>
      </c>
      <c r="O30" s="18" t="n">
        <v>405.01001004</v>
      </c>
      <c r="P30" s="20" t="n">
        <v>26.28454288</v>
      </c>
      <c r="Q30" s="18" t="s">
        <v>182</v>
      </c>
      <c r="R30" s="20" t="s">
        <v>182</v>
      </c>
      <c r="S30" s="18" t="s">
        <v>182</v>
      </c>
      <c r="T30" s="20" t="s">
        <v>182</v>
      </c>
      <c r="U30" s="18" t="s">
        <v>182</v>
      </c>
      <c r="V30" s="20" t="s">
        <v>182</v>
      </c>
      <c r="W30" s="18" t="n">
        <v>425.03540952</v>
      </c>
      <c r="X30" s="20" t="n">
        <v>7.04553368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(17.0/B32*100)</f>
        <v/>
      </c>
      <c r="D32" s="19" t="n">
        <v>4461</v>
      </c>
      <c r="E32" s="18" t="n">
        <v>505.12676599</v>
      </c>
      <c r="F32" s="20" t="n">
        <v>5.07095355</v>
      </c>
      <c r="G32" s="18" t="n">
        <v>495.65408498</v>
      </c>
      <c r="H32" s="20" t="n">
        <v>4.8238246</v>
      </c>
      <c r="I32" s="18" t="n">
        <v>513.70944931</v>
      </c>
      <c r="J32" s="20" t="n">
        <v>3.88413954</v>
      </c>
      <c r="K32" s="18" t="n">
        <v>518.99991044</v>
      </c>
      <c r="L32" s="20" t="n">
        <v>3.15466746</v>
      </c>
      <c r="M32" s="18" t="n">
        <v>503.30638519</v>
      </c>
      <c r="N32" s="20" t="n">
        <v>3.85661816</v>
      </c>
      <c r="O32" s="18" t="n">
        <v>415.96615723</v>
      </c>
      <c r="P32" s="20" t="n">
        <v>23.22638406</v>
      </c>
      <c r="Q32" s="18" t="s">
        <v>182</v>
      </c>
      <c r="R32" s="20" t="s">
        <v>182</v>
      </c>
      <c r="S32" s="18" t="s">
        <v>182</v>
      </c>
      <c r="T32" s="20" t="s">
        <v>182</v>
      </c>
      <c r="U32" s="18" t="s">
        <v>182</v>
      </c>
      <c r="V32" s="20" t="s">
        <v>182</v>
      </c>
      <c r="W32" s="18" t="n">
        <v>415.55419858</v>
      </c>
      <c r="X32" s="20" t="n">
        <v>9.465953470000001</v>
      </c>
    </row>
    <row r="33" spans="1:24">
      <c r="A33" s="15" t="s">
        <v>208</v>
      </c>
      <c r="B33" s="17" t="n">
        <v>7325</v>
      </c>
      <c r="C33" s="18">
        <f>(246.0/B33*100)</f>
        <v/>
      </c>
      <c r="D33" s="19" t="n">
        <v>7079</v>
      </c>
      <c r="E33" s="18" t="n">
        <v>508.06018547</v>
      </c>
      <c r="F33" s="20" t="n">
        <v>4.50694777</v>
      </c>
      <c r="G33" s="18" t="n">
        <v>504.62676661</v>
      </c>
      <c r="H33" s="20" t="n">
        <v>3.84469506</v>
      </c>
      <c r="I33" s="18" t="n">
        <v>509.58175322</v>
      </c>
      <c r="J33" s="20" t="n">
        <v>3.93334307</v>
      </c>
      <c r="K33" s="18" t="n">
        <v>503.72384585</v>
      </c>
      <c r="L33" s="20" t="n">
        <v>3.38063815</v>
      </c>
      <c r="M33" s="18" t="n">
        <v>480.48758138</v>
      </c>
      <c r="N33" s="20" t="n">
        <v>4.02181604</v>
      </c>
      <c r="O33" s="18" t="n">
        <v>376.02911283</v>
      </c>
      <c r="P33" s="20" t="n">
        <v>21.32653468</v>
      </c>
      <c r="Q33" s="18" t="s">
        <v>182</v>
      </c>
      <c r="R33" s="20" t="s">
        <v>182</v>
      </c>
      <c r="S33" s="18" t="s">
        <v>182</v>
      </c>
      <c r="T33" s="20" t="s">
        <v>182</v>
      </c>
      <c r="U33" s="18" t="s">
        <v>182</v>
      </c>
      <c r="V33" s="20" t="s">
        <v>182</v>
      </c>
      <c r="W33" s="18" t="n">
        <v>420.21551407</v>
      </c>
      <c r="X33" s="20" t="n">
        <v>8.80110073</v>
      </c>
    </row>
    <row r="34" spans="1:24">
      <c r="A34" s="15" t="s">
        <v>209</v>
      </c>
      <c r="B34" s="17" t="n">
        <v>6350</v>
      </c>
      <c r="C34" s="18">
        <f>(87.0/B34*100)</f>
        <v/>
      </c>
      <c r="D34" s="19" t="n">
        <v>6263</v>
      </c>
      <c r="E34" s="18" t="n">
        <v>429.81192268</v>
      </c>
      <c r="F34" s="20" t="n">
        <v>5.61198579</v>
      </c>
      <c r="G34" s="18" t="n">
        <v>431.61560404</v>
      </c>
      <c r="H34" s="20" t="n">
        <v>5.12250179</v>
      </c>
      <c r="I34" s="18" t="n">
        <v>473.64799349</v>
      </c>
      <c r="J34" s="20" t="n">
        <v>3.85856686</v>
      </c>
      <c r="K34" s="18" t="n">
        <v>486.22275164</v>
      </c>
      <c r="L34" s="20" t="n">
        <v>3.84168152</v>
      </c>
      <c r="M34" s="18" t="n">
        <v>473.22427601</v>
      </c>
      <c r="N34" s="20" t="n">
        <v>3.40966314</v>
      </c>
      <c r="O34" s="18" t="n">
        <v>336.00964723</v>
      </c>
      <c r="P34" s="20" t="n">
        <v>14.75537024</v>
      </c>
      <c r="Q34" s="18" t="s">
        <v>182</v>
      </c>
      <c r="R34" s="20" t="s">
        <v>182</v>
      </c>
      <c r="S34" s="18" t="n">
        <v>263.37193708</v>
      </c>
      <c r="T34" s="20" t="n">
        <v>13.61114927</v>
      </c>
      <c r="U34" s="18" t="s">
        <v>182</v>
      </c>
      <c r="V34" s="20" t="s">
        <v>182</v>
      </c>
      <c r="W34" s="18" t="n">
        <v>363.97395837</v>
      </c>
      <c r="X34" s="20" t="n">
        <v>7.80048647</v>
      </c>
    </row>
    <row r="35" spans="1:24">
      <c r="A35" s="15" t="s">
        <v>210</v>
      </c>
      <c r="B35" s="17" t="n">
        <v>6406</v>
      </c>
      <c r="C35" s="18">
        <f>(76.0/B35*100)</f>
        <v/>
      </c>
      <c r="D35" s="19" t="n">
        <v>6330</v>
      </c>
      <c r="E35" s="18" t="n">
        <v>493.27958132</v>
      </c>
      <c r="F35" s="20" t="n">
        <v>4.95752728</v>
      </c>
      <c r="G35" s="18" t="n">
        <v>493.41041848</v>
      </c>
      <c r="H35" s="20" t="n">
        <v>3.90184274</v>
      </c>
      <c r="I35" s="18" t="n">
        <v>513.73146703</v>
      </c>
      <c r="J35" s="20" t="n">
        <v>3.7999431</v>
      </c>
      <c r="K35" s="18" t="n">
        <v>523.24376943</v>
      </c>
      <c r="L35" s="20" t="n">
        <v>3.21592552</v>
      </c>
      <c r="M35" s="18" t="n">
        <v>516.22835987</v>
      </c>
      <c r="N35" s="20" t="n">
        <v>3.03450785</v>
      </c>
      <c r="O35" s="18" t="n">
        <v>430.2645433</v>
      </c>
      <c r="P35" s="20" t="n">
        <v>21.07802728</v>
      </c>
      <c r="Q35" s="18" t="s">
        <v>182</v>
      </c>
      <c r="R35" s="20" t="s">
        <v>182</v>
      </c>
      <c r="S35" s="18" t="n">
        <v>337.32521215</v>
      </c>
      <c r="T35" s="20" t="n">
        <v>11.65794297</v>
      </c>
      <c r="U35" s="18" t="s">
        <v>182</v>
      </c>
      <c r="V35" s="20" t="s">
        <v>182</v>
      </c>
      <c r="W35" s="18" t="n">
        <v>427.90160138</v>
      </c>
      <c r="X35" s="20" t="n">
        <v>6.40020517</v>
      </c>
    </row>
    <row r="36" spans="1:24">
      <c r="A36" s="15" t="s">
        <v>211</v>
      </c>
      <c r="B36" s="17" t="n">
        <v>6736</v>
      </c>
      <c r="C36" s="18">
        <f>(54.0/B36*100)</f>
        <v/>
      </c>
      <c r="D36" s="19" t="n">
        <v>6682</v>
      </c>
      <c r="E36" s="18" t="n">
        <v>506.04891794</v>
      </c>
      <c r="F36" s="20" t="n">
        <v>3.07619591</v>
      </c>
      <c r="G36" s="18" t="n">
        <v>493.31059266</v>
      </c>
      <c r="H36" s="20" t="n">
        <v>4.09359854</v>
      </c>
      <c r="I36" s="18" t="n">
        <v>504.54883524</v>
      </c>
      <c r="J36" s="20" t="n">
        <v>3.42019093</v>
      </c>
      <c r="K36" s="18" t="n">
        <v>508.79342854</v>
      </c>
      <c r="L36" s="20" t="n">
        <v>3.04738073</v>
      </c>
      <c r="M36" s="18" t="n">
        <v>490.42887828</v>
      </c>
      <c r="N36" s="20" t="n">
        <v>3.23647152</v>
      </c>
      <c r="O36" s="18" t="n">
        <v>369.72364582</v>
      </c>
      <c r="P36" s="20" t="n">
        <v>22.3136275</v>
      </c>
      <c r="Q36" s="18" t="s">
        <v>182</v>
      </c>
      <c r="R36" s="20" t="s">
        <v>182</v>
      </c>
      <c r="S36" s="18" t="s">
        <v>182</v>
      </c>
      <c r="T36" s="20" t="s">
        <v>182</v>
      </c>
      <c r="U36" s="18" t="s">
        <v>182</v>
      </c>
      <c r="V36" s="20" t="s">
        <v>182</v>
      </c>
      <c r="W36" s="18" t="n">
        <v>399.37586189</v>
      </c>
      <c r="X36" s="20" t="n">
        <v>7.5183788</v>
      </c>
    </row>
    <row r="37" spans="1:24">
      <c r="A37" s="15" t="s">
        <v>212</v>
      </c>
      <c r="B37" s="17" t="n">
        <v>5458</v>
      </c>
      <c r="C37" s="18">
        <f>(271.0/B37*100)</f>
        <v/>
      </c>
      <c r="D37" s="19" t="n">
        <v>5187</v>
      </c>
      <c r="E37" s="18" t="n">
        <v>525.75152408</v>
      </c>
      <c r="F37" s="20" t="n">
        <v>4.55195613</v>
      </c>
      <c r="G37" s="18" t="n">
        <v>515.611757</v>
      </c>
      <c r="H37" s="20" t="n">
        <v>4.87893993</v>
      </c>
      <c r="I37" s="18" t="n">
        <v>517.86521172</v>
      </c>
      <c r="J37" s="20" t="n">
        <v>4.14812296</v>
      </c>
      <c r="K37" s="18" t="n">
        <v>511.94094694</v>
      </c>
      <c r="L37" s="20" t="n">
        <v>4.78843202</v>
      </c>
      <c r="M37" s="18" t="n">
        <v>485.1651043</v>
      </c>
      <c r="N37" s="20" t="n">
        <v>5.49264718</v>
      </c>
      <c r="O37" s="18" t="n">
        <v>343.16972128</v>
      </c>
      <c r="P37" s="20" t="n">
        <v>23.12127196</v>
      </c>
      <c r="Q37" s="18" t="s">
        <v>182</v>
      </c>
      <c r="R37" s="20" t="s">
        <v>182</v>
      </c>
      <c r="S37" s="18" t="s">
        <v>182</v>
      </c>
      <c r="T37" s="20" t="s">
        <v>182</v>
      </c>
      <c r="U37" s="18" t="s">
        <v>182</v>
      </c>
      <c r="V37" s="20" t="s">
        <v>182</v>
      </c>
      <c r="W37" s="18" t="n">
        <v>411.54155989</v>
      </c>
      <c r="X37" s="20" t="n">
        <v>6.71957823</v>
      </c>
    </row>
    <row r="38" spans="1:24">
      <c r="A38" s="15" t="s">
        <v>213</v>
      </c>
      <c r="B38" s="17" t="n">
        <v>5860</v>
      </c>
      <c r="C38" s="18">
        <f>(68.0/B38*100)</f>
        <v/>
      </c>
      <c r="D38" s="19" t="n">
        <v>5792</v>
      </c>
      <c r="E38" s="18" t="n">
        <v>514.62544015</v>
      </c>
      <c r="F38" s="20" t="n">
        <v>3.66354885</v>
      </c>
      <c r="G38" s="18" t="n">
        <v>484.96068248</v>
      </c>
      <c r="H38" s="20" t="n">
        <v>5.5655251</v>
      </c>
      <c r="I38" s="18" t="n">
        <v>498.87589433</v>
      </c>
      <c r="J38" s="20" t="n">
        <v>4.34883523</v>
      </c>
      <c r="K38" s="18" t="n">
        <v>505.26726274</v>
      </c>
      <c r="L38" s="20" t="n">
        <v>4.22041327</v>
      </c>
      <c r="M38" s="18" t="n">
        <v>486.82582682</v>
      </c>
      <c r="N38" s="20" t="n">
        <v>4.1129603</v>
      </c>
      <c r="O38" s="18" t="n">
        <v>369.61260262</v>
      </c>
      <c r="P38" s="20" t="n">
        <v>18.26023486</v>
      </c>
      <c r="Q38" s="18" t="s">
        <v>182</v>
      </c>
      <c r="R38" s="20" t="s">
        <v>182</v>
      </c>
      <c r="S38" s="18" t="s">
        <v>182</v>
      </c>
      <c r="T38" s="20" t="s">
        <v>182</v>
      </c>
      <c r="U38" s="18" t="s">
        <v>182</v>
      </c>
      <c r="V38" s="20" t="s">
        <v>182</v>
      </c>
      <c r="W38" s="18" t="n">
        <v>410.65434095</v>
      </c>
      <c r="X38" s="20" t="n">
        <v>5.35707168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(5675.0/B40*100)</f>
        <v/>
      </c>
      <c r="D40" s="19" t="n">
        <v>8482</v>
      </c>
      <c r="E40" s="18" t="n">
        <v>498.33575174</v>
      </c>
      <c r="F40" s="20" t="n">
        <v>4.68659086</v>
      </c>
      <c r="G40" s="18" t="n">
        <v>507.84821349</v>
      </c>
      <c r="H40" s="20" t="n">
        <v>5.3443498</v>
      </c>
      <c r="I40" s="18" t="n">
        <v>521.11174412</v>
      </c>
      <c r="J40" s="20" t="n">
        <v>4.19325401</v>
      </c>
      <c r="K40" s="18" t="n">
        <v>513.97179834</v>
      </c>
      <c r="L40" s="20" t="n">
        <v>4.10180747</v>
      </c>
      <c r="M40" s="18" t="n">
        <v>485.42849971</v>
      </c>
      <c r="N40" s="20" t="n">
        <v>5.7212565</v>
      </c>
      <c r="O40" s="18" t="n">
        <v>432.02468627</v>
      </c>
      <c r="P40" s="20" t="n">
        <v>21.89614716</v>
      </c>
      <c r="Q40" s="18" t="s">
        <v>182</v>
      </c>
      <c r="R40" s="20" t="s">
        <v>182</v>
      </c>
      <c r="S40" s="18" t="n">
        <v>493.18465857</v>
      </c>
      <c r="T40" s="20" t="n">
        <v>2.25147869</v>
      </c>
      <c r="U40" s="18" t="s">
        <v>182</v>
      </c>
      <c r="V40" s="20" t="s">
        <v>182</v>
      </c>
      <c r="W40" s="18" t="n">
        <v>414.28547898</v>
      </c>
      <c r="X40" s="20" t="n">
        <v>6.89453393</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(2819.0/B46*100)</f>
        <v/>
      </c>
      <c r="D46" s="19" t="n">
        <v>20322</v>
      </c>
      <c r="E46" s="18" t="n">
        <v>393.91701998</v>
      </c>
      <c r="F46" s="20" t="n">
        <v>4.79292235</v>
      </c>
      <c r="G46" s="18" t="n">
        <v>420.17148118</v>
      </c>
      <c r="H46" s="20" t="n">
        <v>4.8944571</v>
      </c>
      <c r="I46" s="18" t="n">
        <v>440.87959675</v>
      </c>
      <c r="J46" s="20" t="n">
        <v>4.58614457</v>
      </c>
      <c r="K46" s="18" t="n">
        <v>441.57519965</v>
      </c>
      <c r="L46" s="20" t="n">
        <v>4.53140625</v>
      </c>
      <c r="M46" s="18" t="n">
        <v>428.81230898</v>
      </c>
      <c r="N46" s="20" t="n">
        <v>5.72250663</v>
      </c>
      <c r="O46" s="18" t="n">
        <v>307.86644132</v>
      </c>
      <c r="P46" s="20" t="n">
        <v>11.90587687</v>
      </c>
      <c r="Q46" s="18" t="s">
        <v>182</v>
      </c>
      <c r="R46" s="20" t="s">
        <v>182</v>
      </c>
      <c r="S46" s="18" t="s">
        <v>182</v>
      </c>
      <c r="T46" s="20" t="s">
        <v>182</v>
      </c>
      <c r="U46" s="18" t="s">
        <v>182</v>
      </c>
      <c r="V46" s="20" t="s">
        <v>182</v>
      </c>
      <c r="W46" s="18" t="n">
        <v>383.25058782</v>
      </c>
      <c r="X46" s="20" t="n">
        <v>3.70587637</v>
      </c>
    </row>
    <row r="47" spans="1:24">
      <c r="A47" s="15" t="s">
        <v>222</v>
      </c>
      <c r="B47" s="17" t="n">
        <v>5928</v>
      </c>
      <c r="C47" s="18">
        <f>(162.0/B47*100)</f>
        <v/>
      </c>
      <c r="D47" s="19" t="n">
        <v>5766</v>
      </c>
      <c r="E47" s="18" t="n">
        <v>409.66327144</v>
      </c>
      <c r="F47" s="20" t="n">
        <v>7.1383589</v>
      </c>
      <c r="G47" s="18" t="n">
        <v>425.33571597</v>
      </c>
      <c r="H47" s="20" t="n">
        <v>7.22106406</v>
      </c>
      <c r="I47" s="18" t="n">
        <v>451.19861522</v>
      </c>
      <c r="J47" s="20" t="n">
        <v>5.80072477</v>
      </c>
      <c r="K47" s="18" t="n">
        <v>462.94758403</v>
      </c>
      <c r="L47" s="20" t="n">
        <v>5.52392222</v>
      </c>
      <c r="M47" s="18" t="n">
        <v>465.70663131</v>
      </c>
      <c r="N47" s="20" t="n">
        <v>4.85551254</v>
      </c>
      <c r="O47" s="18" t="n">
        <v>325.00177883</v>
      </c>
      <c r="P47" s="20" t="n">
        <v>13.28366105</v>
      </c>
      <c r="Q47" s="18" t="s">
        <v>182</v>
      </c>
      <c r="R47" s="20" t="s">
        <v>182</v>
      </c>
      <c r="S47" s="18" t="s">
        <v>182</v>
      </c>
      <c r="T47" s="20" t="s">
        <v>182</v>
      </c>
      <c r="U47" s="18" t="s">
        <v>182</v>
      </c>
      <c r="V47" s="20" t="s">
        <v>182</v>
      </c>
      <c r="W47" s="18" t="n">
        <v>357.87898098</v>
      </c>
      <c r="X47" s="20" t="n">
        <v>6.08996578</v>
      </c>
    </row>
    <row r="48" spans="1:24">
      <c r="A48" s="15" t="s">
        <v>223</v>
      </c>
      <c r="B48" s="17" t="n">
        <v>9841</v>
      </c>
      <c r="C48" s="18">
        <f>(19.0/B48*100)</f>
        <v/>
      </c>
      <c r="D48" s="19" t="n">
        <v>9822</v>
      </c>
      <c r="E48" s="18" t="n">
        <v>498.27027625</v>
      </c>
      <c r="F48" s="20" t="n">
        <v>5.74007242</v>
      </c>
      <c r="G48" s="18" t="n">
        <v>501.55743504</v>
      </c>
      <c r="H48" s="20" t="n">
        <v>6.12687532</v>
      </c>
      <c r="I48" s="18" t="n">
        <v>510.84788902</v>
      </c>
      <c r="J48" s="20" t="n">
        <v>6.5970616</v>
      </c>
      <c r="K48" s="18" t="n">
        <v>487.33794167</v>
      </c>
      <c r="L48" s="20" t="n">
        <v>6.66633177</v>
      </c>
      <c r="M48" s="18" t="n">
        <v>473.40694455</v>
      </c>
      <c r="N48" s="20" t="n">
        <v>6.32378616</v>
      </c>
      <c r="O48" s="18" t="n">
        <v>324.36252601</v>
      </c>
      <c r="P48" s="20" t="n">
        <v>11.17732921</v>
      </c>
      <c r="Q48" s="18" t="s">
        <v>182</v>
      </c>
      <c r="R48" s="20" t="s">
        <v>182</v>
      </c>
      <c r="S48" s="18" t="s">
        <v>182</v>
      </c>
      <c r="T48" s="20" t="s">
        <v>182</v>
      </c>
      <c r="U48" s="18" t="s">
        <v>182</v>
      </c>
      <c r="V48" s="20" t="s">
        <v>182</v>
      </c>
      <c r="W48" s="18" t="n">
        <v>424.80948935</v>
      </c>
      <c r="X48" s="20" t="n">
        <v>17.07941173</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(1102.0/B50*100)</f>
        <v/>
      </c>
      <c r="D50" s="19" t="n">
        <v>10693</v>
      </c>
      <c r="E50" s="18" t="n">
        <v>385.19688555</v>
      </c>
      <c r="F50" s="20" t="n">
        <v>4.78856955</v>
      </c>
      <c r="G50" s="18" t="n">
        <v>408.31238268</v>
      </c>
      <c r="H50" s="20" t="n">
        <v>4.73059938</v>
      </c>
      <c r="I50" s="18" t="n">
        <v>440.60122238</v>
      </c>
      <c r="J50" s="20" t="n">
        <v>4.18594313</v>
      </c>
      <c r="K50" s="18" t="n">
        <v>445.01265965</v>
      </c>
      <c r="L50" s="20" t="n">
        <v>3.30098181</v>
      </c>
      <c r="M50" s="18" t="n">
        <v>457.89496975</v>
      </c>
      <c r="N50" s="20" t="n">
        <v>3.12643242</v>
      </c>
      <c r="O50" s="18" t="n">
        <v>322.25586987</v>
      </c>
      <c r="P50" s="20" t="n">
        <v>8.56992509</v>
      </c>
      <c r="Q50" s="18" t="s">
        <v>182</v>
      </c>
      <c r="R50" s="20" t="s">
        <v>182</v>
      </c>
      <c r="S50" s="18" t="s">
        <v>182</v>
      </c>
      <c r="T50" s="20" t="s">
        <v>182</v>
      </c>
      <c r="U50" s="18" t="s">
        <v>182</v>
      </c>
      <c r="V50" s="20" t="s">
        <v>182</v>
      </c>
      <c r="W50" s="18" t="n">
        <v>387.14567425</v>
      </c>
      <c r="X50" s="20" t="n">
        <v>8.68783069</v>
      </c>
    </row>
    <row r="51" spans="1:24">
      <c r="A51" s="15" t="s">
        <v>226</v>
      </c>
      <c r="B51" s="17" t="n">
        <v>6866</v>
      </c>
      <c r="C51" s="18">
        <f>(117.0/B51*100)</f>
        <v/>
      </c>
      <c r="D51" s="19" t="n">
        <v>6749</v>
      </c>
      <c r="E51" s="18" t="n">
        <v>429.73778844</v>
      </c>
      <c r="F51" s="20" t="n">
        <v>4.48202696</v>
      </c>
      <c r="G51" s="18" t="n">
        <v>440.5581744</v>
      </c>
      <c r="H51" s="20" t="n">
        <v>4.84639094</v>
      </c>
      <c r="I51" s="18" t="n">
        <v>442.06304056</v>
      </c>
      <c r="J51" s="20" t="n">
        <v>4.12252141</v>
      </c>
      <c r="K51" s="18" t="n">
        <v>428.52353095</v>
      </c>
      <c r="L51" s="20" t="n">
        <v>4.09589445</v>
      </c>
      <c r="M51" s="18" t="n">
        <v>430.42291408</v>
      </c>
      <c r="N51" s="20" t="n">
        <v>4.21469368</v>
      </c>
      <c r="O51" s="18" t="n">
        <v>306.15936954</v>
      </c>
      <c r="P51" s="20" t="n">
        <v>16.24559738</v>
      </c>
      <c r="Q51" s="18" t="s">
        <v>182</v>
      </c>
      <c r="R51" s="20" t="s">
        <v>182</v>
      </c>
      <c r="S51" s="18" t="n">
        <v>427.96430568</v>
      </c>
      <c r="T51" s="20" t="n">
        <v>5.20460603</v>
      </c>
      <c r="U51" s="18" t="s">
        <v>182</v>
      </c>
      <c r="V51" s="20" t="s">
        <v>182</v>
      </c>
      <c r="W51" s="18" t="n">
        <v>391.60878554</v>
      </c>
      <c r="X51" s="20" t="n">
        <v>5.45214543</v>
      </c>
    </row>
    <row r="52" spans="1:24">
      <c r="A52" s="15" t="s">
        <v>227</v>
      </c>
      <c r="B52" s="17" t="n">
        <v>5809</v>
      </c>
      <c r="C52" s="18">
        <f>(119.0/B52*100)</f>
        <v/>
      </c>
      <c r="D52" s="19" t="n">
        <v>5690</v>
      </c>
      <c r="E52" s="18" t="n">
        <v>458.60402212</v>
      </c>
      <c r="F52" s="20" t="n">
        <v>5.25314839</v>
      </c>
      <c r="G52" s="18" t="n">
        <v>449.91929264</v>
      </c>
      <c r="H52" s="20" t="n">
        <v>5.51924068</v>
      </c>
      <c r="I52" s="18" t="n">
        <v>486.68472896</v>
      </c>
      <c r="J52" s="20" t="n">
        <v>3.98462212</v>
      </c>
      <c r="K52" s="18" t="n">
        <v>508.56004436</v>
      </c>
      <c r="L52" s="20" t="n">
        <v>3.57510404</v>
      </c>
      <c r="M52" s="18" t="n">
        <v>504.95901114</v>
      </c>
      <c r="N52" s="20" t="n">
        <v>3.16018205</v>
      </c>
      <c r="O52" s="18" t="n">
        <v>369.52470076</v>
      </c>
      <c r="P52" s="20" t="n">
        <v>22.63947018</v>
      </c>
      <c r="Q52" s="18" t="s">
        <v>182</v>
      </c>
      <c r="R52" s="20" t="s">
        <v>182</v>
      </c>
      <c r="S52" s="18" t="s">
        <v>182</v>
      </c>
      <c r="T52" s="20" t="s">
        <v>182</v>
      </c>
      <c r="U52" s="18" t="s">
        <v>182</v>
      </c>
      <c r="V52" s="20" t="s">
        <v>182</v>
      </c>
      <c r="W52" s="18" t="n">
        <v>402.45664167</v>
      </c>
      <c r="X52" s="20" t="n">
        <v>5.42503533</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(489.0/B54*100)</f>
        <v/>
      </c>
      <c r="D54" s="19" t="n">
        <v>4251</v>
      </c>
      <c r="E54" s="18" t="n">
        <v>347.95495972</v>
      </c>
      <c r="F54" s="20" t="n">
        <v>5.03829702</v>
      </c>
      <c r="G54" s="18" t="n">
        <v>351.16661797</v>
      </c>
      <c r="H54" s="20" t="n">
        <v>4.64403244</v>
      </c>
      <c r="I54" s="18" t="n">
        <v>380.18001089</v>
      </c>
      <c r="J54" s="20" t="n">
        <v>4.21832376</v>
      </c>
      <c r="K54" s="18" t="n">
        <v>382.42434014</v>
      </c>
      <c r="L54" s="20" t="n">
        <v>4.74889583</v>
      </c>
      <c r="M54" s="18" t="n">
        <v>394.77872284</v>
      </c>
      <c r="N54" s="20" t="n">
        <v>5.8027393</v>
      </c>
      <c r="O54" s="18" t="n">
        <v>297.57841935</v>
      </c>
      <c r="P54" s="20" t="n">
        <v>8.27344974</v>
      </c>
      <c r="Q54" s="18" t="s">
        <v>182</v>
      </c>
      <c r="R54" s="20" t="s">
        <v>182</v>
      </c>
      <c r="S54" s="18" t="s">
        <v>182</v>
      </c>
      <c r="T54" s="20" t="s">
        <v>182</v>
      </c>
      <c r="U54" s="18" t="s">
        <v>182</v>
      </c>
      <c r="V54" s="20" t="s">
        <v>182</v>
      </c>
      <c r="W54" s="18" t="n">
        <v>310.86532584</v>
      </c>
      <c r="X54" s="20" t="n">
        <v>4.65784901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523.9552476699999</v>
      </c>
      <c r="F56" s="20" t="n">
        <v>3.61661811</v>
      </c>
      <c r="G56" s="18" t="n">
        <v>522.82157948</v>
      </c>
      <c r="H56" s="20" t="n">
        <v>4.07847973</v>
      </c>
      <c r="I56" s="18" t="n">
        <v>536.93123215</v>
      </c>
      <c r="J56" s="20" t="n">
        <v>3.80646925</v>
      </c>
      <c r="K56" s="18" t="n">
        <v>539.26280509</v>
      </c>
      <c r="L56" s="20" t="n">
        <v>3.78762446</v>
      </c>
      <c r="M56" s="18" t="n">
        <v>515.34274856</v>
      </c>
      <c r="N56" s="20" t="n">
        <v>5.09213827</v>
      </c>
      <c r="O56" s="18" t="n">
        <v>431.98054993</v>
      </c>
      <c r="P56" s="20" t="n">
        <v>17.09401393</v>
      </c>
      <c r="Q56" s="18" t="s">
        <v>182</v>
      </c>
      <c r="R56" s="20" t="s">
        <v>182</v>
      </c>
      <c r="S56" s="18" t="s">
        <v>182</v>
      </c>
      <c r="T56" s="20" t="s">
        <v>182</v>
      </c>
      <c r="U56" s="18" t="s">
        <v>182</v>
      </c>
      <c r="V56" s="20" t="s">
        <v>182</v>
      </c>
      <c r="W56" s="18" t="n">
        <v>448.12930954</v>
      </c>
      <c r="X56" s="20" t="n">
        <v>18.59662111</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(266.0/B61*100)</f>
        <v/>
      </c>
      <c r="D61" s="19" t="n">
        <v>6259</v>
      </c>
      <c r="E61" s="18" t="n">
        <v>462.39400854</v>
      </c>
      <c r="F61" s="20" t="n">
        <v>4.61477331</v>
      </c>
      <c r="G61" s="18" t="n">
        <v>474.71162135</v>
      </c>
      <c r="H61" s="20" t="n">
        <v>4.53140235</v>
      </c>
      <c r="I61" s="18" t="n">
        <v>481.79798738</v>
      </c>
      <c r="J61" s="20" t="n">
        <v>4.09955906</v>
      </c>
      <c r="K61" s="18" t="n">
        <v>495.98615426</v>
      </c>
      <c r="L61" s="20" t="n">
        <v>3.95435973</v>
      </c>
      <c r="M61" s="18" t="n">
        <v>475.60579007</v>
      </c>
      <c r="N61" s="20" t="n">
        <v>3.86790648</v>
      </c>
      <c r="O61" s="18" t="n">
        <v>368.81442632</v>
      </c>
      <c r="P61" s="20" t="n">
        <v>17.16780352</v>
      </c>
      <c r="Q61" s="18" t="s">
        <v>182</v>
      </c>
      <c r="R61" s="20" t="s">
        <v>182</v>
      </c>
      <c r="S61" s="18" t="s">
        <v>182</v>
      </c>
      <c r="T61" s="20" t="s">
        <v>182</v>
      </c>
      <c r="U61" s="18" t="s">
        <v>182</v>
      </c>
      <c r="V61" s="20" t="s">
        <v>182</v>
      </c>
      <c r="W61" s="18" t="n">
        <v>372.40513267</v>
      </c>
      <c r="X61" s="20" t="n">
        <v>9.3422018</v>
      </c>
    </row>
    <row r="62" spans="1:24">
      <c r="A62" s="15" t="s">
        <v>237</v>
      </c>
      <c r="B62" s="17" t="n">
        <v>4476</v>
      </c>
      <c r="C62" s="18">
        <f>(5.0/B62*100)</f>
        <v/>
      </c>
      <c r="D62" s="19" t="n">
        <v>4471</v>
      </c>
      <c r="E62" s="18" t="n">
        <v>496.66619513</v>
      </c>
      <c r="F62" s="20" t="n">
        <v>3.3436284</v>
      </c>
      <c r="G62" s="18" t="n">
        <v>501.32238905</v>
      </c>
      <c r="H62" s="20" t="n">
        <v>3.44945346</v>
      </c>
      <c r="I62" s="18" t="n">
        <v>513.25046392</v>
      </c>
      <c r="J62" s="20" t="n">
        <v>2.99573978</v>
      </c>
      <c r="K62" s="18" t="n">
        <v>525.08584003</v>
      </c>
      <c r="L62" s="20" t="n">
        <v>2.99618177</v>
      </c>
      <c r="M62" s="18" t="n">
        <v>507.41882033</v>
      </c>
      <c r="N62" s="20" t="n">
        <v>3.22303917</v>
      </c>
      <c r="O62" s="18" t="n">
        <v>426.5402774</v>
      </c>
      <c r="P62" s="20" t="n">
        <v>15.63912385</v>
      </c>
      <c r="Q62" s="18" t="s">
        <v>182</v>
      </c>
      <c r="R62" s="20" t="s">
        <v>182</v>
      </c>
      <c r="S62" s="18" t="s">
        <v>182</v>
      </c>
      <c r="T62" s="20" t="s">
        <v>182</v>
      </c>
      <c r="U62" s="18" t="s">
        <v>182</v>
      </c>
      <c r="V62" s="20" t="s">
        <v>182</v>
      </c>
      <c r="W62" s="18" t="n">
        <v>451.7856997</v>
      </c>
      <c r="X62" s="20" t="n">
        <v>17.07653831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(109.0/B67*100)</f>
        <v/>
      </c>
      <c r="D67" s="19" t="n">
        <v>6862</v>
      </c>
      <c r="E67" s="18" t="n">
        <v>351.49848541</v>
      </c>
      <c r="F67" s="20" t="n">
        <v>3.59592495</v>
      </c>
      <c r="G67" s="18" t="n">
        <v>393.51248986</v>
      </c>
      <c r="H67" s="20" t="n">
        <v>4.66517777</v>
      </c>
      <c r="I67" s="18" t="n">
        <v>416.57574817</v>
      </c>
      <c r="J67" s="20" t="n">
        <v>3.27664685</v>
      </c>
      <c r="K67" s="18" t="n">
        <v>428.14747733</v>
      </c>
      <c r="L67" s="20" t="n">
        <v>3.41957503</v>
      </c>
      <c r="M67" s="18" t="n">
        <v>430.96542097</v>
      </c>
      <c r="N67" s="20" t="n">
        <v>5.39491832</v>
      </c>
      <c r="O67" s="18" t="n">
        <v>291.76354753</v>
      </c>
      <c r="P67" s="20" t="n">
        <v>5.37762837</v>
      </c>
      <c r="Q67" s="18" t="s">
        <v>182</v>
      </c>
      <c r="R67" s="20" t="s">
        <v>182</v>
      </c>
      <c r="S67" s="18" t="s">
        <v>182</v>
      </c>
      <c r="T67" s="20" t="s">
        <v>182</v>
      </c>
      <c r="U67" s="18" t="s">
        <v>182</v>
      </c>
      <c r="V67" s="20" t="s">
        <v>182</v>
      </c>
      <c r="W67" s="18" t="n">
        <v>317.45094857</v>
      </c>
      <c r="X67" s="20" t="n">
        <v>6.98469711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503.38680614</v>
      </c>
      <c r="F70" s="20" t="n">
        <v>5.30867063</v>
      </c>
      <c r="G70" s="18" t="n">
        <v>482.89691514</v>
      </c>
      <c r="H70" s="20" t="n">
        <v>5.99217379</v>
      </c>
      <c r="I70" s="18" t="n">
        <v>500.14496946</v>
      </c>
      <c r="J70" s="20" t="n">
        <v>4.28671078</v>
      </c>
      <c r="K70" s="18" t="n">
        <v>507.80362716</v>
      </c>
      <c r="L70" s="20" t="n">
        <v>3.67410106</v>
      </c>
      <c r="M70" s="18" t="n">
        <v>500.79921377</v>
      </c>
      <c r="N70" s="20" t="n">
        <v>4.06767405</v>
      </c>
      <c r="O70" s="18" t="n">
        <v>426.1731216</v>
      </c>
      <c r="P70" s="20" t="n">
        <v>17.43907662</v>
      </c>
      <c r="Q70" s="18" t="s">
        <v>182</v>
      </c>
      <c r="R70" s="20" t="s">
        <v>182</v>
      </c>
      <c r="S70" s="18" t="s">
        <v>182</v>
      </c>
      <c r="T70" s="20" t="s">
        <v>182</v>
      </c>
      <c r="U70" s="18" t="s">
        <v>182</v>
      </c>
      <c r="V70" s="20" t="s">
        <v>182</v>
      </c>
      <c r="W70" s="18" t="n">
        <v>439.65253079</v>
      </c>
      <c r="X70" s="20" t="n">
        <v>6.78397748</v>
      </c>
    </row>
    <row r="71" spans="1:24">
      <c r="A71" s="15" t="s">
        <v>246</v>
      </c>
      <c r="B71" s="17" t="n">
        <v>6115</v>
      </c>
      <c r="C71" s="18">
        <f>(119.0/B71*100)</f>
        <v/>
      </c>
      <c r="D71" s="19" t="n">
        <v>5996</v>
      </c>
      <c r="E71" s="18" t="n">
        <v>544.2530640799999</v>
      </c>
      <c r="F71" s="20" t="n">
        <v>2.87156914</v>
      </c>
      <c r="G71" s="18" t="n">
        <v>527.0974998</v>
      </c>
      <c r="H71" s="20" t="n">
        <v>4.73761137</v>
      </c>
      <c r="I71" s="18" t="n">
        <v>526.0710804399999</v>
      </c>
      <c r="J71" s="20" t="n">
        <v>3.19314005</v>
      </c>
      <c r="K71" s="18" t="n">
        <v>544.0484376000001</v>
      </c>
      <c r="L71" s="20" t="n">
        <v>3.74673578</v>
      </c>
      <c r="M71" s="18" t="n">
        <v>540.05067371</v>
      </c>
      <c r="N71" s="20" t="n">
        <v>3.95790077</v>
      </c>
      <c r="O71" s="18" t="n">
        <v>440.86831375</v>
      </c>
      <c r="P71" s="20" t="n">
        <v>17.19045308</v>
      </c>
      <c r="Q71" s="18" t="s">
        <v>182</v>
      </c>
      <c r="R71" s="20" t="s">
        <v>182</v>
      </c>
      <c r="S71" s="18" t="s">
        <v>182</v>
      </c>
      <c r="T71" s="20" t="s">
        <v>182</v>
      </c>
      <c r="U71" s="18" t="s">
        <v>182</v>
      </c>
      <c r="V71" s="20" t="s">
        <v>182</v>
      </c>
      <c r="W71" s="18" t="n">
        <v>488.15471453</v>
      </c>
      <c r="X71" s="20" t="n">
        <v>14.77402187</v>
      </c>
    </row>
    <row r="72" spans="1:24">
      <c r="A72" s="15" t="s">
        <v>247</v>
      </c>
      <c r="B72" s="17" t="n">
        <v>7708</v>
      </c>
      <c r="C72" s="18">
        <f>(9.0/B72*100)</f>
        <v/>
      </c>
      <c r="D72" s="19" t="n">
        <v>7699</v>
      </c>
      <c r="E72" s="18" t="n">
        <v>479.68790789</v>
      </c>
      <c r="F72" s="20" t="n">
        <v>2.86494832</v>
      </c>
      <c r="G72" s="18" t="n">
        <v>502.39798482</v>
      </c>
      <c r="H72" s="20" t="n">
        <v>3.17836022</v>
      </c>
      <c r="I72" s="18" t="n">
        <v>515.12453566</v>
      </c>
      <c r="J72" s="20" t="n">
        <v>3.4413334</v>
      </c>
      <c r="K72" s="18" t="n">
        <v>508.84133244</v>
      </c>
      <c r="L72" s="20" t="n">
        <v>4.63468636</v>
      </c>
      <c r="M72" s="18" t="n">
        <v>460.96760051</v>
      </c>
      <c r="N72" s="20" t="n">
        <v>6.00490008</v>
      </c>
      <c r="O72" s="18" t="n">
        <v>326.14458683</v>
      </c>
      <c r="P72" s="20" t="n">
        <v>15.96470294</v>
      </c>
      <c r="Q72" s="18" t="s">
        <v>182</v>
      </c>
      <c r="R72" s="20" t="s">
        <v>182</v>
      </c>
      <c r="S72" s="18" t="s">
        <v>182</v>
      </c>
      <c r="T72" s="20" t="s">
        <v>182</v>
      </c>
      <c r="U72" s="18" t="s">
        <v>182</v>
      </c>
      <c r="V72" s="20" t="s">
        <v>182</v>
      </c>
      <c r="W72" s="18" t="n">
        <v>471.39092183</v>
      </c>
      <c r="X72" s="20" t="n">
        <v>20.0129505</v>
      </c>
    </row>
    <row r="73" spans="1:24">
      <c r="A73" s="15" t="s">
        <v>248</v>
      </c>
      <c r="B73" s="17" t="n">
        <v>8249</v>
      </c>
      <c r="C73" s="18">
        <f>(244.0/B73*100)</f>
        <v/>
      </c>
      <c r="D73" s="19" t="n">
        <v>8005</v>
      </c>
      <c r="E73" s="18" t="n">
        <v>363.36899374</v>
      </c>
      <c r="F73" s="20" t="n">
        <v>5.45934811</v>
      </c>
      <c r="G73" s="18" t="n">
        <v>372.52136853</v>
      </c>
      <c r="H73" s="20" t="n">
        <v>5.04200425</v>
      </c>
      <c r="I73" s="18" t="n">
        <v>410.20060495</v>
      </c>
      <c r="J73" s="20" t="n">
        <v>3.39820292</v>
      </c>
      <c r="K73" s="18" t="n">
        <v>418.8277624</v>
      </c>
      <c r="L73" s="20" t="n">
        <v>4.10085533</v>
      </c>
      <c r="M73" s="18" t="n">
        <v>430.37352585</v>
      </c>
      <c r="N73" s="20" t="n">
        <v>3.66605761</v>
      </c>
      <c r="O73" s="18" t="n">
        <v>351.84252841</v>
      </c>
      <c r="P73" s="20" t="n">
        <v>8.1004358</v>
      </c>
      <c r="Q73" s="18" t="s">
        <v>182</v>
      </c>
      <c r="R73" s="20" t="s">
        <v>182</v>
      </c>
      <c r="S73" s="18" t="s">
        <v>182</v>
      </c>
      <c r="T73" s="20" t="s">
        <v>182</v>
      </c>
      <c r="U73" s="18" t="s">
        <v>182</v>
      </c>
      <c r="V73" s="20" t="s">
        <v>182</v>
      </c>
      <c r="W73" s="18" t="n">
        <v>347.38348411</v>
      </c>
      <c r="X73" s="20" t="n">
        <v>8.61410684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(285.0/B77*100)</f>
        <v/>
      </c>
      <c r="D77" s="19" t="n">
        <v>5777</v>
      </c>
      <c r="E77" s="18" t="n">
        <v>430.8246221</v>
      </c>
      <c r="F77" s="20" t="n">
        <v>5.33833908</v>
      </c>
      <c r="G77" s="18" t="n">
        <v>448.58565748</v>
      </c>
      <c r="H77" s="20" t="n">
        <v>5.79932894</v>
      </c>
      <c r="I77" s="18" t="n">
        <v>476.36308002</v>
      </c>
      <c r="J77" s="20" t="n">
        <v>4.4761469</v>
      </c>
      <c r="K77" s="18" t="n">
        <v>465.31587904</v>
      </c>
      <c r="L77" s="20" t="n">
        <v>3.5361862</v>
      </c>
      <c r="M77" s="18" t="n">
        <v>447.52216685</v>
      </c>
      <c r="N77" s="20" t="n">
        <v>4.02184985</v>
      </c>
      <c r="O77" s="18" t="n">
        <v>324.87880635</v>
      </c>
      <c r="P77" s="20" t="n">
        <v>14.89113436</v>
      </c>
      <c r="Q77" s="18" t="s">
        <v>182</v>
      </c>
      <c r="R77" s="20" t="s">
        <v>182</v>
      </c>
      <c r="S77" s="18" t="s">
        <v>182</v>
      </c>
      <c r="T77" s="20" t="s">
        <v>182</v>
      </c>
      <c r="U77" s="18" t="s">
        <v>182</v>
      </c>
      <c r="V77" s="20" t="s">
        <v>182</v>
      </c>
      <c r="W77" s="18" t="n">
        <v>371.76882652</v>
      </c>
      <c r="X77" s="20" t="n">
        <v>3.99989464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333</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526.75115694</v>
      </c>
      <c r="F7" s="20" t="n">
        <v>1.78787194</v>
      </c>
      <c r="G7" s="18" t="n">
        <v>466.89924825</v>
      </c>
      <c r="H7" s="20" t="n">
        <v>6.59040298</v>
      </c>
      <c r="I7" s="18" t="n">
        <v>452.58856078</v>
      </c>
      <c r="J7" s="20" t="n">
        <v>5.03926522</v>
      </c>
      <c r="K7" s="18" t="n">
        <v>446.01802246</v>
      </c>
      <c r="L7" s="20" t="n">
        <v>5.42475455</v>
      </c>
      <c r="M7" s="18" t="n">
        <v>442.29486706</v>
      </c>
      <c r="N7" s="20" t="n">
        <v>6.85559565</v>
      </c>
      <c r="O7" s="18" t="n">
        <v>407.59514641</v>
      </c>
      <c r="P7" s="20" t="n">
        <v>17.19088166</v>
      </c>
      <c r="Q7" s="18" t="s">
        <v>182</v>
      </c>
      <c r="R7" s="20" t="s">
        <v>182</v>
      </c>
      <c r="S7" s="18" t="s">
        <v>182</v>
      </c>
      <c r="T7" s="20" t="s">
        <v>182</v>
      </c>
      <c r="U7" s="18" t="s">
        <v>182</v>
      </c>
      <c r="V7" s="20" t="s">
        <v>182</v>
      </c>
      <c r="W7" s="18" t="n">
        <v>463.69971612</v>
      </c>
      <c r="X7" s="20" t="n">
        <v>5.5749446</v>
      </c>
    </row>
    <row r="8" spans="1:24">
      <c r="A8" s="15" t="s">
        <v>183</v>
      </c>
      <c r="B8" s="17" t="n">
        <v>7007</v>
      </c>
      <c r="C8" s="18">
        <f>(169.0/B8*100)</f>
        <v/>
      </c>
      <c r="D8" s="19" t="n">
        <v>6838</v>
      </c>
      <c r="E8" s="18" t="n">
        <v>516.42823258</v>
      </c>
      <c r="F8" s="20" t="n">
        <v>2.6276474</v>
      </c>
      <c r="G8" s="18" t="n">
        <v>473.99061502</v>
      </c>
      <c r="H8" s="20" t="n">
        <v>5.86384467</v>
      </c>
      <c r="I8" s="18" t="n">
        <v>459.55368075</v>
      </c>
      <c r="J8" s="20" t="n">
        <v>5.2033839</v>
      </c>
      <c r="K8" s="18" t="n">
        <v>430.31515102</v>
      </c>
      <c r="L8" s="20" t="n">
        <v>7.18559356</v>
      </c>
      <c r="M8" s="18" t="n">
        <v>421.13925523</v>
      </c>
      <c r="N8" s="20" t="n">
        <v>6.68949264</v>
      </c>
      <c r="O8" s="18" t="n">
        <v>386.26625258</v>
      </c>
      <c r="P8" s="20" t="n">
        <v>31.80566846</v>
      </c>
      <c r="Q8" s="18" t="s">
        <v>182</v>
      </c>
      <c r="R8" s="20" t="s">
        <v>182</v>
      </c>
      <c r="S8" s="18" t="n">
        <v>361.38025951</v>
      </c>
      <c r="T8" s="20" t="n">
        <v>22.72565673</v>
      </c>
      <c r="U8" s="18" t="s">
        <v>182</v>
      </c>
      <c r="V8" s="20" t="s">
        <v>182</v>
      </c>
      <c r="W8" s="18" t="n">
        <v>398.66613312</v>
      </c>
      <c r="X8" s="20" t="n">
        <v>6.99409225</v>
      </c>
    </row>
    <row r="9" spans="1:24">
      <c r="A9" s="15" t="s">
        <v>184</v>
      </c>
      <c r="B9" s="17" t="n">
        <v>9651</v>
      </c>
      <c r="C9" s="18">
        <f>(568.0/B9*100)</f>
        <v/>
      </c>
      <c r="D9" s="19" t="n">
        <v>9083</v>
      </c>
      <c r="E9" s="18" t="n">
        <v>533.14193461</v>
      </c>
      <c r="F9" s="20" t="n">
        <v>2.11804309</v>
      </c>
      <c r="G9" s="18" t="n">
        <v>479.17867026</v>
      </c>
      <c r="H9" s="20" t="n">
        <v>6.07939248</v>
      </c>
      <c r="I9" s="18" t="n">
        <v>460.89509175</v>
      </c>
      <c r="J9" s="20" t="n">
        <v>4.38497063</v>
      </c>
      <c r="K9" s="18" t="n">
        <v>464.64886066</v>
      </c>
      <c r="L9" s="20" t="n">
        <v>5.28533493</v>
      </c>
      <c r="M9" s="18" t="n">
        <v>441.43523055</v>
      </c>
      <c r="N9" s="20" t="n">
        <v>5.42950339</v>
      </c>
      <c r="O9" s="18" t="n">
        <v>468.80407001</v>
      </c>
      <c r="P9" s="20" t="n">
        <v>44.15422539</v>
      </c>
      <c r="Q9" s="18" t="s">
        <v>182</v>
      </c>
      <c r="R9" s="20" t="s">
        <v>182</v>
      </c>
      <c r="S9" s="18" t="n">
        <v>347.7815185</v>
      </c>
      <c r="T9" s="20" t="n">
        <v>11.20716786</v>
      </c>
      <c r="U9" s="18" t="s">
        <v>182</v>
      </c>
      <c r="V9" s="20" t="s">
        <v>182</v>
      </c>
      <c r="W9" s="18" t="n">
        <v>413.30329948</v>
      </c>
      <c r="X9" s="20" t="n">
        <v>5.30789247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(125.0/B11*100)</f>
        <v/>
      </c>
      <c r="D11" s="19" t="n">
        <v>6928</v>
      </c>
      <c r="E11" s="18" t="n">
        <v>478.57442148</v>
      </c>
      <c r="F11" s="20" t="n">
        <v>2.94406051</v>
      </c>
      <c r="G11" s="18" t="n">
        <v>463.03947022</v>
      </c>
      <c r="H11" s="20" t="n">
        <v>4.28423889</v>
      </c>
      <c r="I11" s="18" t="n">
        <v>441.15235421</v>
      </c>
      <c r="J11" s="20" t="n">
        <v>4.66505861</v>
      </c>
      <c r="K11" s="18" t="n">
        <v>428.12435649</v>
      </c>
      <c r="L11" s="20" t="n">
        <v>5.97482459</v>
      </c>
      <c r="M11" s="18" t="n">
        <v>424.78830719</v>
      </c>
      <c r="N11" s="20" t="n">
        <v>5.3472914</v>
      </c>
      <c r="O11" s="18" t="n">
        <v>312.95665784</v>
      </c>
      <c r="P11" s="20" t="n">
        <v>30.7330562</v>
      </c>
      <c r="Q11" s="18" t="s">
        <v>182</v>
      </c>
      <c r="R11" s="20" t="s">
        <v>182</v>
      </c>
      <c r="S11" s="18" t="s">
        <v>182</v>
      </c>
      <c r="T11" s="20" t="s">
        <v>182</v>
      </c>
      <c r="U11" s="18" t="s">
        <v>182</v>
      </c>
      <c r="V11" s="20" t="s">
        <v>182</v>
      </c>
      <c r="W11" s="18" t="n">
        <v>407.53190322</v>
      </c>
      <c r="X11" s="20" t="n">
        <v>7.32212517</v>
      </c>
    </row>
    <row r="12" spans="1:24">
      <c r="A12" s="15" t="s">
        <v>187</v>
      </c>
      <c r="B12" s="17" t="n">
        <v>6894</v>
      </c>
      <c r="C12" s="18">
        <f>(127.0/B12*100)</f>
        <v/>
      </c>
      <c r="D12" s="19" t="n">
        <v>6767</v>
      </c>
      <c r="E12" s="18" t="n">
        <v>522.04850038</v>
      </c>
      <c r="F12" s="20" t="n">
        <v>2.42995988</v>
      </c>
      <c r="G12" s="18" t="n">
        <v>479.83829786</v>
      </c>
      <c r="H12" s="20" t="n">
        <v>5.16952624</v>
      </c>
      <c r="I12" s="18" t="n">
        <v>448.97469052</v>
      </c>
      <c r="J12" s="20" t="n">
        <v>5.10314287</v>
      </c>
      <c r="K12" s="18" t="n">
        <v>451.21460011</v>
      </c>
      <c r="L12" s="20" t="n">
        <v>5.26913888</v>
      </c>
      <c r="M12" s="18" t="n">
        <v>449.41144552</v>
      </c>
      <c r="N12" s="20" t="n">
        <v>5.04361225</v>
      </c>
      <c r="O12" s="18" t="n">
        <v>401.25210766</v>
      </c>
      <c r="P12" s="20" t="n">
        <v>22.85696234</v>
      </c>
      <c r="Q12" s="18" t="s">
        <v>182</v>
      </c>
      <c r="R12" s="20" t="s">
        <v>182</v>
      </c>
      <c r="S12" s="18" t="n">
        <v>332.31014509</v>
      </c>
      <c r="T12" s="20" t="n">
        <v>18.34291261</v>
      </c>
      <c r="U12" s="18" t="s">
        <v>182</v>
      </c>
      <c r="V12" s="20" t="s">
        <v>182</v>
      </c>
      <c r="W12" s="18" t="n">
        <v>409.64963826</v>
      </c>
      <c r="X12" s="20" t="n">
        <v>7.75698269</v>
      </c>
    </row>
    <row r="13" spans="1:24">
      <c r="A13" s="15" t="s">
        <v>188</v>
      </c>
      <c r="B13" s="17" t="n">
        <v>7161</v>
      </c>
      <c r="C13" s="18">
        <f>(329.0/B13*100)</f>
        <v/>
      </c>
      <c r="D13" s="19" t="n">
        <v>6832</v>
      </c>
      <c r="E13" s="18" t="n">
        <v>526.97150289</v>
      </c>
      <c r="F13" s="20" t="n">
        <v>2.10698802</v>
      </c>
      <c r="G13" s="18" t="n">
        <v>506.67788666</v>
      </c>
      <c r="H13" s="20" t="n">
        <v>5.51732557</v>
      </c>
      <c r="I13" s="18" t="n">
        <v>484.06000144</v>
      </c>
      <c r="J13" s="20" t="n">
        <v>5.81460174</v>
      </c>
      <c r="K13" s="18" t="n">
        <v>475.9820093</v>
      </c>
      <c r="L13" s="20" t="n">
        <v>6.09833195</v>
      </c>
      <c r="M13" s="18" t="n">
        <v>455.47196837</v>
      </c>
      <c r="N13" s="20" t="n">
        <v>6.80878631</v>
      </c>
      <c r="O13" s="18" t="n">
        <v>391.87245923</v>
      </c>
      <c r="P13" s="20" t="n">
        <v>22.46267813</v>
      </c>
      <c r="Q13" s="18" t="s">
        <v>182</v>
      </c>
      <c r="R13" s="20" t="s">
        <v>182</v>
      </c>
      <c r="S13" s="18" t="n">
        <v>407.4699787</v>
      </c>
      <c r="T13" s="20" t="n">
        <v>6.79601306</v>
      </c>
      <c r="U13" s="18" t="s">
        <v>182</v>
      </c>
      <c r="V13" s="20" t="s">
        <v>182</v>
      </c>
      <c r="W13" s="18" t="n">
        <v>414.80744553</v>
      </c>
      <c r="X13" s="20" t="n">
        <v>6.56203811</v>
      </c>
    </row>
    <row r="14" spans="1:24">
      <c r="A14" s="15" t="s">
        <v>189</v>
      </c>
      <c r="B14" s="17" t="n">
        <v>5587</v>
      </c>
      <c r="C14" s="18">
        <f>(197.0/B14*100)</f>
        <v/>
      </c>
      <c r="D14" s="19" t="n">
        <v>5390</v>
      </c>
      <c r="E14" s="18" t="n">
        <v>541.72890891</v>
      </c>
      <c r="F14" s="20" t="n">
        <v>2.04338449</v>
      </c>
      <c r="G14" s="18" t="n">
        <v>526.71232059</v>
      </c>
      <c r="H14" s="20" t="n">
        <v>5.04042959</v>
      </c>
      <c r="I14" s="18" t="n">
        <v>494.93276211</v>
      </c>
      <c r="J14" s="20" t="n">
        <v>5.52758262</v>
      </c>
      <c r="K14" s="18" t="n">
        <v>467.47828593</v>
      </c>
      <c r="L14" s="20" t="n">
        <v>5.01228389</v>
      </c>
      <c r="M14" s="18" t="n">
        <v>470.12746402</v>
      </c>
      <c r="N14" s="20" t="n">
        <v>4.41553813</v>
      </c>
      <c r="O14" s="18" t="n">
        <v>397.46444377</v>
      </c>
      <c r="P14" s="20" t="n">
        <v>18.97557136</v>
      </c>
      <c r="Q14" s="18" t="s">
        <v>182</v>
      </c>
      <c r="R14" s="20" t="s">
        <v>182</v>
      </c>
      <c r="S14" s="18" t="s">
        <v>182</v>
      </c>
      <c r="T14" s="20" t="s">
        <v>182</v>
      </c>
      <c r="U14" s="18" t="s">
        <v>182</v>
      </c>
      <c r="V14" s="20" t="s">
        <v>182</v>
      </c>
      <c r="W14" s="18" t="n">
        <v>457.84470886</v>
      </c>
      <c r="X14" s="20" t="n">
        <v>8.849051019999999</v>
      </c>
    </row>
    <row r="15" spans="1:24">
      <c r="A15" s="15" t="s">
        <v>190</v>
      </c>
      <c r="B15" s="17" t="n">
        <v>5882</v>
      </c>
      <c r="C15" s="18">
        <f>(151.0/B15*100)</f>
        <v/>
      </c>
      <c r="D15" s="19" t="n">
        <v>5731</v>
      </c>
      <c r="E15" s="18" t="n">
        <v>547.46027307</v>
      </c>
      <c r="F15" s="20" t="n">
        <v>2.36837311</v>
      </c>
      <c r="G15" s="18" t="n">
        <v>506.26468249</v>
      </c>
      <c r="H15" s="20" t="n">
        <v>5.27976838</v>
      </c>
      <c r="I15" s="18" t="n">
        <v>474.62064304</v>
      </c>
      <c r="J15" s="20" t="n">
        <v>6.01450198</v>
      </c>
      <c r="K15" s="18" t="n">
        <v>475.44271529</v>
      </c>
      <c r="L15" s="20" t="n">
        <v>9.15643738</v>
      </c>
      <c r="M15" s="18" t="n">
        <v>457.31022208</v>
      </c>
      <c r="N15" s="20" t="n">
        <v>10.40148493</v>
      </c>
      <c r="O15" s="18" t="n">
        <v>346.97734016</v>
      </c>
      <c r="P15" s="20" t="n">
        <v>25.67199834</v>
      </c>
      <c r="Q15" s="18" t="s">
        <v>182</v>
      </c>
      <c r="R15" s="20" t="s">
        <v>182</v>
      </c>
      <c r="S15" s="18" t="n">
        <v>367.66871077</v>
      </c>
      <c r="T15" s="20" t="n">
        <v>14.82638214</v>
      </c>
      <c r="U15" s="18" t="s">
        <v>182</v>
      </c>
      <c r="V15" s="20" t="s">
        <v>182</v>
      </c>
      <c r="W15" s="18" t="n">
        <v>444.47708852</v>
      </c>
      <c r="X15" s="20" t="n">
        <v>7.92029663</v>
      </c>
    </row>
    <row r="16" spans="1:24">
      <c r="A16" s="15" t="s">
        <v>191</v>
      </c>
      <c r="B16" s="17" t="n">
        <v>6108</v>
      </c>
      <c r="C16" s="18">
        <f>(264.0/B16*100)</f>
        <v/>
      </c>
      <c r="D16" s="19" t="n">
        <v>5844</v>
      </c>
      <c r="E16" s="18" t="n">
        <v>536.3335571</v>
      </c>
      <c r="F16" s="20" t="n">
        <v>2.49373484</v>
      </c>
      <c r="G16" s="18" t="n">
        <v>479.81345615</v>
      </c>
      <c r="H16" s="20" t="n">
        <v>7.96972216</v>
      </c>
      <c r="I16" s="18" t="n">
        <v>459.38248807</v>
      </c>
      <c r="J16" s="20" t="n">
        <v>7.80532198</v>
      </c>
      <c r="K16" s="18" t="n">
        <v>443.029944</v>
      </c>
      <c r="L16" s="20" t="n">
        <v>8.06589683</v>
      </c>
      <c r="M16" s="18" t="n">
        <v>439.40682698</v>
      </c>
      <c r="N16" s="20" t="n">
        <v>5.83242897</v>
      </c>
      <c r="O16" s="18" t="n">
        <v>327.78468044</v>
      </c>
      <c r="P16" s="20" t="n">
        <v>17.76127597</v>
      </c>
      <c r="Q16" s="18" t="s">
        <v>182</v>
      </c>
      <c r="R16" s="20" t="s">
        <v>182</v>
      </c>
      <c r="S16" s="18" t="s">
        <v>182</v>
      </c>
      <c r="T16" s="20" t="s">
        <v>182</v>
      </c>
      <c r="U16" s="18" t="s">
        <v>182</v>
      </c>
      <c r="V16" s="20" t="s">
        <v>182</v>
      </c>
      <c r="W16" s="18" t="n">
        <v>390.45242101</v>
      </c>
      <c r="X16" s="20" t="n">
        <v>7.58511966</v>
      </c>
    </row>
    <row r="17" spans="1:24">
      <c r="A17" s="15" t="s">
        <v>192</v>
      </c>
      <c r="B17" s="17" t="n">
        <v>6504</v>
      </c>
      <c r="C17" s="18">
        <f>(794.0/B17*100)</f>
        <v/>
      </c>
      <c r="D17" s="19" t="n">
        <v>5710</v>
      </c>
      <c r="E17" s="18" t="n">
        <v>536.67861134</v>
      </c>
      <c r="F17" s="20" t="n">
        <v>2.89768178</v>
      </c>
      <c r="G17" s="18" t="n">
        <v>497.0768071</v>
      </c>
      <c r="H17" s="20" t="n">
        <v>5.94496571</v>
      </c>
      <c r="I17" s="18" t="n">
        <v>467.32956377</v>
      </c>
      <c r="J17" s="20" t="n">
        <v>7.53009708</v>
      </c>
      <c r="K17" s="18" t="n">
        <v>455.010384</v>
      </c>
      <c r="L17" s="20" t="n">
        <v>9.462592539999999</v>
      </c>
      <c r="M17" s="18" t="n">
        <v>446.97880584</v>
      </c>
      <c r="N17" s="20" t="n">
        <v>11.1157547</v>
      </c>
      <c r="O17" s="18" t="s">
        <v>182</v>
      </c>
      <c r="P17" s="20" t="s">
        <v>182</v>
      </c>
      <c r="Q17" s="18" t="s">
        <v>182</v>
      </c>
      <c r="R17" s="20" t="s">
        <v>182</v>
      </c>
      <c r="S17" s="18" t="n">
        <v>338.260297</v>
      </c>
      <c r="T17" s="20" t="n">
        <v>14.23011861</v>
      </c>
      <c r="U17" s="18" t="s">
        <v>182</v>
      </c>
      <c r="V17" s="20" t="s">
        <v>182</v>
      </c>
      <c r="W17" s="18" t="n">
        <v>425.92350493</v>
      </c>
      <c r="X17" s="20" t="n">
        <v>9.44044832</v>
      </c>
    </row>
    <row r="18" spans="1:24">
      <c r="A18" s="15" t="s">
        <v>193</v>
      </c>
      <c r="B18" s="17" t="n">
        <v>5532</v>
      </c>
      <c r="C18" s="18">
        <f>(40.0/B18*100)</f>
        <v/>
      </c>
      <c r="D18" s="19" t="n">
        <v>5492</v>
      </c>
      <c r="E18" s="18" t="n">
        <v>509.67508216</v>
      </c>
      <c r="F18" s="20" t="n">
        <v>3.40087291</v>
      </c>
      <c r="G18" s="18" t="n">
        <v>468.0578018</v>
      </c>
      <c r="H18" s="20" t="n">
        <v>7.81620978</v>
      </c>
      <c r="I18" s="18" t="n">
        <v>440.7558752</v>
      </c>
      <c r="J18" s="20" t="n">
        <v>6.12627144</v>
      </c>
      <c r="K18" s="18" t="n">
        <v>434.9736209</v>
      </c>
      <c r="L18" s="20" t="n">
        <v>5.45653774</v>
      </c>
      <c r="M18" s="18" t="n">
        <v>451.33903382</v>
      </c>
      <c r="N18" s="20" t="n">
        <v>5.12053007</v>
      </c>
      <c r="O18" s="18" t="n">
        <v>344.14369298</v>
      </c>
      <c r="P18" s="20" t="n">
        <v>18.50959331</v>
      </c>
      <c r="Q18" s="18" t="s">
        <v>182</v>
      </c>
      <c r="R18" s="20" t="s">
        <v>182</v>
      </c>
      <c r="S18" s="18" t="s">
        <v>182</v>
      </c>
      <c r="T18" s="20" t="s">
        <v>182</v>
      </c>
      <c r="U18" s="18" t="s">
        <v>182</v>
      </c>
      <c r="V18" s="20" t="s">
        <v>182</v>
      </c>
      <c r="W18" s="18" t="n">
        <v>389.0715537</v>
      </c>
      <c r="X18" s="20" t="n">
        <v>7.89103064</v>
      </c>
    </row>
    <row r="19" spans="1:24">
      <c r="A19" s="15" t="s">
        <v>194</v>
      </c>
      <c r="B19" s="17" t="n">
        <v>5658</v>
      </c>
      <c r="C19" s="18">
        <f>(154.0/B19*100)</f>
        <v/>
      </c>
      <c r="D19" s="19" t="n">
        <v>5504</v>
      </c>
      <c r="E19" s="18" t="n">
        <v>499.51792436</v>
      </c>
      <c r="F19" s="20" t="n">
        <v>3.51395615</v>
      </c>
      <c r="G19" s="18" t="n">
        <v>488.62601693</v>
      </c>
      <c r="H19" s="20" t="n">
        <v>4.05103317</v>
      </c>
      <c r="I19" s="18" t="n">
        <v>469.10555748</v>
      </c>
      <c r="J19" s="20" t="n">
        <v>4.74381474</v>
      </c>
      <c r="K19" s="18" t="n">
        <v>453.19095856</v>
      </c>
      <c r="L19" s="20" t="n">
        <v>4.8286257</v>
      </c>
      <c r="M19" s="18" t="n">
        <v>427.60932633</v>
      </c>
      <c r="N19" s="20" t="n">
        <v>5.16104546</v>
      </c>
      <c r="O19" s="18" t="n">
        <v>417.5235188</v>
      </c>
      <c r="P19" s="20" t="n">
        <v>18.56400748</v>
      </c>
      <c r="Q19" s="18" t="s">
        <v>182</v>
      </c>
      <c r="R19" s="20" t="s">
        <v>182</v>
      </c>
      <c r="S19" s="18" t="s">
        <v>182</v>
      </c>
      <c r="T19" s="20" t="s">
        <v>182</v>
      </c>
      <c r="U19" s="18" t="s">
        <v>182</v>
      </c>
      <c r="V19" s="20" t="s">
        <v>182</v>
      </c>
      <c r="W19" s="18" t="n">
        <v>375.23747126</v>
      </c>
      <c r="X19" s="20" t="n">
        <v>6.9018204</v>
      </c>
    </row>
    <row r="20" spans="1:24">
      <c r="A20" s="15" t="s">
        <v>195</v>
      </c>
      <c r="B20" s="17" t="n">
        <v>3371</v>
      </c>
      <c r="C20" s="18">
        <f>(81.0/B20*100)</f>
        <v/>
      </c>
      <c r="D20" s="19" t="n">
        <v>3290</v>
      </c>
      <c r="E20" s="18" t="n">
        <v>507.4402565</v>
      </c>
      <c r="F20" s="20" t="n">
        <v>2.51637809</v>
      </c>
      <c r="G20" s="18" t="n">
        <v>483.59205678</v>
      </c>
      <c r="H20" s="20" t="n">
        <v>5.77403693</v>
      </c>
      <c r="I20" s="18" t="n">
        <v>436.46845783</v>
      </c>
      <c r="J20" s="20" t="n">
        <v>5.75562091</v>
      </c>
      <c r="K20" s="18" t="n">
        <v>424.83911078</v>
      </c>
      <c r="L20" s="20" t="n">
        <v>8.85984668</v>
      </c>
      <c r="M20" s="18" t="n">
        <v>443.79037095</v>
      </c>
      <c r="N20" s="20" t="n">
        <v>7.30298345</v>
      </c>
      <c r="O20" s="18" t="s">
        <v>182</v>
      </c>
      <c r="P20" s="20" t="s">
        <v>182</v>
      </c>
      <c r="Q20" s="18" t="s">
        <v>182</v>
      </c>
      <c r="R20" s="20" t="s">
        <v>182</v>
      </c>
      <c r="S20" s="18" t="s">
        <v>182</v>
      </c>
      <c r="T20" s="20" t="s">
        <v>182</v>
      </c>
      <c r="U20" s="18" t="s">
        <v>182</v>
      </c>
      <c r="V20" s="20" t="s">
        <v>182</v>
      </c>
      <c r="W20" s="18" t="n">
        <v>390.92410711</v>
      </c>
      <c r="X20" s="20" t="n">
        <v>7.98342253</v>
      </c>
    </row>
    <row r="21" spans="1:24">
      <c r="A21" s="15" t="s">
        <v>196</v>
      </c>
      <c r="B21" s="17" t="n">
        <v>5741</v>
      </c>
      <c r="C21" s="18">
        <f>(81.0/B21*100)</f>
        <v/>
      </c>
      <c r="D21" s="19" t="n">
        <v>5660</v>
      </c>
      <c r="E21" s="18" t="n">
        <v>531.34770357</v>
      </c>
      <c r="F21" s="20" t="n">
        <v>2.29587447</v>
      </c>
      <c r="G21" s="18" t="n">
        <v>494.75269518</v>
      </c>
      <c r="H21" s="20" t="n">
        <v>7.35964765</v>
      </c>
      <c r="I21" s="18" t="n">
        <v>465.54807813</v>
      </c>
      <c r="J21" s="20" t="n">
        <v>8.298518140000001</v>
      </c>
      <c r="K21" s="18" t="n">
        <v>459.74571996</v>
      </c>
      <c r="L21" s="20" t="n">
        <v>9.240475350000001</v>
      </c>
      <c r="M21" s="18" t="n">
        <v>442.27913021</v>
      </c>
      <c r="N21" s="20" t="n">
        <v>6.70625143</v>
      </c>
      <c r="O21" s="18" t="n">
        <v>412.14039851</v>
      </c>
      <c r="P21" s="20" t="n">
        <v>36.64432922</v>
      </c>
      <c r="Q21" s="18" t="s">
        <v>182</v>
      </c>
      <c r="R21" s="20" t="s">
        <v>182</v>
      </c>
      <c r="S21" s="18" t="s">
        <v>182</v>
      </c>
      <c r="T21" s="20" t="s">
        <v>182</v>
      </c>
      <c r="U21" s="18" t="s">
        <v>182</v>
      </c>
      <c r="V21" s="20" t="s">
        <v>182</v>
      </c>
      <c r="W21" s="18" t="n">
        <v>456.08937646</v>
      </c>
      <c r="X21" s="20" t="n">
        <v>9.257211249999999</v>
      </c>
    </row>
    <row r="22" spans="1:24">
      <c r="A22" s="15" t="s">
        <v>197</v>
      </c>
      <c r="B22" s="17" t="n">
        <v>6598</v>
      </c>
      <c r="C22" s="18">
        <f>(102.0/B22*100)</f>
        <v/>
      </c>
      <c r="D22" s="19" t="n">
        <v>6496</v>
      </c>
      <c r="E22" s="18" t="n">
        <v>526.33990375</v>
      </c>
      <c r="F22" s="20" t="n">
        <v>4.29904705</v>
      </c>
      <c r="G22" s="18" t="n">
        <v>476.47720546</v>
      </c>
      <c r="H22" s="20" t="n">
        <v>5.03859118</v>
      </c>
      <c r="I22" s="18" t="n">
        <v>455.90612241</v>
      </c>
      <c r="J22" s="20" t="n">
        <v>5.93900393</v>
      </c>
      <c r="K22" s="18" t="n">
        <v>426.98637327</v>
      </c>
      <c r="L22" s="20" t="n">
        <v>6.04520557</v>
      </c>
      <c r="M22" s="18" t="n">
        <v>427.40944458</v>
      </c>
      <c r="N22" s="20" t="n">
        <v>6.82049127</v>
      </c>
      <c r="O22" s="18" t="n">
        <v>371.78539807</v>
      </c>
      <c r="P22" s="20" t="n">
        <v>9.287245390000001</v>
      </c>
      <c r="Q22" s="18" t="s">
        <v>182</v>
      </c>
      <c r="R22" s="20" t="s">
        <v>182</v>
      </c>
      <c r="S22" s="18" t="n">
        <v>481.75555063</v>
      </c>
      <c r="T22" s="20" t="n">
        <v>8.711038220000001</v>
      </c>
      <c r="U22" s="18" t="s">
        <v>182</v>
      </c>
      <c r="V22" s="20" t="s">
        <v>182</v>
      </c>
      <c r="W22" s="18" t="n">
        <v>374.23463943</v>
      </c>
      <c r="X22" s="20" t="n">
        <v>8.102626880000001</v>
      </c>
    </row>
    <row r="23" spans="1:24">
      <c r="A23" s="15" t="s">
        <v>198</v>
      </c>
      <c r="B23" s="17" t="n">
        <v>11583</v>
      </c>
      <c r="C23" s="18">
        <f>(522.0/B23*100)</f>
        <v/>
      </c>
      <c r="D23" s="19" t="n">
        <v>11061</v>
      </c>
      <c r="E23" s="18" t="n">
        <v>511.24401504</v>
      </c>
      <c r="F23" s="20" t="n">
        <v>2.74390477</v>
      </c>
      <c r="G23" s="18" t="n">
        <v>483.5988109</v>
      </c>
      <c r="H23" s="20" t="n">
        <v>6.11159839</v>
      </c>
      <c r="I23" s="18" t="n">
        <v>461.76660456</v>
      </c>
      <c r="J23" s="20" t="n">
        <v>6.73435843</v>
      </c>
      <c r="K23" s="18" t="n">
        <v>447.21066815</v>
      </c>
      <c r="L23" s="20" t="n">
        <v>5.22461002</v>
      </c>
      <c r="M23" s="18" t="n">
        <v>451.35905536</v>
      </c>
      <c r="N23" s="20" t="n">
        <v>6.61310492</v>
      </c>
      <c r="O23" s="18" t="n">
        <v>415.78740956</v>
      </c>
      <c r="P23" s="20" t="n">
        <v>22.44752181</v>
      </c>
      <c r="Q23" s="18" t="s">
        <v>182</v>
      </c>
      <c r="R23" s="20" t="s">
        <v>182</v>
      </c>
      <c r="S23" s="18" t="s">
        <v>182</v>
      </c>
      <c r="T23" s="20" t="s">
        <v>182</v>
      </c>
      <c r="U23" s="18" t="s">
        <v>182</v>
      </c>
      <c r="V23" s="20" t="s">
        <v>182</v>
      </c>
      <c r="W23" s="18" t="n">
        <v>419.69179953</v>
      </c>
      <c r="X23" s="20" t="n">
        <v>6.2392819</v>
      </c>
    </row>
    <row r="24" spans="1:24">
      <c r="A24" s="15" t="s">
        <v>199</v>
      </c>
      <c r="B24" s="17" t="n">
        <v>6647</v>
      </c>
      <c r="C24" s="18">
        <f>(20.0/B24*100)</f>
        <v/>
      </c>
      <c r="D24" s="19" t="n">
        <v>6627</v>
      </c>
      <c r="E24" s="18" t="n">
        <v>522.98326442</v>
      </c>
      <c r="F24" s="20" t="n">
        <v>2.92508841</v>
      </c>
      <c r="G24" s="18" t="n">
        <v>483.3370914</v>
      </c>
      <c r="H24" s="20" t="n">
        <v>8.158683079999999</v>
      </c>
      <c r="I24" s="18" t="n">
        <v>483.09696905</v>
      </c>
      <c r="J24" s="20" t="n">
        <v>10.17015939</v>
      </c>
      <c r="K24" s="18" t="n">
        <v>458.4461</v>
      </c>
      <c r="L24" s="20" t="n">
        <v>13.92249429</v>
      </c>
      <c r="M24" s="18" t="n">
        <v>482.34501208</v>
      </c>
      <c r="N24" s="20" t="n">
        <v>11.96693056</v>
      </c>
      <c r="O24" s="18" t="n">
        <v>421.72680658</v>
      </c>
      <c r="P24" s="20" t="n">
        <v>17.49008828</v>
      </c>
      <c r="Q24" s="18" t="s">
        <v>182</v>
      </c>
      <c r="R24" s="20" t="s">
        <v>182</v>
      </c>
      <c r="S24" s="18" t="s">
        <v>182</v>
      </c>
      <c r="T24" s="20" t="s">
        <v>182</v>
      </c>
      <c r="U24" s="18" t="s">
        <v>182</v>
      </c>
      <c r="V24" s="20" t="s">
        <v>182</v>
      </c>
      <c r="W24" s="18" t="n">
        <v>431.30203815</v>
      </c>
      <c r="X24" s="20" t="n">
        <v>14.45832523</v>
      </c>
    </row>
    <row r="25" spans="1:24">
      <c r="A25" s="15" t="s">
        <v>200</v>
      </c>
      <c r="B25" s="17" t="n">
        <v>5581</v>
      </c>
      <c r="C25" s="18">
        <f>(28.0/B25*100)</f>
        <v/>
      </c>
      <c r="D25" s="19" t="n">
        <v>5553</v>
      </c>
      <c r="E25" s="18" t="n">
        <v>528.52881081</v>
      </c>
      <c r="F25" s="20" t="n">
        <v>3.66333868</v>
      </c>
      <c r="G25" s="18" t="n">
        <v>518.12202881</v>
      </c>
      <c r="H25" s="20" t="n">
        <v>4.54341784</v>
      </c>
      <c r="I25" s="18" t="n">
        <v>495.20446752</v>
      </c>
      <c r="J25" s="20" t="n">
        <v>5.12507802</v>
      </c>
      <c r="K25" s="18" t="n">
        <v>506.53894197</v>
      </c>
      <c r="L25" s="20" t="n">
        <v>8.21587422</v>
      </c>
      <c r="M25" s="18" t="n">
        <v>473.56167492</v>
      </c>
      <c r="N25" s="20" t="n">
        <v>9.83408975</v>
      </c>
      <c r="O25" s="18" t="n">
        <v>368.87327966</v>
      </c>
      <c r="P25" s="20" t="n">
        <v>23.3815843</v>
      </c>
      <c r="Q25" s="18" t="s">
        <v>182</v>
      </c>
      <c r="R25" s="20" t="s">
        <v>182</v>
      </c>
      <c r="S25" s="18" t="s">
        <v>182</v>
      </c>
      <c r="T25" s="20" t="s">
        <v>182</v>
      </c>
      <c r="U25" s="18" t="s">
        <v>182</v>
      </c>
      <c r="V25" s="20" t="s">
        <v>182</v>
      </c>
      <c r="W25" s="18" t="n">
        <v>451.63369542</v>
      </c>
      <c r="X25" s="20" t="n">
        <v>16.37608988</v>
      </c>
    </row>
    <row r="26" spans="1:24">
      <c r="A26" s="15" t="s">
        <v>201</v>
      </c>
      <c r="B26" s="17" t="n">
        <v>4869</v>
      </c>
      <c r="C26" s="18">
        <f>(102.0/B26*100)</f>
        <v/>
      </c>
      <c r="D26" s="19" t="n">
        <v>4767</v>
      </c>
      <c r="E26" s="18" t="n">
        <v>516.4061424400001</v>
      </c>
      <c r="F26" s="20" t="n">
        <v>2.56758497</v>
      </c>
      <c r="G26" s="18" t="n">
        <v>497.8132554</v>
      </c>
      <c r="H26" s="20" t="n">
        <v>3.57693738</v>
      </c>
      <c r="I26" s="18" t="n">
        <v>462.94236575</v>
      </c>
      <c r="J26" s="20" t="n">
        <v>4.17360176</v>
      </c>
      <c r="K26" s="18" t="n">
        <v>450.83322464</v>
      </c>
      <c r="L26" s="20" t="n">
        <v>3.82413352</v>
      </c>
      <c r="M26" s="18" t="n">
        <v>458.16498715</v>
      </c>
      <c r="N26" s="20" t="n">
        <v>4.65385565</v>
      </c>
      <c r="O26" s="18" t="s">
        <v>182</v>
      </c>
      <c r="P26" s="20" t="s">
        <v>182</v>
      </c>
      <c r="Q26" s="18" t="s">
        <v>182</v>
      </c>
      <c r="R26" s="20" t="s">
        <v>182</v>
      </c>
      <c r="S26" s="18" t="s">
        <v>182</v>
      </c>
      <c r="T26" s="20" t="s">
        <v>182</v>
      </c>
      <c r="U26" s="18" t="s">
        <v>182</v>
      </c>
      <c r="V26" s="20" t="s">
        <v>182</v>
      </c>
      <c r="W26" s="18" t="n">
        <v>429.5076527</v>
      </c>
      <c r="X26" s="20" t="n">
        <v>7.88396651</v>
      </c>
    </row>
    <row r="27" spans="1:24">
      <c r="A27" s="15" t="s">
        <v>202</v>
      </c>
      <c r="B27" s="17" t="n">
        <v>5299</v>
      </c>
      <c r="C27" s="18">
        <f>(186.0/B27*100)</f>
        <v/>
      </c>
      <c r="D27" s="19" t="n">
        <v>5113</v>
      </c>
      <c r="E27" s="18" t="n">
        <v>520.80121546</v>
      </c>
      <c r="F27" s="20" t="n">
        <v>1.75776994</v>
      </c>
      <c r="G27" s="18" t="n">
        <v>473.92012121</v>
      </c>
      <c r="H27" s="20" t="n">
        <v>5.22167632</v>
      </c>
      <c r="I27" s="18" t="n">
        <v>443.76931209</v>
      </c>
      <c r="J27" s="20" t="n">
        <v>4.8707719</v>
      </c>
      <c r="K27" s="18" t="n">
        <v>422.32578288</v>
      </c>
      <c r="L27" s="20" t="n">
        <v>6.13801134</v>
      </c>
      <c r="M27" s="18" t="n">
        <v>423.25781562</v>
      </c>
      <c r="N27" s="20" t="n">
        <v>6.87870521</v>
      </c>
      <c r="O27" s="18" t="n">
        <v>387.30917951</v>
      </c>
      <c r="P27" s="20" t="n">
        <v>16.08929805</v>
      </c>
      <c r="Q27" s="18" t="s">
        <v>182</v>
      </c>
      <c r="R27" s="20" t="s">
        <v>182</v>
      </c>
      <c r="S27" s="18" t="s">
        <v>182</v>
      </c>
      <c r="T27" s="20" t="s">
        <v>182</v>
      </c>
      <c r="U27" s="18" t="s">
        <v>182</v>
      </c>
      <c r="V27" s="20" t="s">
        <v>182</v>
      </c>
      <c r="W27" s="18" t="n">
        <v>404.09642412</v>
      </c>
      <c r="X27" s="20" t="n">
        <v>4.43414126</v>
      </c>
    </row>
    <row r="28" spans="1:24">
      <c r="A28" s="15" t="s">
        <v>203</v>
      </c>
      <c r="B28" s="17" t="n">
        <v>7568</v>
      </c>
      <c r="C28" s="18">
        <f>(135.0/B28*100)</f>
        <v/>
      </c>
      <c r="D28" s="19" t="n">
        <v>7433</v>
      </c>
      <c r="E28" s="18" t="n">
        <v>432.93445788</v>
      </c>
      <c r="F28" s="20" t="n">
        <v>3.21314514</v>
      </c>
      <c r="G28" s="18" t="n">
        <v>432.66425593</v>
      </c>
      <c r="H28" s="20" t="n">
        <v>3.65159116</v>
      </c>
      <c r="I28" s="18" t="n">
        <v>424.33077067</v>
      </c>
      <c r="J28" s="20" t="n">
        <v>3.82124686</v>
      </c>
      <c r="K28" s="18" t="n">
        <v>412.61724344</v>
      </c>
      <c r="L28" s="20" t="n">
        <v>3.44451933</v>
      </c>
      <c r="M28" s="18" t="n">
        <v>425.69269681</v>
      </c>
      <c r="N28" s="20" t="n">
        <v>4.17617886</v>
      </c>
      <c r="O28" s="18" t="n">
        <v>334.93985653</v>
      </c>
      <c r="P28" s="20" t="n">
        <v>9.19196545</v>
      </c>
      <c r="Q28" s="18" t="s">
        <v>182</v>
      </c>
      <c r="R28" s="20" t="s">
        <v>182</v>
      </c>
      <c r="S28" s="18" t="s">
        <v>182</v>
      </c>
      <c r="T28" s="20" t="s">
        <v>182</v>
      </c>
      <c r="U28" s="18" t="s">
        <v>182</v>
      </c>
      <c r="V28" s="20" t="s">
        <v>182</v>
      </c>
      <c r="W28" s="18" t="n">
        <v>372.26963338</v>
      </c>
      <c r="X28" s="20" t="n">
        <v>9.17109087</v>
      </c>
    </row>
    <row r="29" spans="1:24">
      <c r="A29" s="15" t="s">
        <v>204</v>
      </c>
      <c r="B29" s="17" t="n">
        <v>5385</v>
      </c>
      <c r="C29" s="18">
        <f>(37.0/B29*100)</f>
        <v/>
      </c>
      <c r="D29" s="19" t="n">
        <v>5348</v>
      </c>
      <c r="E29" s="18" t="n">
        <v>534.49411015</v>
      </c>
      <c r="F29" s="20" t="n">
        <v>2.28779586</v>
      </c>
      <c r="G29" s="18" t="n">
        <v>475.43129669</v>
      </c>
      <c r="H29" s="20" t="n">
        <v>6.38622467</v>
      </c>
      <c r="I29" s="18" t="n">
        <v>452.47294</v>
      </c>
      <c r="J29" s="20" t="n">
        <v>5.44777985</v>
      </c>
      <c r="K29" s="18" t="n">
        <v>458.72215813</v>
      </c>
      <c r="L29" s="20" t="n">
        <v>5.30625258</v>
      </c>
      <c r="M29" s="18" t="n">
        <v>460.12078187</v>
      </c>
      <c r="N29" s="20" t="n">
        <v>6.66375818</v>
      </c>
      <c r="O29" s="18" t="n">
        <v>324.13415987</v>
      </c>
      <c r="P29" s="20" t="n">
        <v>51.69632977</v>
      </c>
      <c r="Q29" s="18" t="s">
        <v>182</v>
      </c>
      <c r="R29" s="20" t="s">
        <v>182</v>
      </c>
      <c r="S29" s="18" t="n">
        <v>314.02123871</v>
      </c>
      <c r="T29" s="20" t="n">
        <v>13.26138992</v>
      </c>
      <c r="U29" s="18" t="s">
        <v>182</v>
      </c>
      <c r="V29" s="20" t="s">
        <v>182</v>
      </c>
      <c r="W29" s="18" t="n">
        <v>418.63239256</v>
      </c>
      <c r="X29" s="20" t="n">
        <v>12.56168054</v>
      </c>
    </row>
    <row r="30" spans="1:24">
      <c r="A30" s="15" t="s">
        <v>205</v>
      </c>
      <c r="B30" s="17" t="n">
        <v>4520</v>
      </c>
      <c r="C30" s="18">
        <f>(577.0/B30*100)</f>
        <v/>
      </c>
      <c r="D30" s="19" t="n">
        <v>3943</v>
      </c>
      <c r="E30" s="18" t="n">
        <v>547.67300688</v>
      </c>
      <c r="F30" s="20" t="n">
        <v>2.66731855</v>
      </c>
      <c r="G30" s="18" t="n">
        <v>493.1279895</v>
      </c>
      <c r="H30" s="20" t="n">
        <v>5.86106927</v>
      </c>
      <c r="I30" s="18" t="n">
        <v>479.20494945</v>
      </c>
      <c r="J30" s="20" t="n">
        <v>5.66448823</v>
      </c>
      <c r="K30" s="18" t="n">
        <v>468.25553486</v>
      </c>
      <c r="L30" s="20" t="n">
        <v>7.13260068</v>
      </c>
      <c r="M30" s="18" t="n">
        <v>440.20914731</v>
      </c>
      <c r="N30" s="20" t="n">
        <v>7.93316773</v>
      </c>
      <c r="O30" s="18" t="n">
        <v>405.01001004</v>
      </c>
      <c r="P30" s="20" t="n">
        <v>26.28454288</v>
      </c>
      <c r="Q30" s="18" t="s">
        <v>182</v>
      </c>
      <c r="R30" s="20" t="s">
        <v>182</v>
      </c>
      <c r="S30" s="18" t="s">
        <v>182</v>
      </c>
      <c r="T30" s="20" t="s">
        <v>182</v>
      </c>
      <c r="U30" s="18" t="s">
        <v>182</v>
      </c>
      <c r="V30" s="20" t="s">
        <v>182</v>
      </c>
      <c r="W30" s="18" t="n">
        <v>427.79370304</v>
      </c>
      <c r="X30" s="20" t="n">
        <v>6.92065779</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(17.0/B32*100)</f>
        <v/>
      </c>
      <c r="D32" s="19" t="n">
        <v>4461</v>
      </c>
      <c r="E32" s="18" t="n">
        <v>532.5375251299999</v>
      </c>
      <c r="F32" s="20" t="n">
        <v>2.56616593</v>
      </c>
      <c r="G32" s="18" t="n">
        <v>493.94830624</v>
      </c>
      <c r="H32" s="20" t="n">
        <v>5.14184048</v>
      </c>
      <c r="I32" s="18" t="n">
        <v>472.20081725</v>
      </c>
      <c r="J32" s="20" t="n">
        <v>5.09165016</v>
      </c>
      <c r="K32" s="18" t="n">
        <v>452.17188137</v>
      </c>
      <c r="L32" s="20" t="n">
        <v>5.91555837</v>
      </c>
      <c r="M32" s="18" t="n">
        <v>448.41649693</v>
      </c>
      <c r="N32" s="20" t="n">
        <v>5.12279578</v>
      </c>
      <c r="O32" s="18" t="n">
        <v>415.96615723</v>
      </c>
      <c r="P32" s="20" t="n">
        <v>23.22638406</v>
      </c>
      <c r="Q32" s="18" t="s">
        <v>182</v>
      </c>
      <c r="R32" s="20" t="s">
        <v>182</v>
      </c>
      <c r="S32" s="18" t="s">
        <v>182</v>
      </c>
      <c r="T32" s="20" t="s">
        <v>182</v>
      </c>
      <c r="U32" s="18" t="s">
        <v>182</v>
      </c>
      <c r="V32" s="20" t="s">
        <v>182</v>
      </c>
      <c r="W32" s="18" t="n">
        <v>428.21972115</v>
      </c>
      <c r="X32" s="20" t="n">
        <v>8.71810219</v>
      </c>
    </row>
    <row r="33" spans="1:24">
      <c r="A33" s="15" t="s">
        <v>208</v>
      </c>
      <c r="B33" s="17" t="n">
        <v>7325</v>
      </c>
      <c r="C33" s="18">
        <f>(246.0/B33*100)</f>
        <v/>
      </c>
      <c r="D33" s="19" t="n">
        <v>7079</v>
      </c>
      <c r="E33" s="18" t="n">
        <v>528.3819757700001</v>
      </c>
      <c r="F33" s="20" t="n">
        <v>2.86331366</v>
      </c>
      <c r="G33" s="18" t="n">
        <v>484.35415846</v>
      </c>
      <c r="H33" s="20" t="n">
        <v>3.92468589</v>
      </c>
      <c r="I33" s="18" t="n">
        <v>479.39584284</v>
      </c>
      <c r="J33" s="20" t="n">
        <v>4.99867162</v>
      </c>
      <c r="K33" s="18" t="n">
        <v>466.81000071</v>
      </c>
      <c r="L33" s="20" t="n">
        <v>5.16592633</v>
      </c>
      <c r="M33" s="18" t="n">
        <v>453.00338452</v>
      </c>
      <c r="N33" s="20" t="n">
        <v>4.36950064</v>
      </c>
      <c r="O33" s="18" t="n">
        <v>376.02911283</v>
      </c>
      <c r="P33" s="20" t="n">
        <v>21.32653468</v>
      </c>
      <c r="Q33" s="18" t="s">
        <v>182</v>
      </c>
      <c r="R33" s="20" t="s">
        <v>182</v>
      </c>
      <c r="S33" s="18" t="s">
        <v>182</v>
      </c>
      <c r="T33" s="20" t="s">
        <v>182</v>
      </c>
      <c r="U33" s="18" t="s">
        <v>182</v>
      </c>
      <c r="V33" s="20" t="s">
        <v>182</v>
      </c>
      <c r="W33" s="18" t="n">
        <v>423.24865281</v>
      </c>
      <c r="X33" s="20" t="n">
        <v>9.407476429999999</v>
      </c>
    </row>
    <row r="34" spans="1:24">
      <c r="A34" s="15" t="s">
        <v>209</v>
      </c>
      <c r="B34" s="17" t="n">
        <v>6350</v>
      </c>
      <c r="C34" s="18">
        <f>(87.0/B34*100)</f>
        <v/>
      </c>
      <c r="D34" s="19" t="n">
        <v>6263</v>
      </c>
      <c r="E34" s="18" t="n">
        <v>492.45713812</v>
      </c>
      <c r="F34" s="20" t="n">
        <v>2.82521915</v>
      </c>
      <c r="G34" s="18" t="n">
        <v>452.88538302</v>
      </c>
      <c r="H34" s="20" t="n">
        <v>5.0807481</v>
      </c>
      <c r="I34" s="18" t="n">
        <v>439.34527912</v>
      </c>
      <c r="J34" s="20" t="n">
        <v>5.5691288</v>
      </c>
      <c r="K34" s="18" t="n">
        <v>420.41660321</v>
      </c>
      <c r="L34" s="20" t="n">
        <v>4.76580263</v>
      </c>
      <c r="M34" s="18" t="n">
        <v>427.18642755</v>
      </c>
      <c r="N34" s="20" t="n">
        <v>4.44825712</v>
      </c>
      <c r="O34" s="18" t="n">
        <v>336.00964723</v>
      </c>
      <c r="P34" s="20" t="n">
        <v>14.75537024</v>
      </c>
      <c r="Q34" s="18" t="s">
        <v>182</v>
      </c>
      <c r="R34" s="20" t="s">
        <v>182</v>
      </c>
      <c r="S34" s="18" t="n">
        <v>263.37193708</v>
      </c>
      <c r="T34" s="20" t="n">
        <v>13.61114927</v>
      </c>
      <c r="U34" s="18" t="s">
        <v>182</v>
      </c>
      <c r="V34" s="20" t="s">
        <v>182</v>
      </c>
      <c r="W34" s="18" t="n">
        <v>368.06117924</v>
      </c>
      <c r="X34" s="20" t="n">
        <v>7.47049265</v>
      </c>
    </row>
    <row r="35" spans="1:24">
      <c r="A35" s="15" t="s">
        <v>210</v>
      </c>
      <c r="B35" s="17" t="n">
        <v>6406</v>
      </c>
      <c r="C35" s="18">
        <f>(76.0/B35*100)</f>
        <v/>
      </c>
      <c r="D35" s="19" t="n">
        <v>6330</v>
      </c>
      <c r="E35" s="18" t="n">
        <v>536.1455733</v>
      </c>
      <c r="F35" s="20" t="n">
        <v>1.86335936</v>
      </c>
      <c r="G35" s="18" t="n">
        <v>495.63128042</v>
      </c>
      <c r="H35" s="20" t="n">
        <v>4.35328882</v>
      </c>
      <c r="I35" s="18" t="n">
        <v>467.23942128</v>
      </c>
      <c r="J35" s="20" t="n">
        <v>5.20403886</v>
      </c>
      <c r="K35" s="18" t="n">
        <v>446.15782591</v>
      </c>
      <c r="L35" s="20" t="n">
        <v>5.2796155</v>
      </c>
      <c r="M35" s="18" t="n">
        <v>465.39035959</v>
      </c>
      <c r="N35" s="20" t="n">
        <v>6.01939087</v>
      </c>
      <c r="O35" s="18" t="n">
        <v>430.2645433</v>
      </c>
      <c r="P35" s="20" t="n">
        <v>21.07802728</v>
      </c>
      <c r="Q35" s="18" t="s">
        <v>182</v>
      </c>
      <c r="R35" s="20" t="s">
        <v>182</v>
      </c>
      <c r="S35" s="18" t="n">
        <v>337.32521215</v>
      </c>
      <c r="T35" s="20" t="n">
        <v>11.65794297</v>
      </c>
      <c r="U35" s="18" t="s">
        <v>182</v>
      </c>
      <c r="V35" s="20" t="s">
        <v>182</v>
      </c>
      <c r="W35" s="18" t="n">
        <v>431.22533117</v>
      </c>
      <c r="X35" s="20" t="n">
        <v>6.72341721</v>
      </c>
    </row>
    <row r="36" spans="1:24">
      <c r="A36" s="15" t="s">
        <v>211</v>
      </c>
      <c r="B36" s="17" t="n">
        <v>6736</v>
      </c>
      <c r="C36" s="18">
        <f>(54.0/B36*100)</f>
        <v/>
      </c>
      <c r="D36" s="19" t="n">
        <v>6682</v>
      </c>
      <c r="E36" s="18" t="n">
        <v>513.94574986</v>
      </c>
      <c r="F36" s="20" t="n">
        <v>2.36236438</v>
      </c>
      <c r="G36" s="18" t="n">
        <v>488.4520015</v>
      </c>
      <c r="H36" s="20" t="n">
        <v>4.46413947</v>
      </c>
      <c r="I36" s="18" t="n">
        <v>459.72372779</v>
      </c>
      <c r="J36" s="20" t="n">
        <v>6.01788838</v>
      </c>
      <c r="K36" s="18" t="n">
        <v>455.46965372</v>
      </c>
      <c r="L36" s="20" t="n">
        <v>6.31678873</v>
      </c>
      <c r="M36" s="18" t="n">
        <v>446.90825092</v>
      </c>
      <c r="N36" s="20" t="n">
        <v>6.17639306</v>
      </c>
      <c r="O36" s="18" t="n">
        <v>369.72364582</v>
      </c>
      <c r="P36" s="20" t="n">
        <v>22.3136275</v>
      </c>
      <c r="Q36" s="18" t="s">
        <v>182</v>
      </c>
      <c r="R36" s="20" t="s">
        <v>182</v>
      </c>
      <c r="S36" s="18" t="s">
        <v>182</v>
      </c>
      <c r="T36" s="20" t="s">
        <v>182</v>
      </c>
      <c r="U36" s="18" t="s">
        <v>182</v>
      </c>
      <c r="V36" s="20" t="s">
        <v>182</v>
      </c>
      <c r="W36" s="18" t="n">
        <v>412.11652051</v>
      </c>
      <c r="X36" s="20" t="n">
        <v>7.39297465</v>
      </c>
    </row>
    <row r="37" spans="1:24">
      <c r="A37" s="15" t="s">
        <v>212</v>
      </c>
      <c r="B37" s="17" t="n">
        <v>5458</v>
      </c>
      <c r="C37" s="18">
        <f>(271.0/B37*100)</f>
        <v/>
      </c>
      <c r="D37" s="19" t="n">
        <v>5187</v>
      </c>
      <c r="E37" s="18" t="n">
        <v>532.9565122499999</v>
      </c>
      <c r="F37" s="20" t="n">
        <v>3.38429672</v>
      </c>
      <c r="G37" s="18" t="n">
        <v>497.62454315</v>
      </c>
      <c r="H37" s="20" t="n">
        <v>5.53123641</v>
      </c>
      <c r="I37" s="18" t="n">
        <v>479.24115602</v>
      </c>
      <c r="J37" s="20" t="n">
        <v>6.3425845</v>
      </c>
      <c r="K37" s="18" t="n">
        <v>468.07394629</v>
      </c>
      <c r="L37" s="20" t="n">
        <v>6.85230078</v>
      </c>
      <c r="M37" s="18" t="n">
        <v>457.78746573</v>
      </c>
      <c r="N37" s="20" t="n">
        <v>7.19960553</v>
      </c>
      <c r="O37" s="18" t="n">
        <v>343.16972128</v>
      </c>
      <c r="P37" s="20" t="n">
        <v>23.12127196</v>
      </c>
      <c r="Q37" s="18" t="s">
        <v>182</v>
      </c>
      <c r="R37" s="20" t="s">
        <v>182</v>
      </c>
      <c r="S37" s="18" t="s">
        <v>182</v>
      </c>
      <c r="T37" s="20" t="s">
        <v>182</v>
      </c>
      <c r="U37" s="18" t="s">
        <v>182</v>
      </c>
      <c r="V37" s="20" t="s">
        <v>182</v>
      </c>
      <c r="W37" s="18" t="n">
        <v>413.62750594</v>
      </c>
      <c r="X37" s="20" t="n">
        <v>6.41233996</v>
      </c>
    </row>
    <row r="38" spans="1:24">
      <c r="A38" s="15" t="s">
        <v>213</v>
      </c>
      <c r="B38" s="17" t="n">
        <v>5860</v>
      </c>
      <c r="C38" s="18">
        <f>(68.0/B38*100)</f>
        <v/>
      </c>
      <c r="D38" s="19" t="n">
        <v>5792</v>
      </c>
      <c r="E38" s="18" t="n">
        <v>522.17874025</v>
      </c>
      <c r="F38" s="20" t="n">
        <v>2.81640011</v>
      </c>
      <c r="G38" s="18" t="n">
        <v>470.25576762</v>
      </c>
      <c r="H38" s="20" t="n">
        <v>5.14928972</v>
      </c>
      <c r="I38" s="18" t="n">
        <v>432.09137407</v>
      </c>
      <c r="J38" s="20" t="n">
        <v>5.97703756</v>
      </c>
      <c r="K38" s="18" t="n">
        <v>423.9819324</v>
      </c>
      <c r="L38" s="20" t="n">
        <v>7.12946769</v>
      </c>
      <c r="M38" s="18" t="n">
        <v>424.5018555</v>
      </c>
      <c r="N38" s="20" t="n">
        <v>9.54851292</v>
      </c>
      <c r="O38" s="18" t="n">
        <v>369.61260262</v>
      </c>
      <c r="P38" s="20" t="n">
        <v>18.26023486</v>
      </c>
      <c r="Q38" s="18" t="s">
        <v>182</v>
      </c>
      <c r="R38" s="20" t="s">
        <v>182</v>
      </c>
      <c r="S38" s="18" t="s">
        <v>182</v>
      </c>
      <c r="T38" s="20" t="s">
        <v>182</v>
      </c>
      <c r="U38" s="18" t="s">
        <v>182</v>
      </c>
      <c r="V38" s="20" t="s">
        <v>182</v>
      </c>
      <c r="W38" s="18" t="n">
        <v>414.60769539</v>
      </c>
      <c r="X38" s="20" t="n">
        <v>5.49202799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(5675.0/B40*100)</f>
        <v/>
      </c>
      <c r="D40" s="19" t="n">
        <v>8482</v>
      </c>
      <c r="E40" s="18" t="n">
        <v>523.8487298700001</v>
      </c>
      <c r="F40" s="20" t="n">
        <v>2.92287048</v>
      </c>
      <c r="G40" s="18" t="n">
        <v>476.93157317</v>
      </c>
      <c r="H40" s="20" t="n">
        <v>7.77571309</v>
      </c>
      <c r="I40" s="18" t="n">
        <v>446.24226348</v>
      </c>
      <c r="J40" s="20" t="n">
        <v>5.85881741</v>
      </c>
      <c r="K40" s="18" t="n">
        <v>453.97055616</v>
      </c>
      <c r="L40" s="20" t="n">
        <v>7.7888534</v>
      </c>
      <c r="M40" s="18" t="n">
        <v>427.4291538</v>
      </c>
      <c r="N40" s="20" t="n">
        <v>8.881821329999999</v>
      </c>
      <c r="O40" s="18" t="n">
        <v>432.02468627</v>
      </c>
      <c r="P40" s="20" t="n">
        <v>21.89614716</v>
      </c>
      <c r="Q40" s="18" t="s">
        <v>182</v>
      </c>
      <c r="R40" s="20" t="s">
        <v>182</v>
      </c>
      <c r="S40" s="18" t="n">
        <v>493.18465857</v>
      </c>
      <c r="T40" s="20" t="n">
        <v>2.25147869</v>
      </c>
      <c r="U40" s="18" t="s">
        <v>182</v>
      </c>
      <c r="V40" s="20" t="s">
        <v>182</v>
      </c>
      <c r="W40" s="18" t="n">
        <v>413.30646622</v>
      </c>
      <c r="X40" s="20" t="n">
        <v>7.0749703</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(2819.0/B46*100)</f>
        <v/>
      </c>
      <c r="D46" s="19" t="n">
        <v>20322</v>
      </c>
      <c r="E46" s="18" t="n">
        <v>433.44025268</v>
      </c>
      <c r="F46" s="20" t="n">
        <v>3.89088561</v>
      </c>
      <c r="G46" s="18" t="n">
        <v>432.91037911</v>
      </c>
      <c r="H46" s="20" t="n">
        <v>6.10271894</v>
      </c>
      <c r="I46" s="18" t="n">
        <v>430.45415013</v>
      </c>
      <c r="J46" s="20" t="n">
        <v>6.00228839</v>
      </c>
      <c r="K46" s="18" t="n">
        <v>418.79526968</v>
      </c>
      <c r="L46" s="20" t="n">
        <v>5.0220628</v>
      </c>
      <c r="M46" s="18" t="n">
        <v>398.74185726</v>
      </c>
      <c r="N46" s="20" t="n">
        <v>6.30336291</v>
      </c>
      <c r="O46" s="18" t="n">
        <v>307.86644132</v>
      </c>
      <c r="P46" s="20" t="n">
        <v>11.90587687</v>
      </c>
      <c r="Q46" s="18" t="s">
        <v>182</v>
      </c>
      <c r="R46" s="20" t="s">
        <v>182</v>
      </c>
      <c r="S46" s="18" t="s">
        <v>182</v>
      </c>
      <c r="T46" s="20" t="s">
        <v>182</v>
      </c>
      <c r="U46" s="18" t="s">
        <v>182</v>
      </c>
      <c r="V46" s="20" t="s">
        <v>182</v>
      </c>
      <c r="W46" s="18" t="n">
        <v>383.21052591</v>
      </c>
      <c r="X46" s="20" t="n">
        <v>3.65634187</v>
      </c>
    </row>
    <row r="47" spans="1:24">
      <c r="A47" s="15" t="s">
        <v>222</v>
      </c>
      <c r="B47" s="17" t="n">
        <v>5928</v>
      </c>
      <c r="C47" s="18">
        <f>(162.0/B47*100)</f>
        <v/>
      </c>
      <c r="D47" s="19" t="n">
        <v>5766</v>
      </c>
      <c r="E47" s="18" t="n">
        <v>483.82347867</v>
      </c>
      <c r="F47" s="20" t="n">
        <v>5.05959174</v>
      </c>
      <c r="G47" s="18" t="n">
        <v>448.94568963</v>
      </c>
      <c r="H47" s="20" t="n">
        <v>6.87703503</v>
      </c>
      <c r="I47" s="18" t="n">
        <v>434.48075066</v>
      </c>
      <c r="J47" s="20" t="n">
        <v>6.96267968</v>
      </c>
      <c r="K47" s="18" t="n">
        <v>417.74156569</v>
      </c>
      <c r="L47" s="20" t="n">
        <v>5.81395442</v>
      </c>
      <c r="M47" s="18" t="n">
        <v>429.44173663</v>
      </c>
      <c r="N47" s="20" t="n">
        <v>6.05639245</v>
      </c>
      <c r="O47" s="18" t="n">
        <v>325.00177883</v>
      </c>
      <c r="P47" s="20" t="n">
        <v>13.28366105</v>
      </c>
      <c r="Q47" s="18" t="s">
        <v>182</v>
      </c>
      <c r="R47" s="20" t="s">
        <v>182</v>
      </c>
      <c r="S47" s="18" t="s">
        <v>182</v>
      </c>
      <c r="T47" s="20" t="s">
        <v>182</v>
      </c>
      <c r="U47" s="18" t="s">
        <v>182</v>
      </c>
      <c r="V47" s="20" t="s">
        <v>182</v>
      </c>
      <c r="W47" s="18" t="n">
        <v>358.55963302</v>
      </c>
      <c r="X47" s="20" t="n">
        <v>6.13887412</v>
      </c>
    </row>
    <row r="48" spans="1:24">
      <c r="A48" s="15" t="s">
        <v>223</v>
      </c>
      <c r="B48" s="17" t="n">
        <v>9841</v>
      </c>
      <c r="C48" s="18">
        <f>(19.0/B48*100)</f>
        <v/>
      </c>
      <c r="D48" s="19" t="n">
        <v>9822</v>
      </c>
      <c r="E48" s="18" t="n">
        <v>514.29714812</v>
      </c>
      <c r="F48" s="20" t="n">
        <v>5.51045673</v>
      </c>
      <c r="G48" s="18" t="n">
        <v>498.62568847</v>
      </c>
      <c r="H48" s="20" t="n">
        <v>6.21015104</v>
      </c>
      <c r="I48" s="18" t="n">
        <v>488.06610271</v>
      </c>
      <c r="J48" s="20" t="n">
        <v>6.04571777</v>
      </c>
      <c r="K48" s="18" t="n">
        <v>455.63248957</v>
      </c>
      <c r="L48" s="20" t="n">
        <v>7.77946008</v>
      </c>
      <c r="M48" s="18" t="n">
        <v>445.29695728</v>
      </c>
      <c r="N48" s="20" t="n">
        <v>6.93919949</v>
      </c>
      <c r="O48" s="18" t="n">
        <v>324.36252601</v>
      </c>
      <c r="P48" s="20" t="n">
        <v>11.17732921</v>
      </c>
      <c r="Q48" s="18" t="s">
        <v>182</v>
      </c>
      <c r="R48" s="20" t="s">
        <v>182</v>
      </c>
      <c r="S48" s="18" t="s">
        <v>182</v>
      </c>
      <c r="T48" s="20" t="s">
        <v>182</v>
      </c>
      <c r="U48" s="18" t="s">
        <v>182</v>
      </c>
      <c r="V48" s="20" t="s">
        <v>182</v>
      </c>
      <c r="W48" s="18" t="n">
        <v>414.23066907</v>
      </c>
      <c r="X48" s="20" t="n">
        <v>16.25079171</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(1102.0/B50*100)</f>
        <v/>
      </c>
      <c r="D50" s="19" t="n">
        <v>10693</v>
      </c>
      <c r="E50" s="18" t="n">
        <v>449.91794134</v>
      </c>
      <c r="F50" s="20" t="n">
        <v>3.38359075</v>
      </c>
      <c r="G50" s="18" t="n">
        <v>433.40234141</v>
      </c>
      <c r="H50" s="20" t="n">
        <v>4.37723702</v>
      </c>
      <c r="I50" s="18" t="n">
        <v>423.85821636</v>
      </c>
      <c r="J50" s="20" t="n">
        <v>4.62849375</v>
      </c>
      <c r="K50" s="18" t="n">
        <v>418.80845998</v>
      </c>
      <c r="L50" s="20" t="n">
        <v>4.41260499</v>
      </c>
      <c r="M50" s="18" t="n">
        <v>425.96303858</v>
      </c>
      <c r="N50" s="20" t="n">
        <v>4.07380326</v>
      </c>
      <c r="O50" s="18" t="n">
        <v>322.25586987</v>
      </c>
      <c r="P50" s="20" t="n">
        <v>8.56992509</v>
      </c>
      <c r="Q50" s="18" t="s">
        <v>182</v>
      </c>
      <c r="R50" s="20" t="s">
        <v>182</v>
      </c>
      <c r="S50" s="18" t="s">
        <v>182</v>
      </c>
      <c r="T50" s="20" t="s">
        <v>182</v>
      </c>
      <c r="U50" s="18" t="s">
        <v>182</v>
      </c>
      <c r="V50" s="20" t="s">
        <v>182</v>
      </c>
      <c r="W50" s="18" t="n">
        <v>390.47485874</v>
      </c>
      <c r="X50" s="20" t="n">
        <v>8.08364413</v>
      </c>
    </row>
    <row r="51" spans="1:24">
      <c r="A51" s="15" t="s">
        <v>226</v>
      </c>
      <c r="B51" s="17" t="n">
        <v>6866</v>
      </c>
      <c r="C51" s="18">
        <f>(117.0/B51*100)</f>
        <v/>
      </c>
      <c r="D51" s="19" t="n">
        <v>6749</v>
      </c>
      <c r="E51" s="18" t="n">
        <v>444.18088308</v>
      </c>
      <c r="F51" s="20" t="n">
        <v>3.4218055</v>
      </c>
      <c r="G51" s="18" t="n">
        <v>440.82186555</v>
      </c>
      <c r="H51" s="20" t="n">
        <v>5.61694382</v>
      </c>
      <c r="I51" s="18" t="n">
        <v>419.02101278</v>
      </c>
      <c r="J51" s="20" t="n">
        <v>5.53445174</v>
      </c>
      <c r="K51" s="18" t="n">
        <v>410.18532317</v>
      </c>
      <c r="L51" s="20" t="n">
        <v>4.90424533</v>
      </c>
      <c r="M51" s="18" t="n">
        <v>415.51905452</v>
      </c>
      <c r="N51" s="20" t="n">
        <v>4.29996079</v>
      </c>
      <c r="O51" s="18" t="n">
        <v>306.15936954</v>
      </c>
      <c r="P51" s="20" t="n">
        <v>16.24559738</v>
      </c>
      <c r="Q51" s="18" t="s">
        <v>182</v>
      </c>
      <c r="R51" s="20" t="s">
        <v>182</v>
      </c>
      <c r="S51" s="18" t="n">
        <v>427.96430568</v>
      </c>
      <c r="T51" s="20" t="n">
        <v>5.20460603</v>
      </c>
      <c r="U51" s="18" t="s">
        <v>182</v>
      </c>
      <c r="V51" s="20" t="s">
        <v>182</v>
      </c>
      <c r="W51" s="18" t="n">
        <v>396.45991618</v>
      </c>
      <c r="X51" s="20" t="n">
        <v>5.1321778</v>
      </c>
    </row>
    <row r="52" spans="1:24">
      <c r="A52" s="15" t="s">
        <v>227</v>
      </c>
      <c r="B52" s="17" t="n">
        <v>5809</v>
      </c>
      <c r="C52" s="18">
        <f>(119.0/B52*100)</f>
        <v/>
      </c>
      <c r="D52" s="19" t="n">
        <v>5690</v>
      </c>
      <c r="E52" s="18" t="n">
        <v>510.1167956</v>
      </c>
      <c r="F52" s="20" t="n">
        <v>2.69916871</v>
      </c>
      <c r="G52" s="18" t="n">
        <v>477.79931988</v>
      </c>
      <c r="H52" s="20" t="n">
        <v>5.26048621</v>
      </c>
      <c r="I52" s="18" t="n">
        <v>473.62292894</v>
      </c>
      <c r="J52" s="20" t="n">
        <v>5.00385178</v>
      </c>
      <c r="K52" s="18" t="n">
        <v>450.47490513</v>
      </c>
      <c r="L52" s="20" t="n">
        <v>5.4947587</v>
      </c>
      <c r="M52" s="18" t="n">
        <v>448.6436644</v>
      </c>
      <c r="N52" s="20" t="n">
        <v>5.14848031</v>
      </c>
      <c r="O52" s="18" t="n">
        <v>369.52470076</v>
      </c>
      <c r="P52" s="20" t="n">
        <v>22.63947018</v>
      </c>
      <c r="Q52" s="18" t="s">
        <v>182</v>
      </c>
      <c r="R52" s="20" t="s">
        <v>182</v>
      </c>
      <c r="S52" s="18" t="s">
        <v>182</v>
      </c>
      <c r="T52" s="20" t="s">
        <v>182</v>
      </c>
      <c r="U52" s="18" t="s">
        <v>182</v>
      </c>
      <c r="V52" s="20" t="s">
        <v>182</v>
      </c>
      <c r="W52" s="18" t="n">
        <v>410.63009189</v>
      </c>
      <c r="X52" s="20" t="n">
        <v>5.63153057</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(489.0/B54*100)</f>
        <v/>
      </c>
      <c r="D54" s="19" t="n">
        <v>4251</v>
      </c>
      <c r="E54" s="18" t="n">
        <v>390.32048843</v>
      </c>
      <c r="F54" s="20" t="n">
        <v>4.54354523</v>
      </c>
      <c r="G54" s="18" t="n">
        <v>361.69123277</v>
      </c>
      <c r="H54" s="20" t="n">
        <v>5.62101454</v>
      </c>
      <c r="I54" s="18" t="n">
        <v>361.8235826</v>
      </c>
      <c r="J54" s="20" t="n">
        <v>4.86958643</v>
      </c>
      <c r="K54" s="18" t="n">
        <v>357.38272664</v>
      </c>
      <c r="L54" s="20" t="n">
        <v>5.16717444</v>
      </c>
      <c r="M54" s="18" t="n">
        <v>360.48475343</v>
      </c>
      <c r="N54" s="20" t="n">
        <v>6.48274643</v>
      </c>
      <c r="O54" s="18" t="n">
        <v>297.57841935</v>
      </c>
      <c r="P54" s="20" t="n">
        <v>8.27344974</v>
      </c>
      <c r="Q54" s="18" t="s">
        <v>182</v>
      </c>
      <c r="R54" s="20" t="s">
        <v>182</v>
      </c>
      <c r="S54" s="18" t="s">
        <v>182</v>
      </c>
      <c r="T54" s="20" t="s">
        <v>182</v>
      </c>
      <c r="U54" s="18" t="s">
        <v>182</v>
      </c>
      <c r="V54" s="20" t="s">
        <v>182</v>
      </c>
      <c r="W54" s="18" t="n">
        <v>316.28019157</v>
      </c>
      <c r="X54" s="20" t="n">
        <v>4.9415629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540.66510041</v>
      </c>
      <c r="F56" s="20" t="n">
        <v>2.9404401</v>
      </c>
      <c r="G56" s="18" t="n">
        <v>528.50212617</v>
      </c>
      <c r="H56" s="20" t="n">
        <v>4.13814052</v>
      </c>
      <c r="I56" s="18" t="n">
        <v>516.29325864</v>
      </c>
      <c r="J56" s="20" t="n">
        <v>4.43069379</v>
      </c>
      <c r="K56" s="18" t="n">
        <v>511.39659826</v>
      </c>
      <c r="L56" s="20" t="n">
        <v>5.49410971</v>
      </c>
      <c r="M56" s="18" t="n">
        <v>474.16815666</v>
      </c>
      <c r="N56" s="20" t="n">
        <v>7.91881164</v>
      </c>
      <c r="O56" s="18" t="n">
        <v>431.98054993</v>
      </c>
      <c r="P56" s="20" t="n">
        <v>17.09401393</v>
      </c>
      <c r="Q56" s="18" t="s">
        <v>182</v>
      </c>
      <c r="R56" s="20" t="s">
        <v>182</v>
      </c>
      <c r="S56" s="18" t="s">
        <v>182</v>
      </c>
      <c r="T56" s="20" t="s">
        <v>182</v>
      </c>
      <c r="U56" s="18" t="s">
        <v>182</v>
      </c>
      <c r="V56" s="20" t="s">
        <v>182</v>
      </c>
      <c r="W56" s="18" t="n">
        <v>456.93989661</v>
      </c>
      <c r="X56" s="20" t="n">
        <v>18.023051</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(266.0/B61*100)</f>
        <v/>
      </c>
      <c r="D61" s="19" t="n">
        <v>6259</v>
      </c>
      <c r="E61" s="18" t="n">
        <v>504.73615033</v>
      </c>
      <c r="F61" s="20" t="n">
        <v>3.04407781</v>
      </c>
      <c r="G61" s="18" t="n">
        <v>457.64839781</v>
      </c>
      <c r="H61" s="20" t="n">
        <v>5.2586638</v>
      </c>
      <c r="I61" s="18" t="n">
        <v>449.4169972</v>
      </c>
      <c r="J61" s="20" t="n">
        <v>4.84320989</v>
      </c>
      <c r="K61" s="18" t="n">
        <v>436.98734521</v>
      </c>
      <c r="L61" s="20" t="n">
        <v>5.13255408</v>
      </c>
      <c r="M61" s="18" t="n">
        <v>425.21939395</v>
      </c>
      <c r="N61" s="20" t="n">
        <v>6.76478367</v>
      </c>
      <c r="O61" s="18" t="n">
        <v>368.81442632</v>
      </c>
      <c r="P61" s="20" t="n">
        <v>17.16780352</v>
      </c>
      <c r="Q61" s="18" t="s">
        <v>182</v>
      </c>
      <c r="R61" s="20" t="s">
        <v>182</v>
      </c>
      <c r="S61" s="18" t="s">
        <v>182</v>
      </c>
      <c r="T61" s="20" t="s">
        <v>182</v>
      </c>
      <c r="U61" s="18" t="s">
        <v>182</v>
      </c>
      <c r="V61" s="20" t="s">
        <v>182</v>
      </c>
      <c r="W61" s="18" t="n">
        <v>375.26778526</v>
      </c>
      <c r="X61" s="20" t="n">
        <v>9.220902430000001</v>
      </c>
    </row>
    <row r="62" spans="1:24">
      <c r="A62" s="15" t="s">
        <v>237</v>
      </c>
      <c r="B62" s="17" t="n">
        <v>4476</v>
      </c>
      <c r="C62" s="18">
        <f>(5.0/B62*100)</f>
        <v/>
      </c>
      <c r="D62" s="19" t="n">
        <v>4471</v>
      </c>
      <c r="E62" s="18" t="n">
        <v>521.11873404</v>
      </c>
      <c r="F62" s="20" t="n">
        <v>2.05545443</v>
      </c>
      <c r="G62" s="18" t="n">
        <v>507.86966512</v>
      </c>
      <c r="H62" s="20" t="n">
        <v>3.69150161</v>
      </c>
      <c r="I62" s="18" t="n">
        <v>489.91054386</v>
      </c>
      <c r="J62" s="20" t="n">
        <v>3.33850144</v>
      </c>
      <c r="K62" s="18" t="n">
        <v>489.46230538</v>
      </c>
      <c r="L62" s="20" t="n">
        <v>5.78127433</v>
      </c>
      <c r="M62" s="18" t="n">
        <v>467.63171266</v>
      </c>
      <c r="N62" s="20" t="n">
        <v>6.66827602</v>
      </c>
      <c r="O62" s="18" t="n">
        <v>426.5402774</v>
      </c>
      <c r="P62" s="20" t="n">
        <v>15.63912385</v>
      </c>
      <c r="Q62" s="18" t="s">
        <v>182</v>
      </c>
      <c r="R62" s="20" t="s">
        <v>182</v>
      </c>
      <c r="S62" s="18" t="s">
        <v>182</v>
      </c>
      <c r="T62" s="20" t="s">
        <v>182</v>
      </c>
      <c r="U62" s="18" t="s">
        <v>182</v>
      </c>
      <c r="V62" s="20" t="s">
        <v>182</v>
      </c>
      <c r="W62" s="18" t="n">
        <v>461.79907722</v>
      </c>
      <c r="X62" s="20" t="n">
        <v>14.0415848</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(109.0/B67*100)</f>
        <v/>
      </c>
      <c r="D67" s="19" t="n">
        <v>6862</v>
      </c>
      <c r="E67" s="18" t="n">
        <v>410.10008832</v>
      </c>
      <c r="F67" s="20" t="n">
        <v>3.55991035</v>
      </c>
      <c r="G67" s="18" t="n">
        <v>406.38758666</v>
      </c>
      <c r="H67" s="20" t="n">
        <v>4.52205625</v>
      </c>
      <c r="I67" s="18" t="n">
        <v>408.11795478</v>
      </c>
      <c r="J67" s="20" t="n">
        <v>3.7749451</v>
      </c>
      <c r="K67" s="18" t="n">
        <v>386.40509422</v>
      </c>
      <c r="L67" s="20" t="n">
        <v>4.6909174</v>
      </c>
      <c r="M67" s="18" t="n">
        <v>393.50408488</v>
      </c>
      <c r="N67" s="20" t="n">
        <v>8.18669976</v>
      </c>
      <c r="O67" s="18" t="n">
        <v>291.76354753</v>
      </c>
      <c r="P67" s="20" t="n">
        <v>5.37762837</v>
      </c>
      <c r="Q67" s="18" t="s">
        <v>182</v>
      </c>
      <c r="R67" s="20" t="s">
        <v>182</v>
      </c>
      <c r="S67" s="18" t="s">
        <v>182</v>
      </c>
      <c r="T67" s="20" t="s">
        <v>182</v>
      </c>
      <c r="U67" s="18" t="s">
        <v>182</v>
      </c>
      <c r="V67" s="20" t="s">
        <v>182</v>
      </c>
      <c r="W67" s="18" t="n">
        <v>320.40672095</v>
      </c>
      <c r="X67" s="20" t="n">
        <v>7.44643612</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525.86460751</v>
      </c>
      <c r="F70" s="20" t="n">
        <v>3.62783101</v>
      </c>
      <c r="G70" s="18" t="n">
        <v>489.65391603</v>
      </c>
      <c r="H70" s="20" t="n">
        <v>5.4519237</v>
      </c>
      <c r="I70" s="18" t="n">
        <v>489.49550665</v>
      </c>
      <c r="J70" s="20" t="n">
        <v>4.71026591</v>
      </c>
      <c r="K70" s="18" t="n">
        <v>481.21294163</v>
      </c>
      <c r="L70" s="20" t="n">
        <v>4.1870923</v>
      </c>
      <c r="M70" s="18" t="n">
        <v>483.61104152</v>
      </c>
      <c r="N70" s="20" t="n">
        <v>4.31669806</v>
      </c>
      <c r="O70" s="18" t="n">
        <v>426.1731216</v>
      </c>
      <c r="P70" s="20" t="n">
        <v>17.43907662</v>
      </c>
      <c r="Q70" s="18" t="s">
        <v>182</v>
      </c>
      <c r="R70" s="20" t="s">
        <v>182</v>
      </c>
      <c r="S70" s="18" t="s">
        <v>182</v>
      </c>
      <c r="T70" s="20" t="s">
        <v>182</v>
      </c>
      <c r="U70" s="18" t="s">
        <v>182</v>
      </c>
      <c r="V70" s="20" t="s">
        <v>182</v>
      </c>
      <c r="W70" s="18" t="n">
        <v>437.42367981</v>
      </c>
      <c r="X70" s="20" t="n">
        <v>6.75526918</v>
      </c>
    </row>
    <row r="71" spans="1:24">
      <c r="A71" s="15" t="s">
        <v>246</v>
      </c>
      <c r="B71" s="17" t="n">
        <v>6115</v>
      </c>
      <c r="C71" s="18">
        <f>(119.0/B71*100)</f>
        <v/>
      </c>
      <c r="D71" s="19" t="n">
        <v>5996</v>
      </c>
      <c r="E71" s="18" t="n">
        <v>556.15788877</v>
      </c>
      <c r="F71" s="20" t="n">
        <v>2.32728895</v>
      </c>
      <c r="G71" s="18" t="n">
        <v>533.36664874</v>
      </c>
      <c r="H71" s="20" t="n">
        <v>3.29543623</v>
      </c>
      <c r="I71" s="18" t="n">
        <v>514.5168185700001</v>
      </c>
      <c r="J71" s="20" t="n">
        <v>3.96818301</v>
      </c>
      <c r="K71" s="18" t="n">
        <v>511.22287845</v>
      </c>
      <c r="L71" s="20" t="n">
        <v>5.29615991</v>
      </c>
      <c r="M71" s="18" t="n">
        <v>500.15854815</v>
      </c>
      <c r="N71" s="20" t="n">
        <v>7.04525089</v>
      </c>
      <c r="O71" s="18" t="n">
        <v>440.86831375</v>
      </c>
      <c r="P71" s="20" t="n">
        <v>17.19045308</v>
      </c>
      <c r="Q71" s="18" t="s">
        <v>182</v>
      </c>
      <c r="R71" s="20" t="s">
        <v>182</v>
      </c>
      <c r="S71" s="18" t="s">
        <v>182</v>
      </c>
      <c r="T71" s="20" t="s">
        <v>182</v>
      </c>
      <c r="U71" s="18" t="s">
        <v>182</v>
      </c>
      <c r="V71" s="20" t="s">
        <v>182</v>
      </c>
      <c r="W71" s="18" t="n">
        <v>500.72368268</v>
      </c>
      <c r="X71" s="20" t="n">
        <v>11.83811493</v>
      </c>
    </row>
    <row r="72" spans="1:24">
      <c r="A72" s="15" t="s">
        <v>247</v>
      </c>
      <c r="B72" s="17" t="n">
        <v>7708</v>
      </c>
      <c r="C72" s="18">
        <f>(9.0/B72*100)</f>
        <v/>
      </c>
      <c r="D72" s="19" t="n">
        <v>7699</v>
      </c>
      <c r="E72" s="18" t="n">
        <v>507.69047787</v>
      </c>
      <c r="F72" s="20" t="n">
        <v>2.67822506</v>
      </c>
      <c r="G72" s="18" t="n">
        <v>497.60997664</v>
      </c>
      <c r="H72" s="20" t="n">
        <v>3.60902032</v>
      </c>
      <c r="I72" s="18" t="n">
        <v>489.07989616</v>
      </c>
      <c r="J72" s="20" t="n">
        <v>4.68711841</v>
      </c>
      <c r="K72" s="18" t="n">
        <v>461.50340173</v>
      </c>
      <c r="L72" s="20" t="n">
        <v>7.46955346</v>
      </c>
      <c r="M72" s="18" t="n">
        <v>432.21410498</v>
      </c>
      <c r="N72" s="20" t="n">
        <v>7.68340713</v>
      </c>
      <c r="O72" s="18" t="n">
        <v>326.14458683</v>
      </c>
      <c r="P72" s="20" t="n">
        <v>15.96470294</v>
      </c>
      <c r="Q72" s="18" t="s">
        <v>182</v>
      </c>
      <c r="R72" s="20" t="s">
        <v>182</v>
      </c>
      <c r="S72" s="18" t="s">
        <v>182</v>
      </c>
      <c r="T72" s="20" t="s">
        <v>182</v>
      </c>
      <c r="U72" s="18" t="s">
        <v>182</v>
      </c>
      <c r="V72" s="20" t="s">
        <v>182</v>
      </c>
      <c r="W72" s="18" t="n">
        <v>419.32526858</v>
      </c>
      <c r="X72" s="20" t="n">
        <v>20.39521567</v>
      </c>
    </row>
    <row r="73" spans="1:24">
      <c r="A73" s="15" t="s">
        <v>248</v>
      </c>
      <c r="B73" s="17" t="n">
        <v>8249</v>
      </c>
      <c r="C73" s="18">
        <f>(244.0/B73*100)</f>
        <v/>
      </c>
      <c r="D73" s="19" t="n">
        <v>8005</v>
      </c>
      <c r="E73" s="18" t="n">
        <v>415.42695339</v>
      </c>
      <c r="F73" s="20" t="n">
        <v>5.98253866</v>
      </c>
      <c r="G73" s="18" t="n">
        <v>411.13637104</v>
      </c>
      <c r="H73" s="20" t="n">
        <v>5.16964957</v>
      </c>
      <c r="I73" s="18" t="n">
        <v>414.29589462</v>
      </c>
      <c r="J73" s="20" t="n">
        <v>3.71415429</v>
      </c>
      <c r="K73" s="18" t="n">
        <v>408.58089562</v>
      </c>
      <c r="L73" s="20" t="n">
        <v>4.15810966</v>
      </c>
      <c r="M73" s="18" t="n">
        <v>414.53773328</v>
      </c>
      <c r="N73" s="20" t="n">
        <v>3.53060444</v>
      </c>
      <c r="O73" s="18" t="n">
        <v>351.84252841</v>
      </c>
      <c r="P73" s="20" t="n">
        <v>8.1004358</v>
      </c>
      <c r="Q73" s="18" t="s">
        <v>182</v>
      </c>
      <c r="R73" s="20" t="s">
        <v>182</v>
      </c>
      <c r="S73" s="18" t="s">
        <v>182</v>
      </c>
      <c r="T73" s="20" t="s">
        <v>182</v>
      </c>
      <c r="U73" s="18" t="s">
        <v>182</v>
      </c>
      <c r="V73" s="20" t="s">
        <v>182</v>
      </c>
      <c r="W73" s="18" t="n">
        <v>360.52085807</v>
      </c>
      <c r="X73" s="20" t="n">
        <v>9.02889555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(285.0/B77*100)</f>
        <v/>
      </c>
      <c r="D77" s="19" t="n">
        <v>5777</v>
      </c>
      <c r="E77" s="18" t="n">
        <v>474.12454469</v>
      </c>
      <c r="F77" s="20" t="n">
        <v>3.99667822</v>
      </c>
      <c r="G77" s="18" t="n">
        <v>469.4832673</v>
      </c>
      <c r="H77" s="20" t="n">
        <v>5.02939992</v>
      </c>
      <c r="I77" s="18" t="n">
        <v>460.50503738</v>
      </c>
      <c r="J77" s="20" t="n">
        <v>4.78727489</v>
      </c>
      <c r="K77" s="18" t="n">
        <v>428.55056507</v>
      </c>
      <c r="L77" s="20" t="n">
        <v>4.22516325</v>
      </c>
      <c r="M77" s="18" t="n">
        <v>414.94964346</v>
      </c>
      <c r="N77" s="20" t="n">
        <v>5.39739686</v>
      </c>
      <c r="O77" s="18" t="n">
        <v>324.87880635</v>
      </c>
      <c r="P77" s="20" t="n">
        <v>14.89113436</v>
      </c>
      <c r="Q77" s="18" t="s">
        <v>182</v>
      </c>
      <c r="R77" s="20" t="s">
        <v>182</v>
      </c>
      <c r="S77" s="18" t="s">
        <v>182</v>
      </c>
      <c r="T77" s="20" t="s">
        <v>182</v>
      </c>
      <c r="U77" s="18" t="s">
        <v>182</v>
      </c>
      <c r="V77" s="20" t="s">
        <v>182</v>
      </c>
      <c r="W77" s="18" t="n">
        <v>371.11918805</v>
      </c>
      <c r="X77" s="20" t="n">
        <v>3.84661554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334</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499.24170031</v>
      </c>
      <c r="F7" s="20" t="n">
        <v>2.33179638</v>
      </c>
      <c r="G7" s="18" t="n">
        <v>522.66025115</v>
      </c>
      <c r="H7" s="20" t="n">
        <v>3.1660629</v>
      </c>
      <c r="I7" s="18" t="n">
        <v>520.65773353</v>
      </c>
      <c r="J7" s="20" t="n">
        <v>3.44319877</v>
      </c>
      <c r="K7" s="18" t="n">
        <v>521.11070411</v>
      </c>
      <c r="L7" s="20" t="n">
        <v>4.76936445</v>
      </c>
      <c r="M7" s="18" t="n">
        <v>486.29155538</v>
      </c>
      <c r="N7" s="20" t="n">
        <v>6.0680783</v>
      </c>
      <c r="O7" s="18" t="n">
        <v>407.59514641</v>
      </c>
      <c r="P7" s="20" t="n">
        <v>17.19088166</v>
      </c>
      <c r="Q7" s="18" t="s">
        <v>182</v>
      </c>
      <c r="R7" s="20" t="s">
        <v>182</v>
      </c>
      <c r="S7" s="18" t="s">
        <v>182</v>
      </c>
      <c r="T7" s="20" t="s">
        <v>182</v>
      </c>
      <c r="U7" s="18" t="s">
        <v>182</v>
      </c>
      <c r="V7" s="20" t="s">
        <v>182</v>
      </c>
      <c r="W7" s="18" t="n">
        <v>459.57839428</v>
      </c>
      <c r="X7" s="20" t="n">
        <v>5.37020921</v>
      </c>
    </row>
    <row r="8" spans="1:24">
      <c r="A8" s="15" t="s">
        <v>183</v>
      </c>
      <c r="B8" s="17" t="n">
        <v>7007</v>
      </c>
      <c r="C8" s="18">
        <f>(169.0/B8*100)</f>
        <v/>
      </c>
      <c r="D8" s="19" t="n">
        <v>6838</v>
      </c>
      <c r="E8" s="18" t="n">
        <v>488.10528352</v>
      </c>
      <c r="F8" s="20" t="n">
        <v>3.02117942</v>
      </c>
      <c r="G8" s="18" t="n">
        <v>506.57307857</v>
      </c>
      <c r="H8" s="20" t="n">
        <v>3.9341341</v>
      </c>
      <c r="I8" s="18" t="n">
        <v>499.53096421</v>
      </c>
      <c r="J8" s="20" t="n">
        <v>4.52547642</v>
      </c>
      <c r="K8" s="18" t="n">
        <v>506.90215729</v>
      </c>
      <c r="L8" s="20" t="n">
        <v>5.52387873</v>
      </c>
      <c r="M8" s="18" t="n">
        <v>477.96256084</v>
      </c>
      <c r="N8" s="20" t="n">
        <v>7.1294942</v>
      </c>
      <c r="O8" s="18" t="n">
        <v>386.26625258</v>
      </c>
      <c r="P8" s="20" t="n">
        <v>31.80566846</v>
      </c>
      <c r="Q8" s="18" t="s">
        <v>182</v>
      </c>
      <c r="R8" s="20" t="s">
        <v>182</v>
      </c>
      <c r="S8" s="18" t="n">
        <v>361.38025951</v>
      </c>
      <c r="T8" s="20" t="n">
        <v>22.72565673</v>
      </c>
      <c r="U8" s="18" t="s">
        <v>182</v>
      </c>
      <c r="V8" s="20" t="s">
        <v>182</v>
      </c>
      <c r="W8" s="18" t="n">
        <v>394.99516236</v>
      </c>
      <c r="X8" s="20" t="n">
        <v>6.92226088</v>
      </c>
    </row>
    <row r="9" spans="1:24">
      <c r="A9" s="15" t="s">
        <v>184</v>
      </c>
      <c r="B9" s="17" t="n">
        <v>9651</v>
      </c>
      <c r="C9" s="18">
        <f>(568.0/B9*100)</f>
        <v/>
      </c>
      <c r="D9" s="19" t="n">
        <v>9083</v>
      </c>
      <c r="E9" s="18" t="n">
        <v>504.64536099</v>
      </c>
      <c r="F9" s="20" t="n">
        <v>2.56166603</v>
      </c>
      <c r="G9" s="18" t="n">
        <v>536.5594793</v>
      </c>
      <c r="H9" s="20" t="n">
        <v>3.10121875</v>
      </c>
      <c r="I9" s="18" t="n">
        <v>528.64953341</v>
      </c>
      <c r="J9" s="20" t="n">
        <v>3.66340969</v>
      </c>
      <c r="K9" s="18" t="n">
        <v>504.28030786</v>
      </c>
      <c r="L9" s="20" t="n">
        <v>5.05261975</v>
      </c>
      <c r="M9" s="18" t="n">
        <v>450.10344783</v>
      </c>
      <c r="N9" s="20" t="n">
        <v>6.10437732</v>
      </c>
      <c r="O9" s="18" t="n">
        <v>468.80407001</v>
      </c>
      <c r="P9" s="20" t="n">
        <v>44.15422539</v>
      </c>
      <c r="Q9" s="18" t="s">
        <v>182</v>
      </c>
      <c r="R9" s="20" t="s">
        <v>182</v>
      </c>
      <c r="S9" s="18" t="n">
        <v>347.7815185</v>
      </c>
      <c r="T9" s="20" t="n">
        <v>11.20716786</v>
      </c>
      <c r="U9" s="18" t="s">
        <v>182</v>
      </c>
      <c r="V9" s="20" t="s">
        <v>182</v>
      </c>
      <c r="W9" s="18" t="n">
        <v>411.72303332</v>
      </c>
      <c r="X9" s="20" t="n">
        <v>5.05544841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(125.0/B11*100)</f>
        <v/>
      </c>
      <c r="D11" s="19" t="n">
        <v>6928</v>
      </c>
      <c r="E11" s="18" t="n">
        <v>473.18697869</v>
      </c>
      <c r="F11" s="20" t="n">
        <v>2.98106092</v>
      </c>
      <c r="G11" s="18" t="n">
        <v>477.33502423</v>
      </c>
      <c r="H11" s="20" t="n">
        <v>4.19421646</v>
      </c>
      <c r="I11" s="18" t="n">
        <v>445.86545484</v>
      </c>
      <c r="J11" s="20" t="n">
        <v>4.7018041</v>
      </c>
      <c r="K11" s="18" t="n">
        <v>440.29457494</v>
      </c>
      <c r="L11" s="20" t="n">
        <v>5.35396608</v>
      </c>
      <c r="M11" s="18" t="n">
        <v>419.40176186</v>
      </c>
      <c r="N11" s="20" t="n">
        <v>6.28350335</v>
      </c>
      <c r="O11" s="18" t="n">
        <v>312.95665784</v>
      </c>
      <c r="P11" s="20" t="n">
        <v>30.7330562</v>
      </c>
      <c r="Q11" s="18" t="s">
        <v>182</v>
      </c>
      <c r="R11" s="20" t="s">
        <v>182</v>
      </c>
      <c r="S11" s="18" t="s">
        <v>182</v>
      </c>
      <c r="T11" s="20" t="s">
        <v>182</v>
      </c>
      <c r="U11" s="18" t="s">
        <v>182</v>
      </c>
      <c r="V11" s="20" t="s">
        <v>182</v>
      </c>
      <c r="W11" s="18" t="n">
        <v>403.49279257</v>
      </c>
      <c r="X11" s="20" t="n">
        <v>7.15645607</v>
      </c>
    </row>
    <row r="12" spans="1:24">
      <c r="A12" s="15" t="s">
        <v>187</v>
      </c>
      <c r="B12" s="17" t="n">
        <v>6894</v>
      </c>
      <c r="C12" s="18">
        <f>(127.0/B12*100)</f>
        <v/>
      </c>
      <c r="D12" s="19" t="n">
        <v>6767</v>
      </c>
      <c r="E12" s="18" t="n">
        <v>490.0882634</v>
      </c>
      <c r="F12" s="20" t="n">
        <v>3.43409504</v>
      </c>
      <c r="G12" s="18" t="n">
        <v>514.6563426</v>
      </c>
      <c r="H12" s="20" t="n">
        <v>3.62817252</v>
      </c>
      <c r="I12" s="18" t="n">
        <v>493.41791433</v>
      </c>
      <c r="J12" s="20" t="n">
        <v>4.59404377</v>
      </c>
      <c r="K12" s="18" t="n">
        <v>504.08599271</v>
      </c>
      <c r="L12" s="20" t="n">
        <v>4.10622123</v>
      </c>
      <c r="M12" s="18" t="n">
        <v>490.01231595</v>
      </c>
      <c r="N12" s="20" t="n">
        <v>5.72742664</v>
      </c>
      <c r="O12" s="18" t="n">
        <v>401.25210766</v>
      </c>
      <c r="P12" s="20" t="n">
        <v>22.85696234</v>
      </c>
      <c r="Q12" s="18" t="s">
        <v>182</v>
      </c>
      <c r="R12" s="20" t="s">
        <v>182</v>
      </c>
      <c r="S12" s="18" t="n">
        <v>332.31014509</v>
      </c>
      <c r="T12" s="20" t="n">
        <v>18.34291261</v>
      </c>
      <c r="U12" s="18" t="s">
        <v>182</v>
      </c>
      <c r="V12" s="20" t="s">
        <v>182</v>
      </c>
      <c r="W12" s="18" t="n">
        <v>403.93254124</v>
      </c>
      <c r="X12" s="20" t="n">
        <v>7.52507316</v>
      </c>
    </row>
    <row r="13" spans="1:24">
      <c r="A13" s="15" t="s">
        <v>188</v>
      </c>
      <c r="B13" s="17" t="n">
        <v>7161</v>
      </c>
      <c r="C13" s="18">
        <f>(329.0/B13*100)</f>
        <v/>
      </c>
      <c r="D13" s="19" t="n">
        <v>6832</v>
      </c>
      <c r="E13" s="18" t="n">
        <v>505.3520525</v>
      </c>
      <c r="F13" s="20" t="n">
        <v>3.04754962</v>
      </c>
      <c r="G13" s="18" t="n">
        <v>513.61173359</v>
      </c>
      <c r="H13" s="20" t="n">
        <v>3.67802557</v>
      </c>
      <c r="I13" s="18" t="n">
        <v>516.86831961</v>
      </c>
      <c r="J13" s="20" t="n">
        <v>3.25935951</v>
      </c>
      <c r="K13" s="18" t="n">
        <v>524.95963607</v>
      </c>
      <c r="L13" s="20" t="n">
        <v>3.62383984</v>
      </c>
      <c r="M13" s="18" t="n">
        <v>506.36485085</v>
      </c>
      <c r="N13" s="20" t="n">
        <v>6.28271496</v>
      </c>
      <c r="O13" s="18" t="n">
        <v>391.87245923</v>
      </c>
      <c r="P13" s="20" t="n">
        <v>22.46267813</v>
      </c>
      <c r="Q13" s="18" t="s">
        <v>182</v>
      </c>
      <c r="R13" s="20" t="s">
        <v>182</v>
      </c>
      <c r="S13" s="18" t="n">
        <v>407.4699787</v>
      </c>
      <c r="T13" s="20" t="n">
        <v>6.79601306</v>
      </c>
      <c r="U13" s="18" t="s">
        <v>182</v>
      </c>
      <c r="V13" s="20" t="s">
        <v>182</v>
      </c>
      <c r="W13" s="18" t="n">
        <v>413.88929838</v>
      </c>
      <c r="X13" s="20" t="n">
        <v>6.42214582</v>
      </c>
    </row>
    <row r="14" spans="1:24">
      <c r="A14" s="15" t="s">
        <v>189</v>
      </c>
      <c r="B14" s="17" t="n">
        <v>5587</v>
      </c>
      <c r="C14" s="18">
        <f>(197.0/B14*100)</f>
        <v/>
      </c>
      <c r="D14" s="19" t="n">
        <v>5390</v>
      </c>
      <c r="E14" s="18" t="n">
        <v>522.73838896</v>
      </c>
      <c r="F14" s="20" t="n">
        <v>2.88346979</v>
      </c>
      <c r="G14" s="18" t="n">
        <v>527.1023956</v>
      </c>
      <c r="H14" s="20" t="n">
        <v>3.9763756</v>
      </c>
      <c r="I14" s="18" t="n">
        <v>521.6706397200001</v>
      </c>
      <c r="J14" s="20" t="n">
        <v>4.39127082</v>
      </c>
      <c r="K14" s="18" t="n">
        <v>515.73722677</v>
      </c>
      <c r="L14" s="20" t="n">
        <v>3.7554186</v>
      </c>
      <c r="M14" s="18" t="n">
        <v>526.27248739</v>
      </c>
      <c r="N14" s="20" t="n">
        <v>4.71882983</v>
      </c>
      <c r="O14" s="18" t="n">
        <v>397.46444377</v>
      </c>
      <c r="P14" s="20" t="n">
        <v>18.97557136</v>
      </c>
      <c r="Q14" s="18" t="s">
        <v>182</v>
      </c>
      <c r="R14" s="20" t="s">
        <v>182</v>
      </c>
      <c r="S14" s="18" t="s">
        <v>182</v>
      </c>
      <c r="T14" s="20" t="s">
        <v>182</v>
      </c>
      <c r="U14" s="18" t="s">
        <v>182</v>
      </c>
      <c r="V14" s="20" t="s">
        <v>182</v>
      </c>
      <c r="W14" s="18" t="n">
        <v>442.64414153</v>
      </c>
      <c r="X14" s="20" t="n">
        <v>9.92125645</v>
      </c>
    </row>
    <row r="15" spans="1:24">
      <c r="A15" s="15" t="s">
        <v>190</v>
      </c>
      <c r="B15" s="17" t="n">
        <v>5882</v>
      </c>
      <c r="C15" s="18">
        <f>(151.0/B15*100)</f>
        <v/>
      </c>
      <c r="D15" s="19" t="n">
        <v>5731</v>
      </c>
      <c r="E15" s="18" t="n">
        <v>534.79464306</v>
      </c>
      <c r="F15" s="20" t="n">
        <v>2.63361773</v>
      </c>
      <c r="G15" s="18" t="n">
        <v>543.50583965</v>
      </c>
      <c r="H15" s="20" t="n">
        <v>3.61383496</v>
      </c>
      <c r="I15" s="18" t="n">
        <v>529.89535732</v>
      </c>
      <c r="J15" s="20" t="n">
        <v>4.12833437</v>
      </c>
      <c r="K15" s="18" t="n">
        <v>529.32578356</v>
      </c>
      <c r="L15" s="20" t="n">
        <v>6.5663131</v>
      </c>
      <c r="M15" s="18" t="n">
        <v>506.48422615</v>
      </c>
      <c r="N15" s="20" t="n">
        <v>9.99383235</v>
      </c>
      <c r="O15" s="18" t="n">
        <v>346.97734016</v>
      </c>
      <c r="P15" s="20" t="n">
        <v>25.67199834</v>
      </c>
      <c r="Q15" s="18" t="s">
        <v>182</v>
      </c>
      <c r="R15" s="20" t="s">
        <v>182</v>
      </c>
      <c r="S15" s="18" t="n">
        <v>367.66871077</v>
      </c>
      <c r="T15" s="20" t="n">
        <v>14.82638214</v>
      </c>
      <c r="U15" s="18" t="s">
        <v>182</v>
      </c>
      <c r="V15" s="20" t="s">
        <v>182</v>
      </c>
      <c r="W15" s="18" t="n">
        <v>436.4236048</v>
      </c>
      <c r="X15" s="20" t="n">
        <v>8.296483220000001</v>
      </c>
    </row>
    <row r="16" spans="1:24">
      <c r="A16" s="15" t="s">
        <v>191</v>
      </c>
      <c r="B16" s="17" t="n">
        <v>6108</v>
      </c>
      <c r="C16" s="18">
        <f>(264.0/B16*100)</f>
        <v/>
      </c>
      <c r="D16" s="19" t="n">
        <v>5844</v>
      </c>
      <c r="E16" s="18" t="n">
        <v>516.7000916</v>
      </c>
      <c r="F16" s="20" t="n">
        <v>3.04286024</v>
      </c>
      <c r="G16" s="18" t="n">
        <v>541.50661055</v>
      </c>
      <c r="H16" s="20" t="n">
        <v>4.51575144</v>
      </c>
      <c r="I16" s="18" t="n">
        <v>520.72558722</v>
      </c>
      <c r="J16" s="20" t="n">
        <v>4.20720925</v>
      </c>
      <c r="K16" s="18" t="n">
        <v>493.91102839</v>
      </c>
      <c r="L16" s="20" t="n">
        <v>6.41921316</v>
      </c>
      <c r="M16" s="18" t="n">
        <v>455.15370964</v>
      </c>
      <c r="N16" s="20" t="n">
        <v>6.18260042</v>
      </c>
      <c r="O16" s="18" t="n">
        <v>327.78468044</v>
      </c>
      <c r="P16" s="20" t="n">
        <v>17.76127597</v>
      </c>
      <c r="Q16" s="18" t="s">
        <v>182</v>
      </c>
      <c r="R16" s="20" t="s">
        <v>182</v>
      </c>
      <c r="S16" s="18" t="s">
        <v>182</v>
      </c>
      <c r="T16" s="20" t="s">
        <v>182</v>
      </c>
      <c r="U16" s="18" t="s">
        <v>182</v>
      </c>
      <c r="V16" s="20" t="s">
        <v>182</v>
      </c>
      <c r="W16" s="18" t="n">
        <v>389.55728035</v>
      </c>
      <c r="X16" s="20" t="n">
        <v>8.178448250000001</v>
      </c>
    </row>
    <row r="17" spans="1:24">
      <c r="A17" s="15" t="s">
        <v>192</v>
      </c>
      <c r="B17" s="17" t="n">
        <v>6504</v>
      </c>
      <c r="C17" s="18">
        <f>(794.0/B17*100)</f>
        <v/>
      </c>
      <c r="D17" s="19" t="n">
        <v>5710</v>
      </c>
      <c r="E17" s="18" t="n">
        <v>527.86691809</v>
      </c>
      <c r="F17" s="20" t="n">
        <v>3.02580694</v>
      </c>
      <c r="G17" s="18" t="n">
        <v>537.1011585799999</v>
      </c>
      <c r="H17" s="20" t="n">
        <v>5.03114043</v>
      </c>
      <c r="I17" s="18" t="n">
        <v>497.89409244</v>
      </c>
      <c r="J17" s="20" t="n">
        <v>6.06363484</v>
      </c>
      <c r="K17" s="18" t="n">
        <v>508.87007713</v>
      </c>
      <c r="L17" s="20" t="n">
        <v>10.34400187</v>
      </c>
      <c r="M17" s="18" t="n">
        <v>508.29176204</v>
      </c>
      <c r="N17" s="20" t="n">
        <v>13.02976382</v>
      </c>
      <c r="O17" s="18" t="s">
        <v>182</v>
      </c>
      <c r="P17" s="20" t="s">
        <v>182</v>
      </c>
      <c r="Q17" s="18" t="s">
        <v>182</v>
      </c>
      <c r="R17" s="20" t="s">
        <v>182</v>
      </c>
      <c r="S17" s="18" t="n">
        <v>338.260297</v>
      </c>
      <c r="T17" s="20" t="n">
        <v>14.23011861</v>
      </c>
      <c r="U17" s="18" t="s">
        <v>182</v>
      </c>
      <c r="V17" s="20" t="s">
        <v>182</v>
      </c>
      <c r="W17" s="18" t="n">
        <v>420.18545444</v>
      </c>
      <c r="X17" s="20" t="n">
        <v>8.117821380000001</v>
      </c>
    </row>
    <row r="18" spans="1:24">
      <c r="A18" s="15" t="s">
        <v>193</v>
      </c>
      <c r="B18" s="17" t="n">
        <v>5532</v>
      </c>
      <c r="C18" s="18">
        <f>(40.0/B18*100)</f>
        <v/>
      </c>
      <c r="D18" s="19" t="n">
        <v>5492</v>
      </c>
      <c r="E18" s="18" t="n">
        <v>505.71640912</v>
      </c>
      <c r="F18" s="20" t="n">
        <v>3.27270773</v>
      </c>
      <c r="G18" s="18" t="n">
        <v>476.79924734</v>
      </c>
      <c r="H18" s="20" t="n">
        <v>6.61557307</v>
      </c>
      <c r="I18" s="18" t="n">
        <v>453.45864659</v>
      </c>
      <c r="J18" s="20" t="n">
        <v>5.75705143</v>
      </c>
      <c r="K18" s="18" t="n">
        <v>445.76830387</v>
      </c>
      <c r="L18" s="20" t="n">
        <v>5.95197691</v>
      </c>
      <c r="M18" s="18" t="n">
        <v>435.12930425</v>
      </c>
      <c r="N18" s="20" t="n">
        <v>5.72130487</v>
      </c>
      <c r="O18" s="18" t="n">
        <v>344.14369298</v>
      </c>
      <c r="P18" s="20" t="n">
        <v>18.50959331</v>
      </c>
      <c r="Q18" s="18" t="s">
        <v>182</v>
      </c>
      <c r="R18" s="20" t="s">
        <v>182</v>
      </c>
      <c r="S18" s="18" t="s">
        <v>182</v>
      </c>
      <c r="T18" s="20" t="s">
        <v>182</v>
      </c>
      <c r="U18" s="18" t="s">
        <v>182</v>
      </c>
      <c r="V18" s="20" t="s">
        <v>182</v>
      </c>
      <c r="W18" s="18" t="n">
        <v>387.46381057</v>
      </c>
      <c r="X18" s="20" t="n">
        <v>7.72382951</v>
      </c>
    </row>
    <row r="19" spans="1:24">
      <c r="A19" s="15" t="s">
        <v>194</v>
      </c>
      <c r="B19" s="17" t="n">
        <v>5658</v>
      </c>
      <c r="C19" s="18">
        <f>(154.0/B19*100)</f>
        <v/>
      </c>
      <c r="D19" s="19" t="n">
        <v>5504</v>
      </c>
      <c r="E19" s="18" t="n">
        <v>482.79427348</v>
      </c>
      <c r="F19" s="20" t="n">
        <v>3.99224859</v>
      </c>
      <c r="G19" s="18" t="n">
        <v>495.72698893</v>
      </c>
      <c r="H19" s="20" t="n">
        <v>3.69537867</v>
      </c>
      <c r="I19" s="18" t="n">
        <v>473.06725822</v>
      </c>
      <c r="J19" s="20" t="n">
        <v>3.89186418</v>
      </c>
      <c r="K19" s="18" t="n">
        <v>464.43328729</v>
      </c>
      <c r="L19" s="20" t="n">
        <v>5.68008927</v>
      </c>
      <c r="M19" s="18" t="n">
        <v>428.78191177</v>
      </c>
      <c r="N19" s="20" t="n">
        <v>7.16833463</v>
      </c>
      <c r="O19" s="18" t="n">
        <v>417.5235188</v>
      </c>
      <c r="P19" s="20" t="n">
        <v>18.56400748</v>
      </c>
      <c r="Q19" s="18" t="s">
        <v>182</v>
      </c>
      <c r="R19" s="20" t="s">
        <v>182</v>
      </c>
      <c r="S19" s="18" t="s">
        <v>182</v>
      </c>
      <c r="T19" s="20" t="s">
        <v>182</v>
      </c>
      <c r="U19" s="18" t="s">
        <v>182</v>
      </c>
      <c r="V19" s="20" t="s">
        <v>182</v>
      </c>
      <c r="W19" s="18" t="n">
        <v>379.13672059</v>
      </c>
      <c r="X19" s="20" t="n">
        <v>6.59602521</v>
      </c>
    </row>
    <row r="20" spans="1:24">
      <c r="A20" s="15" t="s">
        <v>195</v>
      </c>
      <c r="B20" s="17" t="n">
        <v>3371</v>
      </c>
      <c r="C20" s="18">
        <f>(81.0/B20*100)</f>
        <v/>
      </c>
      <c r="D20" s="19" t="n">
        <v>3290</v>
      </c>
      <c r="E20" s="18" t="n">
        <v>490.60938993</v>
      </c>
      <c r="F20" s="20" t="n">
        <v>2.98319647</v>
      </c>
      <c r="G20" s="18" t="n">
        <v>504.72146366</v>
      </c>
      <c r="H20" s="20" t="n">
        <v>4.137245</v>
      </c>
      <c r="I20" s="18" t="n">
        <v>474.19066046</v>
      </c>
      <c r="J20" s="20" t="n">
        <v>4.99008773</v>
      </c>
      <c r="K20" s="18" t="n">
        <v>473.64494022</v>
      </c>
      <c r="L20" s="20" t="n">
        <v>7.97707166</v>
      </c>
      <c r="M20" s="18" t="n">
        <v>465.25158688</v>
      </c>
      <c r="N20" s="20" t="n">
        <v>8.550913319999999</v>
      </c>
      <c r="O20" s="18" t="s">
        <v>182</v>
      </c>
      <c r="P20" s="20" t="s">
        <v>182</v>
      </c>
      <c r="Q20" s="18" t="s">
        <v>182</v>
      </c>
      <c r="R20" s="20" t="s">
        <v>182</v>
      </c>
      <c r="S20" s="18" t="s">
        <v>182</v>
      </c>
      <c r="T20" s="20" t="s">
        <v>182</v>
      </c>
      <c r="U20" s="18" t="s">
        <v>182</v>
      </c>
      <c r="V20" s="20" t="s">
        <v>182</v>
      </c>
      <c r="W20" s="18" t="n">
        <v>387.48091084</v>
      </c>
      <c r="X20" s="20" t="n">
        <v>7.92986463</v>
      </c>
    </row>
    <row r="21" spans="1:24">
      <c r="A21" s="15" t="s">
        <v>196</v>
      </c>
      <c r="B21" s="17" t="n">
        <v>5741</v>
      </c>
      <c r="C21" s="18">
        <f>(81.0/B21*100)</f>
        <v/>
      </c>
      <c r="D21" s="19" t="n">
        <v>5660</v>
      </c>
      <c r="E21" s="18" t="n">
        <v>528.60762627</v>
      </c>
      <c r="F21" s="20" t="n">
        <v>2.39565313</v>
      </c>
      <c r="G21" s="18" t="n">
        <v>534.96830848</v>
      </c>
      <c r="H21" s="20" t="n">
        <v>4.13441077</v>
      </c>
      <c r="I21" s="18" t="n">
        <v>486.70191019</v>
      </c>
      <c r="J21" s="20" t="n">
        <v>6.24710711</v>
      </c>
      <c r="K21" s="18" t="n">
        <v>458.20859936</v>
      </c>
      <c r="L21" s="20" t="n">
        <v>9.42468414</v>
      </c>
      <c r="M21" s="18" t="n">
        <v>435.07112708</v>
      </c>
      <c r="N21" s="20" t="n">
        <v>7.44976705</v>
      </c>
      <c r="O21" s="18" t="n">
        <v>412.14039851</v>
      </c>
      <c r="P21" s="20" t="n">
        <v>36.64432922</v>
      </c>
      <c r="Q21" s="18" t="s">
        <v>182</v>
      </c>
      <c r="R21" s="20" t="s">
        <v>182</v>
      </c>
      <c r="S21" s="18" t="s">
        <v>182</v>
      </c>
      <c r="T21" s="20" t="s">
        <v>182</v>
      </c>
      <c r="U21" s="18" t="s">
        <v>182</v>
      </c>
      <c r="V21" s="20" t="s">
        <v>182</v>
      </c>
      <c r="W21" s="18" t="n">
        <v>454.37975415</v>
      </c>
      <c r="X21" s="20" t="n">
        <v>9.162150540000001</v>
      </c>
    </row>
    <row r="22" spans="1:24">
      <c r="A22" s="15" t="s">
        <v>197</v>
      </c>
      <c r="B22" s="17" t="n">
        <v>6598</v>
      </c>
      <c r="C22" s="18">
        <f>(102.0/B22*100)</f>
        <v/>
      </c>
      <c r="D22" s="19" t="n">
        <v>6496</v>
      </c>
      <c r="E22" s="18" t="n">
        <v>506.488119</v>
      </c>
      <c r="F22" s="20" t="n">
        <v>5.53491272</v>
      </c>
      <c r="G22" s="18" t="n">
        <v>500.67358209</v>
      </c>
      <c r="H22" s="20" t="n">
        <v>4.47181336</v>
      </c>
      <c r="I22" s="18" t="n">
        <v>480.16746807</v>
      </c>
      <c r="J22" s="20" t="n">
        <v>5.67133623</v>
      </c>
      <c r="K22" s="18" t="n">
        <v>479.72296344</v>
      </c>
      <c r="L22" s="20" t="n">
        <v>6.26926314</v>
      </c>
      <c r="M22" s="18" t="n">
        <v>469.88892058</v>
      </c>
      <c r="N22" s="20" t="n">
        <v>7.81158343</v>
      </c>
      <c r="O22" s="18" t="n">
        <v>371.78539807</v>
      </c>
      <c r="P22" s="20" t="n">
        <v>9.287245390000001</v>
      </c>
      <c r="Q22" s="18" t="s">
        <v>182</v>
      </c>
      <c r="R22" s="20" t="s">
        <v>182</v>
      </c>
      <c r="S22" s="18" t="n">
        <v>481.75555063</v>
      </c>
      <c r="T22" s="20" t="n">
        <v>8.711038220000001</v>
      </c>
      <c r="U22" s="18" t="s">
        <v>182</v>
      </c>
      <c r="V22" s="20" t="s">
        <v>182</v>
      </c>
      <c r="W22" s="18" t="n">
        <v>376.25742954</v>
      </c>
      <c r="X22" s="20" t="n">
        <v>7.91872696</v>
      </c>
    </row>
    <row r="23" spans="1:24">
      <c r="A23" s="15" t="s">
        <v>198</v>
      </c>
      <c r="B23" s="17" t="n">
        <v>11583</v>
      </c>
      <c r="C23" s="18">
        <f>(522.0/B23*100)</f>
        <v/>
      </c>
      <c r="D23" s="19" t="n">
        <v>11061</v>
      </c>
      <c r="E23" s="18" t="n">
        <v>494.70854218</v>
      </c>
      <c r="F23" s="20" t="n">
        <v>3.39423041</v>
      </c>
      <c r="G23" s="18" t="n">
        <v>508.8598874</v>
      </c>
      <c r="H23" s="20" t="n">
        <v>3.65491894</v>
      </c>
      <c r="I23" s="18" t="n">
        <v>494.24140722</v>
      </c>
      <c r="J23" s="20" t="n">
        <v>4.58385015</v>
      </c>
      <c r="K23" s="18" t="n">
        <v>476.80894953</v>
      </c>
      <c r="L23" s="20" t="n">
        <v>4.95334698</v>
      </c>
      <c r="M23" s="18" t="n">
        <v>460.04487656</v>
      </c>
      <c r="N23" s="20" t="n">
        <v>6.20599124</v>
      </c>
      <c r="O23" s="18" t="n">
        <v>415.78740956</v>
      </c>
      <c r="P23" s="20" t="n">
        <v>22.44752181</v>
      </c>
      <c r="Q23" s="18" t="s">
        <v>182</v>
      </c>
      <c r="R23" s="20" t="s">
        <v>182</v>
      </c>
      <c r="S23" s="18" t="s">
        <v>182</v>
      </c>
      <c r="T23" s="20" t="s">
        <v>182</v>
      </c>
      <c r="U23" s="18" t="s">
        <v>182</v>
      </c>
      <c r="V23" s="20" t="s">
        <v>182</v>
      </c>
      <c r="W23" s="18" t="n">
        <v>409.48915185</v>
      </c>
      <c r="X23" s="20" t="n">
        <v>6.41395314</v>
      </c>
    </row>
    <row r="24" spans="1:24">
      <c r="A24" s="15" t="s">
        <v>199</v>
      </c>
      <c r="B24" s="17" t="n">
        <v>6647</v>
      </c>
      <c r="C24" s="18">
        <f>(20.0/B24*100)</f>
        <v/>
      </c>
      <c r="D24" s="19" t="n">
        <v>6627</v>
      </c>
      <c r="E24" s="18" t="n">
        <v>521.29944018</v>
      </c>
      <c r="F24" s="20" t="n">
        <v>2.93337903</v>
      </c>
      <c r="G24" s="18" t="n">
        <v>509.99192122</v>
      </c>
      <c r="H24" s="20" t="n">
        <v>7.27102714</v>
      </c>
      <c r="I24" s="18" t="n">
        <v>491.44635419</v>
      </c>
      <c r="J24" s="20" t="n">
        <v>15.32255445</v>
      </c>
      <c r="K24" s="18" t="n">
        <v>443.41863392</v>
      </c>
      <c r="L24" s="20" t="n">
        <v>22.26699414</v>
      </c>
      <c r="M24" s="18" t="n">
        <v>476.71985734</v>
      </c>
      <c r="N24" s="20" t="n">
        <v>20.55207671</v>
      </c>
      <c r="O24" s="18" t="n">
        <v>421.72680658</v>
      </c>
      <c r="P24" s="20" t="n">
        <v>17.49008828</v>
      </c>
      <c r="Q24" s="18" t="s">
        <v>182</v>
      </c>
      <c r="R24" s="20" t="s">
        <v>182</v>
      </c>
      <c r="S24" s="18" t="s">
        <v>182</v>
      </c>
      <c r="T24" s="20" t="s">
        <v>182</v>
      </c>
      <c r="U24" s="18" t="s">
        <v>182</v>
      </c>
      <c r="V24" s="20" t="s">
        <v>182</v>
      </c>
      <c r="W24" s="18" t="n">
        <v>434.24253492</v>
      </c>
      <c r="X24" s="20" t="n">
        <v>12.48508995</v>
      </c>
    </row>
    <row r="25" spans="1:24">
      <c r="A25" s="15" t="s">
        <v>200</v>
      </c>
      <c r="B25" s="17" t="n">
        <v>5581</v>
      </c>
      <c r="C25" s="18">
        <f>(28.0/B25*100)</f>
        <v/>
      </c>
      <c r="D25" s="19" t="n">
        <v>5553</v>
      </c>
      <c r="E25" s="18" t="n">
        <v>511.95410757</v>
      </c>
      <c r="F25" s="20" t="n">
        <v>3.49835825</v>
      </c>
      <c r="G25" s="18" t="n">
        <v>533.58057209</v>
      </c>
      <c r="H25" s="20" t="n">
        <v>4.4622774</v>
      </c>
      <c r="I25" s="18" t="n">
        <v>510.74219305</v>
      </c>
      <c r="J25" s="20" t="n">
        <v>6.0882125</v>
      </c>
      <c r="K25" s="18" t="n">
        <v>536.90594139</v>
      </c>
      <c r="L25" s="20" t="n">
        <v>10.60077817</v>
      </c>
      <c r="M25" s="18" t="n">
        <v>508.35025211</v>
      </c>
      <c r="N25" s="20" t="n">
        <v>25.79011973</v>
      </c>
      <c r="O25" s="18" t="n">
        <v>368.87327966</v>
      </c>
      <c r="P25" s="20" t="n">
        <v>23.3815843</v>
      </c>
      <c r="Q25" s="18" t="s">
        <v>182</v>
      </c>
      <c r="R25" s="20" t="s">
        <v>182</v>
      </c>
      <c r="S25" s="18" t="s">
        <v>182</v>
      </c>
      <c r="T25" s="20" t="s">
        <v>182</v>
      </c>
      <c r="U25" s="18" t="s">
        <v>182</v>
      </c>
      <c r="V25" s="20" t="s">
        <v>182</v>
      </c>
      <c r="W25" s="18" t="n">
        <v>449.25357842</v>
      </c>
      <c r="X25" s="20" t="n">
        <v>17.80743619</v>
      </c>
    </row>
    <row r="26" spans="1:24">
      <c r="A26" s="15" t="s">
        <v>201</v>
      </c>
      <c r="B26" s="17" t="n">
        <v>4869</v>
      </c>
      <c r="C26" s="18">
        <f>(102.0/B26*100)</f>
        <v/>
      </c>
      <c r="D26" s="19" t="n">
        <v>4767</v>
      </c>
      <c r="E26" s="18" t="n">
        <v>506.83669527</v>
      </c>
      <c r="F26" s="20" t="n">
        <v>3.41152462</v>
      </c>
      <c r="G26" s="18" t="n">
        <v>492.3401097</v>
      </c>
      <c r="H26" s="20" t="n">
        <v>3.58644625</v>
      </c>
      <c r="I26" s="18" t="n">
        <v>480.05516122</v>
      </c>
      <c r="J26" s="20" t="n">
        <v>3.1906923</v>
      </c>
      <c r="K26" s="18" t="n">
        <v>483.20098822</v>
      </c>
      <c r="L26" s="20" t="n">
        <v>3.54362553</v>
      </c>
      <c r="M26" s="18" t="n">
        <v>479.20851359</v>
      </c>
      <c r="N26" s="20" t="n">
        <v>5.13741952</v>
      </c>
      <c r="O26" s="18" t="s">
        <v>182</v>
      </c>
      <c r="P26" s="20" t="s">
        <v>182</v>
      </c>
      <c r="Q26" s="18" t="s">
        <v>182</v>
      </c>
      <c r="R26" s="20" t="s">
        <v>182</v>
      </c>
      <c r="S26" s="18" t="s">
        <v>182</v>
      </c>
      <c r="T26" s="20" t="s">
        <v>182</v>
      </c>
      <c r="U26" s="18" t="s">
        <v>182</v>
      </c>
      <c r="V26" s="20" t="s">
        <v>182</v>
      </c>
      <c r="W26" s="18" t="n">
        <v>424.66015281</v>
      </c>
      <c r="X26" s="20" t="n">
        <v>7.97833662</v>
      </c>
    </row>
    <row r="27" spans="1:24">
      <c r="A27" s="15" t="s">
        <v>202</v>
      </c>
      <c r="B27" s="17" t="n">
        <v>5299</v>
      </c>
      <c r="C27" s="18">
        <f>(186.0/B27*100)</f>
        <v/>
      </c>
      <c r="D27" s="19" t="n">
        <v>5113</v>
      </c>
      <c r="E27" s="18" t="n">
        <v>511.73253541</v>
      </c>
      <c r="F27" s="20" t="n">
        <v>2.05123097</v>
      </c>
      <c r="G27" s="18" t="n">
        <v>516.34551856</v>
      </c>
      <c r="H27" s="20" t="n">
        <v>3.94675169</v>
      </c>
      <c r="I27" s="18" t="n">
        <v>460.60054611</v>
      </c>
      <c r="J27" s="20" t="n">
        <v>4.79285521</v>
      </c>
      <c r="K27" s="18" t="n">
        <v>442.1539957</v>
      </c>
      <c r="L27" s="20" t="n">
        <v>6.28353688</v>
      </c>
      <c r="M27" s="18" t="n">
        <v>428.21124771</v>
      </c>
      <c r="N27" s="20" t="n">
        <v>8.986979979999999</v>
      </c>
      <c r="O27" s="18" t="n">
        <v>387.30917951</v>
      </c>
      <c r="P27" s="20" t="n">
        <v>16.08929805</v>
      </c>
      <c r="Q27" s="18" t="s">
        <v>182</v>
      </c>
      <c r="R27" s="20" t="s">
        <v>182</v>
      </c>
      <c r="S27" s="18" t="s">
        <v>182</v>
      </c>
      <c r="T27" s="20" t="s">
        <v>182</v>
      </c>
      <c r="U27" s="18" t="s">
        <v>182</v>
      </c>
      <c r="V27" s="20" t="s">
        <v>182</v>
      </c>
      <c r="W27" s="18" t="n">
        <v>403.47248745</v>
      </c>
      <c r="X27" s="20" t="n">
        <v>4.52647663</v>
      </c>
    </row>
    <row r="28" spans="1:24">
      <c r="A28" s="15" t="s">
        <v>203</v>
      </c>
      <c r="B28" s="17" t="n">
        <v>7568</v>
      </c>
      <c r="C28" s="18">
        <f>(135.0/B28*100)</f>
        <v/>
      </c>
      <c r="D28" s="19" t="n">
        <v>7433</v>
      </c>
      <c r="E28" s="18" t="n">
        <v>423.47829518</v>
      </c>
      <c r="F28" s="20" t="n">
        <v>2.88584919</v>
      </c>
      <c r="G28" s="18" t="n">
        <v>436.227874</v>
      </c>
      <c r="H28" s="20" t="n">
        <v>3.39375884</v>
      </c>
      <c r="I28" s="18" t="n">
        <v>432.14783739</v>
      </c>
      <c r="J28" s="20" t="n">
        <v>3.63775583</v>
      </c>
      <c r="K28" s="18" t="n">
        <v>426.09640655</v>
      </c>
      <c r="L28" s="20" t="n">
        <v>4.57833619</v>
      </c>
      <c r="M28" s="18" t="n">
        <v>424.14257485</v>
      </c>
      <c r="N28" s="20" t="n">
        <v>6.91906545</v>
      </c>
      <c r="O28" s="18" t="n">
        <v>334.93985653</v>
      </c>
      <c r="P28" s="20" t="n">
        <v>9.19196545</v>
      </c>
      <c r="Q28" s="18" t="s">
        <v>182</v>
      </c>
      <c r="R28" s="20" t="s">
        <v>182</v>
      </c>
      <c r="S28" s="18" t="s">
        <v>182</v>
      </c>
      <c r="T28" s="20" t="s">
        <v>182</v>
      </c>
      <c r="U28" s="18" t="s">
        <v>182</v>
      </c>
      <c r="V28" s="20" t="s">
        <v>182</v>
      </c>
      <c r="W28" s="18" t="n">
        <v>366.15308893</v>
      </c>
      <c r="X28" s="20" t="n">
        <v>6.83012073</v>
      </c>
    </row>
    <row r="29" spans="1:24">
      <c r="A29" s="15" t="s">
        <v>204</v>
      </c>
      <c r="B29" s="17" t="n">
        <v>5385</v>
      </c>
      <c r="C29" s="18">
        <f>(37.0/B29*100)</f>
        <v/>
      </c>
      <c r="D29" s="19" t="n">
        <v>5348</v>
      </c>
      <c r="E29" s="18" t="n">
        <v>486.44838775</v>
      </c>
      <c r="F29" s="20" t="n">
        <v>3.71183388</v>
      </c>
      <c r="G29" s="18" t="n">
        <v>509.12423933</v>
      </c>
      <c r="H29" s="20" t="n">
        <v>4.63910938</v>
      </c>
      <c r="I29" s="18" t="n">
        <v>513.07670005</v>
      </c>
      <c r="J29" s="20" t="n">
        <v>3.83182686</v>
      </c>
      <c r="K29" s="18" t="n">
        <v>529.0733811699999</v>
      </c>
      <c r="L29" s="20" t="n">
        <v>4.14232697</v>
      </c>
      <c r="M29" s="18" t="n">
        <v>525.4518139</v>
      </c>
      <c r="N29" s="20" t="n">
        <v>5.39804542</v>
      </c>
      <c r="O29" s="18" t="n">
        <v>324.13415987</v>
      </c>
      <c r="P29" s="20" t="n">
        <v>51.69632977</v>
      </c>
      <c r="Q29" s="18" t="s">
        <v>182</v>
      </c>
      <c r="R29" s="20" t="s">
        <v>182</v>
      </c>
      <c r="S29" s="18" t="n">
        <v>314.02123871</v>
      </c>
      <c r="T29" s="20" t="n">
        <v>13.26138992</v>
      </c>
      <c r="U29" s="18" t="s">
        <v>182</v>
      </c>
      <c r="V29" s="20" t="s">
        <v>182</v>
      </c>
      <c r="W29" s="18" t="n">
        <v>399.83682537</v>
      </c>
      <c r="X29" s="20" t="n">
        <v>12.77671531</v>
      </c>
    </row>
    <row r="30" spans="1:24">
      <c r="A30" s="15" t="s">
        <v>205</v>
      </c>
      <c r="B30" s="17" t="n">
        <v>4520</v>
      </c>
      <c r="C30" s="18">
        <f>(577.0/B30*100)</f>
        <v/>
      </c>
      <c r="D30" s="19" t="n">
        <v>3943</v>
      </c>
      <c r="E30" s="18" t="n">
        <v>520.5200865100001</v>
      </c>
      <c r="F30" s="20" t="n">
        <v>3.80098965</v>
      </c>
      <c r="G30" s="18" t="n">
        <v>541.05779795</v>
      </c>
      <c r="H30" s="20" t="n">
        <v>4.92470943</v>
      </c>
      <c r="I30" s="18" t="n">
        <v>526.61673138</v>
      </c>
      <c r="J30" s="20" t="n">
        <v>5.15486682</v>
      </c>
      <c r="K30" s="18" t="n">
        <v>500.10404679</v>
      </c>
      <c r="L30" s="20" t="n">
        <v>6.40317492</v>
      </c>
      <c r="M30" s="18" t="n">
        <v>459.33154245</v>
      </c>
      <c r="N30" s="20" t="n">
        <v>10.06858032</v>
      </c>
      <c r="O30" s="18" t="n">
        <v>405.01001004</v>
      </c>
      <c r="P30" s="20" t="n">
        <v>26.28454288</v>
      </c>
      <c r="Q30" s="18" t="s">
        <v>182</v>
      </c>
      <c r="R30" s="20" t="s">
        <v>182</v>
      </c>
      <c r="S30" s="18" t="s">
        <v>182</v>
      </c>
      <c r="T30" s="20" t="s">
        <v>182</v>
      </c>
      <c r="U30" s="18" t="s">
        <v>182</v>
      </c>
      <c r="V30" s="20" t="s">
        <v>182</v>
      </c>
      <c r="W30" s="18" t="n">
        <v>425.90630766</v>
      </c>
      <c r="X30" s="20" t="n">
        <v>6.9638226</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(17.0/B32*100)</f>
        <v/>
      </c>
      <c r="D32" s="19" t="n">
        <v>4461</v>
      </c>
      <c r="E32" s="18" t="n">
        <v>519.71555011</v>
      </c>
      <c r="F32" s="20" t="n">
        <v>3.08618592</v>
      </c>
      <c r="G32" s="18" t="n">
        <v>520.71290535</v>
      </c>
      <c r="H32" s="20" t="n">
        <v>3.0043636</v>
      </c>
      <c r="I32" s="18" t="n">
        <v>498.55477766</v>
      </c>
      <c r="J32" s="20" t="n">
        <v>4.09998215</v>
      </c>
      <c r="K32" s="18" t="n">
        <v>492.2750182</v>
      </c>
      <c r="L32" s="20" t="n">
        <v>4.86186613</v>
      </c>
      <c r="M32" s="18" t="n">
        <v>473.93319733</v>
      </c>
      <c r="N32" s="20" t="n">
        <v>6.60751224</v>
      </c>
      <c r="O32" s="18" t="n">
        <v>415.96615723</v>
      </c>
      <c r="P32" s="20" t="n">
        <v>23.22638406</v>
      </c>
      <c r="Q32" s="18" t="s">
        <v>182</v>
      </c>
      <c r="R32" s="20" t="s">
        <v>182</v>
      </c>
      <c r="S32" s="18" t="s">
        <v>182</v>
      </c>
      <c r="T32" s="20" t="s">
        <v>182</v>
      </c>
      <c r="U32" s="18" t="s">
        <v>182</v>
      </c>
      <c r="V32" s="20" t="s">
        <v>182</v>
      </c>
      <c r="W32" s="18" t="n">
        <v>442.34415251</v>
      </c>
      <c r="X32" s="20" t="n">
        <v>8.845341039999999</v>
      </c>
    </row>
    <row r="33" spans="1:24">
      <c r="A33" s="15" t="s">
        <v>208</v>
      </c>
      <c r="B33" s="17" t="n">
        <v>7325</v>
      </c>
      <c r="C33" s="18">
        <f>(246.0/B33*100)</f>
        <v/>
      </c>
      <c r="D33" s="19" t="n">
        <v>7079</v>
      </c>
      <c r="E33" s="18" t="n">
        <v>514.99988067</v>
      </c>
      <c r="F33" s="20" t="n">
        <v>3.27746273</v>
      </c>
      <c r="G33" s="18" t="n">
        <v>517.05738016</v>
      </c>
      <c r="H33" s="20" t="n">
        <v>2.9485723</v>
      </c>
      <c r="I33" s="18" t="n">
        <v>496.32867485</v>
      </c>
      <c r="J33" s="20" t="n">
        <v>4.28658868</v>
      </c>
      <c r="K33" s="18" t="n">
        <v>472.69226388</v>
      </c>
      <c r="L33" s="20" t="n">
        <v>6.22049828</v>
      </c>
      <c r="M33" s="18" t="n">
        <v>451.26113483</v>
      </c>
      <c r="N33" s="20" t="n">
        <v>5.9067804</v>
      </c>
      <c r="O33" s="18" t="n">
        <v>376.02911283</v>
      </c>
      <c r="P33" s="20" t="n">
        <v>21.32653468</v>
      </c>
      <c r="Q33" s="18" t="s">
        <v>182</v>
      </c>
      <c r="R33" s="20" t="s">
        <v>182</v>
      </c>
      <c r="S33" s="18" t="s">
        <v>182</v>
      </c>
      <c r="T33" s="20" t="s">
        <v>182</v>
      </c>
      <c r="U33" s="18" t="s">
        <v>182</v>
      </c>
      <c r="V33" s="20" t="s">
        <v>182</v>
      </c>
      <c r="W33" s="18" t="n">
        <v>421.72210113</v>
      </c>
      <c r="X33" s="20" t="n">
        <v>9.232712660000001</v>
      </c>
    </row>
    <row r="34" spans="1:24">
      <c r="A34" s="15" t="s">
        <v>209</v>
      </c>
      <c r="B34" s="17" t="n">
        <v>6350</v>
      </c>
      <c r="C34" s="18">
        <f>(87.0/B34*100)</f>
        <v/>
      </c>
      <c r="D34" s="19" t="n">
        <v>6263</v>
      </c>
      <c r="E34" s="18" t="n">
        <v>467.7882525</v>
      </c>
      <c r="F34" s="20" t="n">
        <v>3.77893124</v>
      </c>
      <c r="G34" s="18" t="n">
        <v>477.84029307</v>
      </c>
      <c r="H34" s="20" t="n">
        <v>3.6532009</v>
      </c>
      <c r="I34" s="18" t="n">
        <v>467.84799418</v>
      </c>
      <c r="J34" s="20" t="n">
        <v>4.70832127</v>
      </c>
      <c r="K34" s="18" t="n">
        <v>465.50563121</v>
      </c>
      <c r="L34" s="20" t="n">
        <v>4.63549596</v>
      </c>
      <c r="M34" s="18" t="n">
        <v>443.11782933</v>
      </c>
      <c r="N34" s="20" t="n">
        <v>5.52659764</v>
      </c>
      <c r="O34" s="18" t="n">
        <v>336.00964723</v>
      </c>
      <c r="P34" s="20" t="n">
        <v>14.75537024</v>
      </c>
      <c r="Q34" s="18" t="s">
        <v>182</v>
      </c>
      <c r="R34" s="20" t="s">
        <v>182</v>
      </c>
      <c r="S34" s="18" t="n">
        <v>263.37193708</v>
      </c>
      <c r="T34" s="20" t="n">
        <v>13.61114927</v>
      </c>
      <c r="U34" s="18" t="s">
        <v>182</v>
      </c>
      <c r="V34" s="20" t="s">
        <v>182</v>
      </c>
      <c r="W34" s="18" t="n">
        <v>362.3851051</v>
      </c>
      <c r="X34" s="20" t="n">
        <v>7.44524295</v>
      </c>
    </row>
    <row r="35" spans="1:24">
      <c r="A35" s="15" t="s">
        <v>210</v>
      </c>
      <c r="B35" s="17" t="n">
        <v>6406</v>
      </c>
      <c r="C35" s="18">
        <f>(76.0/B35*100)</f>
        <v/>
      </c>
      <c r="D35" s="19" t="n">
        <v>6330</v>
      </c>
      <c r="E35" s="18" t="n">
        <v>505.26918599</v>
      </c>
      <c r="F35" s="20" t="n">
        <v>2.58724294</v>
      </c>
      <c r="G35" s="18" t="n">
        <v>522.25744606</v>
      </c>
      <c r="H35" s="20" t="n">
        <v>3.16373821</v>
      </c>
      <c r="I35" s="18" t="n">
        <v>518.56384931</v>
      </c>
      <c r="J35" s="20" t="n">
        <v>3.42155082</v>
      </c>
      <c r="K35" s="18" t="n">
        <v>512.81573273</v>
      </c>
      <c r="L35" s="20" t="n">
        <v>4.63489669</v>
      </c>
      <c r="M35" s="18" t="n">
        <v>494.25927577</v>
      </c>
      <c r="N35" s="20" t="n">
        <v>6.34772716</v>
      </c>
      <c r="O35" s="18" t="n">
        <v>430.2645433</v>
      </c>
      <c r="P35" s="20" t="n">
        <v>21.07802728</v>
      </c>
      <c r="Q35" s="18" t="s">
        <v>182</v>
      </c>
      <c r="R35" s="20" t="s">
        <v>182</v>
      </c>
      <c r="S35" s="18" t="n">
        <v>337.32521215</v>
      </c>
      <c r="T35" s="20" t="n">
        <v>11.65794297</v>
      </c>
      <c r="U35" s="18" t="s">
        <v>182</v>
      </c>
      <c r="V35" s="20" t="s">
        <v>182</v>
      </c>
      <c r="W35" s="18" t="n">
        <v>426.00642884</v>
      </c>
      <c r="X35" s="20" t="n">
        <v>6.29731031</v>
      </c>
    </row>
    <row r="36" spans="1:24">
      <c r="A36" s="15" t="s">
        <v>211</v>
      </c>
      <c r="B36" s="17" t="n">
        <v>6736</v>
      </c>
      <c r="C36" s="18">
        <f>(54.0/B36*100)</f>
        <v/>
      </c>
      <c r="D36" s="19" t="n">
        <v>6682</v>
      </c>
      <c r="E36" s="18" t="n">
        <v>500.85308176</v>
      </c>
      <c r="F36" s="20" t="n">
        <v>2.67881614</v>
      </c>
      <c r="G36" s="18" t="n">
        <v>512.57637636</v>
      </c>
      <c r="H36" s="20" t="n">
        <v>3.53419906</v>
      </c>
      <c r="I36" s="18" t="n">
        <v>504.25084157</v>
      </c>
      <c r="J36" s="20" t="n">
        <v>3.6976235</v>
      </c>
      <c r="K36" s="18" t="n">
        <v>485.01762177</v>
      </c>
      <c r="L36" s="20" t="n">
        <v>5.5601702</v>
      </c>
      <c r="M36" s="18" t="n">
        <v>461.70737987</v>
      </c>
      <c r="N36" s="20" t="n">
        <v>7.17432063</v>
      </c>
      <c r="O36" s="18" t="n">
        <v>369.72364582</v>
      </c>
      <c r="P36" s="20" t="n">
        <v>22.3136275</v>
      </c>
      <c r="Q36" s="18" t="s">
        <v>182</v>
      </c>
      <c r="R36" s="20" t="s">
        <v>182</v>
      </c>
      <c r="S36" s="18" t="s">
        <v>182</v>
      </c>
      <c r="T36" s="20" t="s">
        <v>182</v>
      </c>
      <c r="U36" s="18" t="s">
        <v>182</v>
      </c>
      <c r="V36" s="20" t="s">
        <v>182</v>
      </c>
      <c r="W36" s="18" t="n">
        <v>406.12077626</v>
      </c>
      <c r="X36" s="20" t="n">
        <v>7.07494565</v>
      </c>
    </row>
    <row r="37" spans="1:24">
      <c r="A37" s="15" t="s">
        <v>212</v>
      </c>
      <c r="B37" s="17" t="n">
        <v>5458</v>
      </c>
      <c r="C37" s="18">
        <f>(271.0/B37*100)</f>
        <v/>
      </c>
      <c r="D37" s="19" t="n">
        <v>5187</v>
      </c>
      <c r="E37" s="18" t="n">
        <v>522.05801795</v>
      </c>
      <c r="F37" s="20" t="n">
        <v>3.39134021</v>
      </c>
      <c r="G37" s="18" t="n">
        <v>519.15401391</v>
      </c>
      <c r="H37" s="20" t="n">
        <v>4.47264304</v>
      </c>
      <c r="I37" s="18" t="n">
        <v>510.44714989</v>
      </c>
      <c r="J37" s="20" t="n">
        <v>4.53169145</v>
      </c>
      <c r="K37" s="18" t="n">
        <v>507.51172943</v>
      </c>
      <c r="L37" s="20" t="n">
        <v>6.40405689</v>
      </c>
      <c r="M37" s="18" t="n">
        <v>487.93224887</v>
      </c>
      <c r="N37" s="20" t="n">
        <v>7.45393333</v>
      </c>
      <c r="O37" s="18" t="n">
        <v>343.16972128</v>
      </c>
      <c r="P37" s="20" t="n">
        <v>23.12127196</v>
      </c>
      <c r="Q37" s="18" t="s">
        <v>182</v>
      </c>
      <c r="R37" s="20" t="s">
        <v>182</v>
      </c>
      <c r="S37" s="18" t="s">
        <v>182</v>
      </c>
      <c r="T37" s="20" t="s">
        <v>182</v>
      </c>
      <c r="U37" s="18" t="s">
        <v>182</v>
      </c>
      <c r="V37" s="20" t="s">
        <v>182</v>
      </c>
      <c r="W37" s="18" t="n">
        <v>411.82935466</v>
      </c>
      <c r="X37" s="20" t="n">
        <v>6.22127765</v>
      </c>
    </row>
    <row r="38" spans="1:24">
      <c r="A38" s="15" t="s">
        <v>213</v>
      </c>
      <c r="B38" s="17" t="n">
        <v>5860</v>
      </c>
      <c r="C38" s="18">
        <f>(68.0/B38*100)</f>
        <v/>
      </c>
      <c r="D38" s="19" t="n">
        <v>5792</v>
      </c>
      <c r="E38" s="18" t="n">
        <v>501.81942614</v>
      </c>
      <c r="F38" s="20" t="n">
        <v>2.84676035</v>
      </c>
      <c r="G38" s="18" t="n">
        <v>523.87664666</v>
      </c>
      <c r="H38" s="20" t="n">
        <v>4.49259668</v>
      </c>
      <c r="I38" s="18" t="n">
        <v>492.06626533</v>
      </c>
      <c r="J38" s="20" t="n">
        <v>6.67310771</v>
      </c>
      <c r="K38" s="18" t="n">
        <v>459.3238941</v>
      </c>
      <c r="L38" s="20" t="n">
        <v>7.92378217</v>
      </c>
      <c r="M38" s="18" t="n">
        <v>437.25735786</v>
      </c>
      <c r="N38" s="20" t="n">
        <v>9.745268060000001</v>
      </c>
      <c r="O38" s="18" t="n">
        <v>369.61260262</v>
      </c>
      <c r="P38" s="20" t="n">
        <v>18.26023486</v>
      </c>
      <c r="Q38" s="18" t="s">
        <v>182</v>
      </c>
      <c r="R38" s="20" t="s">
        <v>182</v>
      </c>
      <c r="S38" s="18" t="s">
        <v>182</v>
      </c>
      <c r="T38" s="20" t="s">
        <v>182</v>
      </c>
      <c r="U38" s="18" t="s">
        <v>182</v>
      </c>
      <c r="V38" s="20" t="s">
        <v>182</v>
      </c>
      <c r="W38" s="18" t="n">
        <v>411.47929398</v>
      </c>
      <c r="X38" s="20" t="n">
        <v>5.38626143</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(5675.0/B40*100)</f>
        <v/>
      </c>
      <c r="D40" s="19" t="n">
        <v>8482</v>
      </c>
      <c r="E40" s="18" t="n">
        <v>508.77854758</v>
      </c>
      <c r="F40" s="20" t="n">
        <v>3.30749123</v>
      </c>
      <c r="G40" s="18" t="n">
        <v>532.43087971</v>
      </c>
      <c r="H40" s="20" t="n">
        <v>4.57289736</v>
      </c>
      <c r="I40" s="18" t="n">
        <v>498.98365327</v>
      </c>
      <c r="J40" s="20" t="n">
        <v>5.65091219</v>
      </c>
      <c r="K40" s="18" t="n">
        <v>490.352849</v>
      </c>
      <c r="L40" s="20" t="n">
        <v>7.72148077</v>
      </c>
      <c r="M40" s="18" t="n">
        <v>435.89211207</v>
      </c>
      <c r="N40" s="20" t="n">
        <v>9.28732864</v>
      </c>
      <c r="O40" s="18" t="n">
        <v>432.02468627</v>
      </c>
      <c r="P40" s="20" t="n">
        <v>21.89614716</v>
      </c>
      <c r="Q40" s="18" t="s">
        <v>182</v>
      </c>
      <c r="R40" s="20" t="s">
        <v>182</v>
      </c>
      <c r="S40" s="18" t="n">
        <v>493.18465857</v>
      </c>
      <c r="T40" s="20" t="n">
        <v>2.25147869</v>
      </c>
      <c r="U40" s="18" t="s">
        <v>182</v>
      </c>
      <c r="V40" s="20" t="s">
        <v>182</v>
      </c>
      <c r="W40" s="18" t="n">
        <v>412.53194912</v>
      </c>
      <c r="X40" s="20" t="n">
        <v>7.2049876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(2819.0/B46*100)</f>
        <v/>
      </c>
      <c r="D46" s="19" t="n">
        <v>20322</v>
      </c>
      <c r="E46" s="18" t="n">
        <v>426.84193906</v>
      </c>
      <c r="F46" s="20" t="n">
        <v>3.54132004</v>
      </c>
      <c r="G46" s="18" t="n">
        <v>432.42774872</v>
      </c>
      <c r="H46" s="20" t="n">
        <v>5.66539998</v>
      </c>
      <c r="I46" s="18" t="n">
        <v>439.61319829</v>
      </c>
      <c r="J46" s="20" t="n">
        <v>5.92148009</v>
      </c>
      <c r="K46" s="18" t="n">
        <v>427.95755302</v>
      </c>
      <c r="L46" s="20" t="n">
        <v>5.59981454</v>
      </c>
      <c r="M46" s="18" t="n">
        <v>405.08723971</v>
      </c>
      <c r="N46" s="20" t="n">
        <v>6.65350839</v>
      </c>
      <c r="O46" s="18" t="n">
        <v>307.86644132</v>
      </c>
      <c r="P46" s="20" t="n">
        <v>11.90587687</v>
      </c>
      <c r="Q46" s="18" t="s">
        <v>182</v>
      </c>
      <c r="R46" s="20" t="s">
        <v>182</v>
      </c>
      <c r="S46" s="18" t="s">
        <v>182</v>
      </c>
      <c r="T46" s="20" t="s">
        <v>182</v>
      </c>
      <c r="U46" s="18" t="s">
        <v>182</v>
      </c>
      <c r="V46" s="20" t="s">
        <v>182</v>
      </c>
      <c r="W46" s="18" t="n">
        <v>382.07410001</v>
      </c>
      <c r="X46" s="20" t="n">
        <v>3.61791204</v>
      </c>
    </row>
    <row r="47" spans="1:24">
      <c r="A47" s="15" t="s">
        <v>222</v>
      </c>
      <c r="B47" s="17" t="n">
        <v>5928</v>
      </c>
      <c r="C47" s="18">
        <f>(162.0/B47*100)</f>
        <v/>
      </c>
      <c r="D47" s="19" t="n">
        <v>5766</v>
      </c>
      <c r="E47" s="18" t="n">
        <v>476.51377078</v>
      </c>
      <c r="F47" s="20" t="n">
        <v>5.25175988</v>
      </c>
      <c r="G47" s="18" t="n">
        <v>462.7852224</v>
      </c>
      <c r="H47" s="20" t="n">
        <v>6.42231698</v>
      </c>
      <c r="I47" s="18" t="n">
        <v>436.46611923</v>
      </c>
      <c r="J47" s="20" t="n">
        <v>6.07978039</v>
      </c>
      <c r="K47" s="18" t="n">
        <v>428.44034202</v>
      </c>
      <c r="L47" s="20" t="n">
        <v>5.71729457</v>
      </c>
      <c r="M47" s="18" t="n">
        <v>421.59923931</v>
      </c>
      <c r="N47" s="20" t="n">
        <v>7.04536444</v>
      </c>
      <c r="O47" s="18" t="n">
        <v>325.00177883</v>
      </c>
      <c r="P47" s="20" t="n">
        <v>13.28366105</v>
      </c>
      <c r="Q47" s="18" t="s">
        <v>182</v>
      </c>
      <c r="R47" s="20" t="s">
        <v>182</v>
      </c>
      <c r="S47" s="18" t="s">
        <v>182</v>
      </c>
      <c r="T47" s="20" t="s">
        <v>182</v>
      </c>
      <c r="U47" s="18" t="s">
        <v>182</v>
      </c>
      <c r="V47" s="20" t="s">
        <v>182</v>
      </c>
      <c r="W47" s="18" t="n">
        <v>358.97728963</v>
      </c>
      <c r="X47" s="20" t="n">
        <v>6.165945</v>
      </c>
    </row>
    <row r="48" spans="1:24">
      <c r="A48" s="15" t="s">
        <v>223</v>
      </c>
      <c r="B48" s="17" t="n">
        <v>9841</v>
      </c>
      <c r="C48" s="18">
        <f>(19.0/B48*100)</f>
        <v/>
      </c>
      <c r="D48" s="19" t="n">
        <v>9822</v>
      </c>
      <c r="E48" s="18" t="n">
        <v>501.91410702</v>
      </c>
      <c r="F48" s="20" t="n">
        <v>5.47586437</v>
      </c>
      <c r="G48" s="18" t="n">
        <v>500.55486942</v>
      </c>
      <c r="H48" s="20" t="n">
        <v>5.48285747</v>
      </c>
      <c r="I48" s="18" t="n">
        <v>501.48263197</v>
      </c>
      <c r="J48" s="20" t="n">
        <v>7.27963188</v>
      </c>
      <c r="K48" s="18" t="n">
        <v>477.14681799</v>
      </c>
      <c r="L48" s="20" t="n">
        <v>10.54461782</v>
      </c>
      <c r="M48" s="18" t="n">
        <v>461.78216581</v>
      </c>
      <c r="N48" s="20" t="n">
        <v>14.42409486</v>
      </c>
      <c r="O48" s="18" t="n">
        <v>324.36252601</v>
      </c>
      <c r="P48" s="20" t="n">
        <v>11.17732921</v>
      </c>
      <c r="Q48" s="18" t="s">
        <v>182</v>
      </c>
      <c r="R48" s="20" t="s">
        <v>182</v>
      </c>
      <c r="S48" s="18" t="s">
        <v>182</v>
      </c>
      <c r="T48" s="20" t="s">
        <v>182</v>
      </c>
      <c r="U48" s="18" t="s">
        <v>182</v>
      </c>
      <c r="V48" s="20" t="s">
        <v>182</v>
      </c>
      <c r="W48" s="18" t="n">
        <v>429.88902759</v>
      </c>
      <c r="X48" s="20" t="n">
        <v>15.29201647</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(1102.0/B50*100)</f>
        <v/>
      </c>
      <c r="D50" s="19" t="n">
        <v>10693</v>
      </c>
      <c r="E50" s="18" t="n">
        <v>438.41608792</v>
      </c>
      <c r="F50" s="20" t="n">
        <v>3.61416352</v>
      </c>
      <c r="G50" s="18" t="n">
        <v>436.82144658</v>
      </c>
      <c r="H50" s="20" t="n">
        <v>4.12965238</v>
      </c>
      <c r="I50" s="18" t="n">
        <v>446.93854271</v>
      </c>
      <c r="J50" s="20" t="n">
        <v>4.12496838</v>
      </c>
      <c r="K50" s="18" t="n">
        <v>426.95416823</v>
      </c>
      <c r="L50" s="20" t="n">
        <v>4.9445137</v>
      </c>
      <c r="M50" s="18" t="n">
        <v>423.12865154</v>
      </c>
      <c r="N50" s="20" t="n">
        <v>4.86819528</v>
      </c>
      <c r="O50" s="18" t="n">
        <v>322.25586987</v>
      </c>
      <c r="P50" s="20" t="n">
        <v>8.56992509</v>
      </c>
      <c r="Q50" s="18" t="s">
        <v>182</v>
      </c>
      <c r="R50" s="20" t="s">
        <v>182</v>
      </c>
      <c r="S50" s="18" t="s">
        <v>182</v>
      </c>
      <c r="T50" s="20" t="s">
        <v>182</v>
      </c>
      <c r="U50" s="18" t="s">
        <v>182</v>
      </c>
      <c r="V50" s="20" t="s">
        <v>182</v>
      </c>
      <c r="W50" s="18" t="n">
        <v>383.70294656</v>
      </c>
      <c r="X50" s="20" t="n">
        <v>8.46585584</v>
      </c>
    </row>
    <row r="51" spans="1:24">
      <c r="A51" s="15" t="s">
        <v>226</v>
      </c>
      <c r="B51" s="17" t="n">
        <v>6866</v>
      </c>
      <c r="C51" s="18">
        <f>(117.0/B51*100)</f>
        <v/>
      </c>
      <c r="D51" s="19" t="n">
        <v>6749</v>
      </c>
      <c r="E51" s="18" t="n">
        <v>440.28604563</v>
      </c>
      <c r="F51" s="20" t="n">
        <v>3.50595536</v>
      </c>
      <c r="G51" s="18" t="n">
        <v>440.88439445</v>
      </c>
      <c r="H51" s="20" t="n">
        <v>5.32305907</v>
      </c>
      <c r="I51" s="18" t="n">
        <v>429.89174883</v>
      </c>
      <c r="J51" s="20" t="n">
        <v>4.7039088</v>
      </c>
      <c r="K51" s="18" t="n">
        <v>411.95926722</v>
      </c>
      <c r="L51" s="20" t="n">
        <v>5.43315458</v>
      </c>
      <c r="M51" s="18" t="n">
        <v>405.24897445</v>
      </c>
      <c r="N51" s="20" t="n">
        <v>5.41513824</v>
      </c>
      <c r="O51" s="18" t="n">
        <v>306.15936954</v>
      </c>
      <c r="P51" s="20" t="n">
        <v>16.24559738</v>
      </c>
      <c r="Q51" s="18" t="s">
        <v>182</v>
      </c>
      <c r="R51" s="20" t="s">
        <v>182</v>
      </c>
      <c r="S51" s="18" t="n">
        <v>427.96430568</v>
      </c>
      <c r="T51" s="20" t="n">
        <v>5.20460603</v>
      </c>
      <c r="U51" s="18" t="s">
        <v>182</v>
      </c>
      <c r="V51" s="20" t="s">
        <v>182</v>
      </c>
      <c r="W51" s="18" t="n">
        <v>393.23588875</v>
      </c>
      <c r="X51" s="20" t="n">
        <v>5.50083759</v>
      </c>
    </row>
    <row r="52" spans="1:24">
      <c r="A52" s="15" t="s">
        <v>227</v>
      </c>
      <c r="B52" s="17" t="n">
        <v>5809</v>
      </c>
      <c r="C52" s="18">
        <f>(119.0/B52*100)</f>
        <v/>
      </c>
      <c r="D52" s="19" t="n">
        <v>5690</v>
      </c>
      <c r="E52" s="18" t="n">
        <v>501.58324485</v>
      </c>
      <c r="F52" s="20" t="n">
        <v>3.29763684</v>
      </c>
      <c r="G52" s="18" t="n">
        <v>509.95827228</v>
      </c>
      <c r="H52" s="20" t="n">
        <v>3.3768682</v>
      </c>
      <c r="I52" s="18" t="n">
        <v>482.64628503</v>
      </c>
      <c r="J52" s="20" t="n">
        <v>3.59603926</v>
      </c>
      <c r="K52" s="18" t="n">
        <v>473.14149466</v>
      </c>
      <c r="L52" s="20" t="n">
        <v>5.78182528</v>
      </c>
      <c r="M52" s="18" t="n">
        <v>449.79990071</v>
      </c>
      <c r="N52" s="20" t="n">
        <v>6.77722911</v>
      </c>
      <c r="O52" s="18" t="n">
        <v>369.52470076</v>
      </c>
      <c r="P52" s="20" t="n">
        <v>22.63947018</v>
      </c>
      <c r="Q52" s="18" t="s">
        <v>182</v>
      </c>
      <c r="R52" s="20" t="s">
        <v>182</v>
      </c>
      <c r="S52" s="18" t="s">
        <v>182</v>
      </c>
      <c r="T52" s="20" t="s">
        <v>182</v>
      </c>
      <c r="U52" s="18" t="s">
        <v>182</v>
      </c>
      <c r="V52" s="20" t="s">
        <v>182</v>
      </c>
      <c r="W52" s="18" t="n">
        <v>400.16329568</v>
      </c>
      <c r="X52" s="20" t="n">
        <v>5.22123516</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(489.0/B54*100)</f>
        <v/>
      </c>
      <c r="D54" s="19" t="n">
        <v>4251</v>
      </c>
      <c r="E54" s="18" t="n">
        <v>386.62667071</v>
      </c>
      <c r="F54" s="20" t="n">
        <v>4.60917585</v>
      </c>
      <c r="G54" s="18" t="n">
        <v>372.17566832</v>
      </c>
      <c r="H54" s="20" t="n">
        <v>5.35490434</v>
      </c>
      <c r="I54" s="18" t="n">
        <v>362.93629048</v>
      </c>
      <c r="J54" s="20" t="n">
        <v>4.81017516</v>
      </c>
      <c r="K54" s="18" t="n">
        <v>359.86240277</v>
      </c>
      <c r="L54" s="20" t="n">
        <v>4.91038755</v>
      </c>
      <c r="M54" s="18" t="n">
        <v>365.50501757</v>
      </c>
      <c r="N54" s="20" t="n">
        <v>6.30900738</v>
      </c>
      <c r="O54" s="18" t="n">
        <v>297.57841935</v>
      </c>
      <c r="P54" s="20" t="n">
        <v>8.27344974</v>
      </c>
      <c r="Q54" s="18" t="s">
        <v>182</v>
      </c>
      <c r="R54" s="20" t="s">
        <v>182</v>
      </c>
      <c r="S54" s="18" t="s">
        <v>182</v>
      </c>
      <c r="T54" s="20" t="s">
        <v>182</v>
      </c>
      <c r="U54" s="18" t="s">
        <v>182</v>
      </c>
      <c r="V54" s="20" t="s">
        <v>182</v>
      </c>
      <c r="W54" s="18" t="n">
        <v>311.11377908</v>
      </c>
      <c r="X54" s="20" t="n">
        <v>4.56955638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518.10401662</v>
      </c>
      <c r="F56" s="20" t="n">
        <v>3.45228612</v>
      </c>
      <c r="G56" s="18" t="n">
        <v>541.73369206</v>
      </c>
      <c r="H56" s="20" t="n">
        <v>3.39655352</v>
      </c>
      <c r="I56" s="18" t="n">
        <v>537.39447663</v>
      </c>
      <c r="J56" s="20" t="n">
        <v>4.02117497</v>
      </c>
      <c r="K56" s="18" t="n">
        <v>522.47894524</v>
      </c>
      <c r="L56" s="20" t="n">
        <v>5.74683625</v>
      </c>
      <c r="M56" s="18" t="n">
        <v>478.60547131</v>
      </c>
      <c r="N56" s="20" t="n">
        <v>9.58018317</v>
      </c>
      <c r="O56" s="18" t="n">
        <v>431.98054993</v>
      </c>
      <c r="P56" s="20" t="n">
        <v>17.09401393</v>
      </c>
      <c r="Q56" s="18" t="s">
        <v>182</v>
      </c>
      <c r="R56" s="20" t="s">
        <v>182</v>
      </c>
      <c r="S56" s="18" t="s">
        <v>182</v>
      </c>
      <c r="T56" s="20" t="s">
        <v>182</v>
      </c>
      <c r="U56" s="18" t="s">
        <v>182</v>
      </c>
      <c r="V56" s="20" t="s">
        <v>182</v>
      </c>
      <c r="W56" s="18" t="n">
        <v>448.72765559</v>
      </c>
      <c r="X56" s="20" t="n">
        <v>17.56331549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(266.0/B61*100)</f>
        <v/>
      </c>
      <c r="D61" s="19" t="n">
        <v>6259</v>
      </c>
      <c r="E61" s="18" t="n">
        <v>492.38340318</v>
      </c>
      <c r="F61" s="20" t="n">
        <v>3.14343829</v>
      </c>
      <c r="G61" s="18" t="n">
        <v>492.14584498</v>
      </c>
      <c r="H61" s="20" t="n">
        <v>4.2466245</v>
      </c>
      <c r="I61" s="18" t="n">
        <v>472.29028966</v>
      </c>
      <c r="J61" s="20" t="n">
        <v>3.62124996</v>
      </c>
      <c r="K61" s="18" t="n">
        <v>466.0512314</v>
      </c>
      <c r="L61" s="20" t="n">
        <v>4.65532238</v>
      </c>
      <c r="M61" s="18" t="n">
        <v>443.43120183</v>
      </c>
      <c r="N61" s="20" t="n">
        <v>5.41805604</v>
      </c>
      <c r="O61" s="18" t="n">
        <v>368.81442632</v>
      </c>
      <c r="P61" s="20" t="n">
        <v>17.16780352</v>
      </c>
      <c r="Q61" s="18" t="s">
        <v>182</v>
      </c>
      <c r="R61" s="20" t="s">
        <v>182</v>
      </c>
      <c r="S61" s="18" t="s">
        <v>182</v>
      </c>
      <c r="T61" s="20" t="s">
        <v>182</v>
      </c>
      <c r="U61" s="18" t="s">
        <v>182</v>
      </c>
      <c r="V61" s="20" t="s">
        <v>182</v>
      </c>
      <c r="W61" s="18" t="n">
        <v>380.80207053</v>
      </c>
      <c r="X61" s="20" t="n">
        <v>9.0744069</v>
      </c>
    </row>
    <row r="62" spans="1:24">
      <c r="A62" s="15" t="s">
        <v>237</v>
      </c>
      <c r="B62" s="17" t="n">
        <v>4476</v>
      </c>
      <c r="C62" s="18">
        <f>(5.0/B62*100)</f>
        <v/>
      </c>
      <c r="D62" s="19" t="n">
        <v>4471</v>
      </c>
      <c r="E62" s="18" t="n">
        <v>507.50668917</v>
      </c>
      <c r="F62" s="20" t="n">
        <v>2.14091777</v>
      </c>
      <c r="G62" s="18" t="n">
        <v>516.62885826</v>
      </c>
      <c r="H62" s="20" t="n">
        <v>2.8758031</v>
      </c>
      <c r="I62" s="18" t="n">
        <v>510.22297643</v>
      </c>
      <c r="J62" s="20" t="n">
        <v>3.67290021</v>
      </c>
      <c r="K62" s="18" t="n">
        <v>508.61590359</v>
      </c>
      <c r="L62" s="20" t="n">
        <v>6.16651464</v>
      </c>
      <c r="M62" s="18" t="n">
        <v>473.32182365</v>
      </c>
      <c r="N62" s="20" t="n">
        <v>8.34293778</v>
      </c>
      <c r="O62" s="18" t="n">
        <v>426.5402774</v>
      </c>
      <c r="P62" s="20" t="n">
        <v>15.63912385</v>
      </c>
      <c r="Q62" s="18" t="s">
        <v>182</v>
      </c>
      <c r="R62" s="20" t="s">
        <v>182</v>
      </c>
      <c r="S62" s="18" t="s">
        <v>182</v>
      </c>
      <c r="T62" s="20" t="s">
        <v>182</v>
      </c>
      <c r="U62" s="18" t="s">
        <v>182</v>
      </c>
      <c r="V62" s="20" t="s">
        <v>182</v>
      </c>
      <c r="W62" s="18" t="n">
        <v>441.18794387</v>
      </c>
      <c r="X62" s="20" t="n">
        <v>16.91106016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(109.0/B67*100)</f>
        <v/>
      </c>
      <c r="D67" s="19" t="n">
        <v>6862</v>
      </c>
      <c r="E67" s="18" t="n">
        <v>407.98280887</v>
      </c>
      <c r="F67" s="20" t="n">
        <v>3.55250689</v>
      </c>
      <c r="G67" s="18" t="n">
        <v>407.7001409</v>
      </c>
      <c r="H67" s="20" t="n">
        <v>4.44779002</v>
      </c>
      <c r="I67" s="18" t="n">
        <v>411.29154164</v>
      </c>
      <c r="J67" s="20" t="n">
        <v>3.72122098</v>
      </c>
      <c r="K67" s="18" t="n">
        <v>399.14778823</v>
      </c>
      <c r="L67" s="20" t="n">
        <v>5.49346466</v>
      </c>
      <c r="M67" s="18" t="n">
        <v>386.98798668</v>
      </c>
      <c r="N67" s="20" t="n">
        <v>9.20341638</v>
      </c>
      <c r="O67" s="18" t="n">
        <v>291.76354753</v>
      </c>
      <c r="P67" s="20" t="n">
        <v>5.37762837</v>
      </c>
      <c r="Q67" s="18" t="s">
        <v>182</v>
      </c>
      <c r="R67" s="20" t="s">
        <v>182</v>
      </c>
      <c r="S67" s="18" t="s">
        <v>182</v>
      </c>
      <c r="T67" s="20" t="s">
        <v>182</v>
      </c>
      <c r="U67" s="18" t="s">
        <v>182</v>
      </c>
      <c r="V67" s="20" t="s">
        <v>182</v>
      </c>
      <c r="W67" s="18" t="n">
        <v>323.57121074</v>
      </c>
      <c r="X67" s="20" t="n">
        <v>6.54974943</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518.95163371</v>
      </c>
      <c r="F70" s="20" t="n">
        <v>3.93131803</v>
      </c>
      <c r="G70" s="18" t="n">
        <v>505.52802603</v>
      </c>
      <c r="H70" s="20" t="n">
        <v>4.65265915</v>
      </c>
      <c r="I70" s="18" t="n">
        <v>498.28136137</v>
      </c>
      <c r="J70" s="20" t="n">
        <v>4.52283984</v>
      </c>
      <c r="K70" s="18" t="n">
        <v>489.95327641</v>
      </c>
      <c r="L70" s="20" t="n">
        <v>4.02317134</v>
      </c>
      <c r="M70" s="18" t="n">
        <v>483.96698713</v>
      </c>
      <c r="N70" s="20" t="n">
        <v>4.84385613</v>
      </c>
      <c r="O70" s="18" t="n">
        <v>426.1731216</v>
      </c>
      <c r="P70" s="20" t="n">
        <v>17.43907662</v>
      </c>
      <c r="Q70" s="18" t="s">
        <v>182</v>
      </c>
      <c r="R70" s="20" t="s">
        <v>182</v>
      </c>
      <c r="S70" s="18" t="s">
        <v>182</v>
      </c>
      <c r="T70" s="20" t="s">
        <v>182</v>
      </c>
      <c r="U70" s="18" t="s">
        <v>182</v>
      </c>
      <c r="V70" s="20" t="s">
        <v>182</v>
      </c>
      <c r="W70" s="18" t="n">
        <v>432.29011026</v>
      </c>
      <c r="X70" s="20" t="n">
        <v>6.78683856</v>
      </c>
    </row>
    <row r="71" spans="1:24">
      <c r="A71" s="15" t="s">
        <v>246</v>
      </c>
      <c r="B71" s="17" t="n">
        <v>6115</v>
      </c>
      <c r="C71" s="18">
        <f>(119.0/B71*100)</f>
        <v/>
      </c>
      <c r="D71" s="19" t="n">
        <v>5996</v>
      </c>
      <c r="E71" s="18" t="n">
        <v>531.20125181</v>
      </c>
      <c r="F71" s="20" t="n">
        <v>2.19433436</v>
      </c>
      <c r="G71" s="18" t="n">
        <v>547.95684063</v>
      </c>
      <c r="H71" s="20" t="n">
        <v>3.01139124</v>
      </c>
      <c r="I71" s="18" t="n">
        <v>537.0326093</v>
      </c>
      <c r="J71" s="20" t="n">
        <v>3.68418928</v>
      </c>
      <c r="K71" s="18" t="n">
        <v>535.77942832</v>
      </c>
      <c r="L71" s="20" t="n">
        <v>5.98598391</v>
      </c>
      <c r="M71" s="18" t="n">
        <v>510.37410003</v>
      </c>
      <c r="N71" s="20" t="n">
        <v>10.07218328</v>
      </c>
      <c r="O71" s="18" t="n">
        <v>440.86831375</v>
      </c>
      <c r="P71" s="20" t="n">
        <v>17.19045308</v>
      </c>
      <c r="Q71" s="18" t="s">
        <v>182</v>
      </c>
      <c r="R71" s="20" t="s">
        <v>182</v>
      </c>
      <c r="S71" s="18" t="s">
        <v>182</v>
      </c>
      <c r="T71" s="20" t="s">
        <v>182</v>
      </c>
      <c r="U71" s="18" t="s">
        <v>182</v>
      </c>
      <c r="V71" s="20" t="s">
        <v>182</v>
      </c>
      <c r="W71" s="18" t="n">
        <v>482.97419545</v>
      </c>
      <c r="X71" s="20" t="n">
        <v>11.94731039</v>
      </c>
    </row>
    <row r="72" spans="1:24">
      <c r="A72" s="15" t="s">
        <v>247</v>
      </c>
      <c r="B72" s="17" t="n">
        <v>7708</v>
      </c>
      <c r="C72" s="18">
        <f>(9.0/B72*100)</f>
        <v/>
      </c>
      <c r="D72" s="19" t="n">
        <v>7699</v>
      </c>
      <c r="E72" s="18" t="n">
        <v>484.92635215</v>
      </c>
      <c r="F72" s="20" t="n">
        <v>2.76287627</v>
      </c>
      <c r="G72" s="18" t="n">
        <v>519.27163802</v>
      </c>
      <c r="H72" s="20" t="n">
        <v>3.14581489</v>
      </c>
      <c r="I72" s="18" t="n">
        <v>505.41129717</v>
      </c>
      <c r="J72" s="20" t="n">
        <v>5.16045123</v>
      </c>
      <c r="K72" s="18" t="n">
        <v>471.42976943</v>
      </c>
      <c r="L72" s="20" t="n">
        <v>12.24936407</v>
      </c>
      <c r="M72" s="18" t="n">
        <v>436.6440041</v>
      </c>
      <c r="N72" s="20" t="n">
        <v>13.21386019</v>
      </c>
      <c r="O72" s="18" t="n">
        <v>326.14458683</v>
      </c>
      <c r="P72" s="20" t="n">
        <v>15.96470294</v>
      </c>
      <c r="Q72" s="18" t="s">
        <v>182</v>
      </c>
      <c r="R72" s="20" t="s">
        <v>182</v>
      </c>
      <c r="S72" s="18" t="s">
        <v>182</v>
      </c>
      <c r="T72" s="20" t="s">
        <v>182</v>
      </c>
      <c r="U72" s="18" t="s">
        <v>182</v>
      </c>
      <c r="V72" s="20" t="s">
        <v>182</v>
      </c>
      <c r="W72" s="18" t="n">
        <v>449.87272483</v>
      </c>
      <c r="X72" s="20" t="n">
        <v>17.21698653</v>
      </c>
    </row>
    <row r="73" spans="1:24">
      <c r="A73" s="15" t="s">
        <v>248</v>
      </c>
      <c r="B73" s="17" t="n">
        <v>8249</v>
      </c>
      <c r="C73" s="18">
        <f>(244.0/B73*100)</f>
        <v/>
      </c>
      <c r="D73" s="19" t="n">
        <v>8005</v>
      </c>
      <c r="E73" s="18" t="n">
        <v>412.86184045</v>
      </c>
      <c r="F73" s="20" t="n">
        <v>4.96540058</v>
      </c>
      <c r="G73" s="18" t="n">
        <v>426.22672936</v>
      </c>
      <c r="H73" s="20" t="n">
        <v>5.1195164</v>
      </c>
      <c r="I73" s="18" t="n">
        <v>412.8164609</v>
      </c>
      <c r="J73" s="20" t="n">
        <v>3.67166042</v>
      </c>
      <c r="K73" s="18" t="n">
        <v>402.08938247</v>
      </c>
      <c r="L73" s="20" t="n">
        <v>3.84724702</v>
      </c>
      <c r="M73" s="18" t="n">
        <v>404.11458071</v>
      </c>
      <c r="N73" s="20" t="n">
        <v>4.65137503</v>
      </c>
      <c r="O73" s="18" t="n">
        <v>351.84252841</v>
      </c>
      <c r="P73" s="20" t="n">
        <v>8.1004358</v>
      </c>
      <c r="Q73" s="18" t="s">
        <v>182</v>
      </c>
      <c r="R73" s="20" t="s">
        <v>182</v>
      </c>
      <c r="S73" s="18" t="s">
        <v>182</v>
      </c>
      <c r="T73" s="20" t="s">
        <v>182</v>
      </c>
      <c r="U73" s="18" t="s">
        <v>182</v>
      </c>
      <c r="V73" s="20" t="s">
        <v>182</v>
      </c>
      <c r="W73" s="18" t="n">
        <v>355.66061704</v>
      </c>
      <c r="X73" s="20" t="n">
        <v>8.29738858</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(285.0/B77*100)</f>
        <v/>
      </c>
      <c r="D77" s="19" t="n">
        <v>5777</v>
      </c>
      <c r="E77" s="18" t="n">
        <v>470.56032085</v>
      </c>
      <c r="F77" s="20" t="n">
        <v>3.92823649</v>
      </c>
      <c r="G77" s="18" t="n">
        <v>466.40099743</v>
      </c>
      <c r="H77" s="20" t="n">
        <v>4.57508816</v>
      </c>
      <c r="I77" s="18" t="n">
        <v>463.9058898</v>
      </c>
      <c r="J77" s="20" t="n">
        <v>4.85816746</v>
      </c>
      <c r="K77" s="18" t="n">
        <v>443.76222026</v>
      </c>
      <c r="L77" s="20" t="n">
        <v>4.35348027</v>
      </c>
      <c r="M77" s="18" t="n">
        <v>419.34562474</v>
      </c>
      <c r="N77" s="20" t="n">
        <v>5.55399456</v>
      </c>
      <c r="O77" s="18" t="n">
        <v>324.87880635</v>
      </c>
      <c r="P77" s="20" t="n">
        <v>14.89113436</v>
      </c>
      <c r="Q77" s="18" t="s">
        <v>182</v>
      </c>
      <c r="R77" s="20" t="s">
        <v>182</v>
      </c>
      <c r="S77" s="18" t="s">
        <v>182</v>
      </c>
      <c r="T77" s="20" t="s">
        <v>182</v>
      </c>
      <c r="U77" s="18" t="s">
        <v>182</v>
      </c>
      <c r="V77" s="20" t="s">
        <v>182</v>
      </c>
      <c r="W77" s="18" t="n">
        <v>371.38607008</v>
      </c>
      <c r="X77" s="20" t="n">
        <v>4.01459856</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335</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510.98130066</v>
      </c>
      <c r="F7" s="20" t="n">
        <v>2.35058917</v>
      </c>
      <c r="G7" s="18" t="n">
        <v>515.81003653</v>
      </c>
      <c r="H7" s="20" t="n">
        <v>3.78481355</v>
      </c>
      <c r="I7" s="18" t="n">
        <v>508.42955849</v>
      </c>
      <c r="J7" s="20" t="n">
        <v>3.40419303</v>
      </c>
      <c r="K7" s="18" t="n">
        <v>514.29295095</v>
      </c>
      <c r="L7" s="20" t="n">
        <v>4.97982864</v>
      </c>
      <c r="M7" s="18" t="n">
        <v>498.79676283</v>
      </c>
      <c r="N7" s="20" t="n">
        <v>6.30603439</v>
      </c>
      <c r="O7" s="18" t="n">
        <v>407.59514641</v>
      </c>
      <c r="P7" s="20" t="n">
        <v>17.19088166</v>
      </c>
      <c r="Q7" s="18" t="s">
        <v>182</v>
      </c>
      <c r="R7" s="20" t="s">
        <v>182</v>
      </c>
      <c r="S7" s="18" t="s">
        <v>182</v>
      </c>
      <c r="T7" s="20" t="s">
        <v>182</v>
      </c>
      <c r="U7" s="18" t="s">
        <v>182</v>
      </c>
      <c r="V7" s="20" t="s">
        <v>182</v>
      </c>
      <c r="W7" s="18" t="n">
        <v>457.55790417</v>
      </c>
      <c r="X7" s="20" t="n">
        <v>5.43962802</v>
      </c>
    </row>
    <row r="8" spans="1:24">
      <c r="A8" s="15" t="s">
        <v>183</v>
      </c>
      <c r="B8" s="17" t="n">
        <v>7007</v>
      </c>
      <c r="C8" s="18">
        <f>(169.0/B8*100)</f>
        <v/>
      </c>
      <c r="D8" s="19" t="n">
        <v>6838</v>
      </c>
      <c r="E8" s="18" t="n">
        <v>486.34074815</v>
      </c>
      <c r="F8" s="20" t="n">
        <v>3.42362131</v>
      </c>
      <c r="G8" s="18" t="n">
        <v>489.74734482</v>
      </c>
      <c r="H8" s="20" t="n">
        <v>4.37143692</v>
      </c>
      <c r="I8" s="18" t="n">
        <v>503.79838126</v>
      </c>
      <c r="J8" s="20" t="n">
        <v>4.39547244</v>
      </c>
      <c r="K8" s="18" t="n">
        <v>519.7438584</v>
      </c>
      <c r="L8" s="20" t="n">
        <v>4.74945079</v>
      </c>
      <c r="M8" s="18" t="n">
        <v>494.79922097</v>
      </c>
      <c r="N8" s="20" t="n">
        <v>6.06454988</v>
      </c>
      <c r="O8" s="18" t="n">
        <v>386.26625258</v>
      </c>
      <c r="P8" s="20" t="n">
        <v>31.80566846</v>
      </c>
      <c r="Q8" s="18" t="s">
        <v>182</v>
      </c>
      <c r="R8" s="20" t="s">
        <v>182</v>
      </c>
      <c r="S8" s="18" t="n">
        <v>361.38025951</v>
      </c>
      <c r="T8" s="20" t="n">
        <v>22.72565673</v>
      </c>
      <c r="U8" s="18" t="s">
        <v>182</v>
      </c>
      <c r="V8" s="20" t="s">
        <v>182</v>
      </c>
      <c r="W8" s="18" t="n">
        <v>394.2230596</v>
      </c>
      <c r="X8" s="20" t="n">
        <v>6.19340873</v>
      </c>
    </row>
    <row r="9" spans="1:24">
      <c r="A9" s="15" t="s">
        <v>184</v>
      </c>
      <c r="B9" s="17" t="n">
        <v>9651</v>
      </c>
      <c r="C9" s="18">
        <f>(568.0/B9*100)</f>
        <v/>
      </c>
      <c r="D9" s="19" t="n">
        <v>9083</v>
      </c>
      <c r="E9" s="18" t="n">
        <v>518.2578148600001</v>
      </c>
      <c r="F9" s="20" t="n">
        <v>2.4349606</v>
      </c>
      <c r="G9" s="18" t="n">
        <v>519.14487087</v>
      </c>
      <c r="H9" s="20" t="n">
        <v>4.04582366</v>
      </c>
      <c r="I9" s="18" t="n">
        <v>517.47848952</v>
      </c>
      <c r="J9" s="20" t="n">
        <v>4.08221467</v>
      </c>
      <c r="K9" s="18" t="n">
        <v>512.64651909</v>
      </c>
      <c r="L9" s="20" t="n">
        <v>4.57970157</v>
      </c>
      <c r="M9" s="18" t="n">
        <v>467.26637991</v>
      </c>
      <c r="N9" s="20" t="n">
        <v>5.95810231</v>
      </c>
      <c r="O9" s="18" t="n">
        <v>468.80407001</v>
      </c>
      <c r="P9" s="20" t="n">
        <v>44.15422539</v>
      </c>
      <c r="Q9" s="18" t="s">
        <v>182</v>
      </c>
      <c r="R9" s="20" t="s">
        <v>182</v>
      </c>
      <c r="S9" s="18" t="n">
        <v>347.7815185</v>
      </c>
      <c r="T9" s="20" t="n">
        <v>11.20716786</v>
      </c>
      <c r="U9" s="18" t="s">
        <v>182</v>
      </c>
      <c r="V9" s="20" t="s">
        <v>182</v>
      </c>
      <c r="W9" s="18" t="n">
        <v>413.90736896</v>
      </c>
      <c r="X9" s="20" t="n">
        <v>5.27212504</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(125.0/B11*100)</f>
        <v/>
      </c>
      <c r="D11" s="19" t="n">
        <v>6928</v>
      </c>
      <c r="E11" s="18" t="n">
        <v>474.69239001</v>
      </c>
      <c r="F11" s="20" t="n">
        <v>3.01747107</v>
      </c>
      <c r="G11" s="18" t="n">
        <v>470.63302076</v>
      </c>
      <c r="H11" s="20" t="n">
        <v>3.67456123</v>
      </c>
      <c r="I11" s="18" t="n">
        <v>448.63841162</v>
      </c>
      <c r="J11" s="20" t="n">
        <v>4.90765869</v>
      </c>
      <c r="K11" s="18" t="n">
        <v>428.56365611</v>
      </c>
      <c r="L11" s="20" t="n">
        <v>6.66927225</v>
      </c>
      <c r="M11" s="18" t="n">
        <v>420.06018259</v>
      </c>
      <c r="N11" s="20" t="n">
        <v>7.03353926</v>
      </c>
      <c r="O11" s="18" t="n">
        <v>312.95665784</v>
      </c>
      <c r="P11" s="20" t="n">
        <v>30.7330562</v>
      </c>
      <c r="Q11" s="18" t="s">
        <v>182</v>
      </c>
      <c r="R11" s="20" t="s">
        <v>182</v>
      </c>
      <c r="S11" s="18" t="s">
        <v>182</v>
      </c>
      <c r="T11" s="20" t="s">
        <v>182</v>
      </c>
      <c r="U11" s="18" t="s">
        <v>182</v>
      </c>
      <c r="V11" s="20" t="s">
        <v>182</v>
      </c>
      <c r="W11" s="18" t="n">
        <v>402.80935032</v>
      </c>
      <c r="X11" s="20" t="n">
        <v>7.0788604</v>
      </c>
    </row>
    <row r="12" spans="1:24">
      <c r="A12" s="15" t="s">
        <v>187</v>
      </c>
      <c r="B12" s="17" t="n">
        <v>6894</v>
      </c>
      <c r="C12" s="18">
        <f>(127.0/B12*100)</f>
        <v/>
      </c>
      <c r="D12" s="19" t="n">
        <v>6767</v>
      </c>
      <c r="E12" s="18" t="n">
        <v>486.64998446</v>
      </c>
      <c r="F12" s="20" t="n">
        <v>4.01397075</v>
      </c>
      <c r="G12" s="18" t="n">
        <v>489.76199374</v>
      </c>
      <c r="H12" s="20" t="n">
        <v>3.92924265</v>
      </c>
      <c r="I12" s="18" t="n">
        <v>493.66984768</v>
      </c>
      <c r="J12" s="20" t="n">
        <v>4.01134429</v>
      </c>
      <c r="K12" s="18" t="n">
        <v>514.4821658</v>
      </c>
      <c r="L12" s="20" t="n">
        <v>3.76381735</v>
      </c>
      <c r="M12" s="18" t="n">
        <v>518.13772031</v>
      </c>
      <c r="N12" s="20" t="n">
        <v>4.57357964</v>
      </c>
      <c r="O12" s="18" t="n">
        <v>401.25210766</v>
      </c>
      <c r="P12" s="20" t="n">
        <v>22.85696234</v>
      </c>
      <c r="Q12" s="18" t="s">
        <v>182</v>
      </c>
      <c r="R12" s="20" t="s">
        <v>182</v>
      </c>
      <c r="S12" s="18" t="n">
        <v>332.31014509</v>
      </c>
      <c r="T12" s="20" t="n">
        <v>18.34291261</v>
      </c>
      <c r="U12" s="18" t="s">
        <v>182</v>
      </c>
      <c r="V12" s="20" t="s">
        <v>182</v>
      </c>
      <c r="W12" s="18" t="n">
        <v>403.16625826</v>
      </c>
      <c r="X12" s="20" t="n">
        <v>6.9382715</v>
      </c>
    </row>
    <row r="13" spans="1:24">
      <c r="A13" s="15" t="s">
        <v>188</v>
      </c>
      <c r="B13" s="17" t="n">
        <v>7161</v>
      </c>
      <c r="C13" s="18">
        <f>(329.0/B13*100)</f>
        <v/>
      </c>
      <c r="D13" s="19" t="n">
        <v>6832</v>
      </c>
      <c r="E13" s="18" t="n">
        <v>502.8387445</v>
      </c>
      <c r="F13" s="20" t="n">
        <v>4.61668611</v>
      </c>
      <c r="G13" s="18" t="n">
        <v>509.317206</v>
      </c>
      <c r="H13" s="20" t="n">
        <v>4.94459405</v>
      </c>
      <c r="I13" s="18" t="n">
        <v>517.42843497</v>
      </c>
      <c r="J13" s="20" t="n">
        <v>3.29508282</v>
      </c>
      <c r="K13" s="18" t="n">
        <v>519.21368745</v>
      </c>
      <c r="L13" s="20" t="n">
        <v>2.99110517</v>
      </c>
      <c r="M13" s="18" t="n">
        <v>513.00467349</v>
      </c>
      <c r="N13" s="20" t="n">
        <v>4.331378</v>
      </c>
      <c r="O13" s="18" t="n">
        <v>391.87245923</v>
      </c>
      <c r="P13" s="20" t="n">
        <v>22.46267813</v>
      </c>
      <c r="Q13" s="18" t="s">
        <v>182</v>
      </c>
      <c r="R13" s="20" t="s">
        <v>182</v>
      </c>
      <c r="S13" s="18" t="n">
        <v>407.4699787</v>
      </c>
      <c r="T13" s="20" t="n">
        <v>6.79601306</v>
      </c>
      <c r="U13" s="18" t="s">
        <v>182</v>
      </c>
      <c r="V13" s="20" t="s">
        <v>182</v>
      </c>
      <c r="W13" s="18" t="n">
        <v>412.20546796</v>
      </c>
      <c r="X13" s="20" t="n">
        <v>6.23521745</v>
      </c>
    </row>
    <row r="14" spans="1:24">
      <c r="A14" s="15" t="s">
        <v>189</v>
      </c>
      <c r="B14" s="17" t="n">
        <v>5587</v>
      </c>
      <c r="C14" s="18">
        <f>(197.0/B14*100)</f>
        <v/>
      </c>
      <c r="D14" s="19" t="n">
        <v>5390</v>
      </c>
      <c r="E14" s="18" t="n">
        <v>519.38470957</v>
      </c>
      <c r="F14" s="20" t="n">
        <v>3.38332557</v>
      </c>
      <c r="G14" s="18" t="n">
        <v>506.97012829</v>
      </c>
      <c r="H14" s="20" t="n">
        <v>5.46308046</v>
      </c>
      <c r="I14" s="18" t="n">
        <v>510.34503003</v>
      </c>
      <c r="J14" s="20" t="n">
        <v>4.42024814</v>
      </c>
      <c r="K14" s="18" t="n">
        <v>522.35903974</v>
      </c>
      <c r="L14" s="20" t="n">
        <v>3.01030967</v>
      </c>
      <c r="M14" s="18" t="n">
        <v>536.0801576699999</v>
      </c>
      <c r="N14" s="20" t="n">
        <v>3.21406399</v>
      </c>
      <c r="O14" s="18" t="n">
        <v>397.46444377</v>
      </c>
      <c r="P14" s="20" t="n">
        <v>18.97557136</v>
      </c>
      <c r="Q14" s="18" t="s">
        <v>182</v>
      </c>
      <c r="R14" s="20" t="s">
        <v>182</v>
      </c>
      <c r="S14" s="18" t="s">
        <v>182</v>
      </c>
      <c r="T14" s="20" t="s">
        <v>182</v>
      </c>
      <c r="U14" s="18" t="s">
        <v>182</v>
      </c>
      <c r="V14" s="20" t="s">
        <v>182</v>
      </c>
      <c r="W14" s="18" t="n">
        <v>445.38045741</v>
      </c>
      <c r="X14" s="20" t="n">
        <v>10.48303187</v>
      </c>
    </row>
    <row r="15" spans="1:24">
      <c r="A15" s="15" t="s">
        <v>190</v>
      </c>
      <c r="B15" s="17" t="n">
        <v>5882</v>
      </c>
      <c r="C15" s="18">
        <f>(151.0/B15*100)</f>
        <v/>
      </c>
      <c r="D15" s="19" t="n">
        <v>5731</v>
      </c>
      <c r="E15" s="18" t="n">
        <v>538.80012289</v>
      </c>
      <c r="F15" s="20" t="n">
        <v>2.72707731</v>
      </c>
      <c r="G15" s="18" t="n">
        <v>536.45150884</v>
      </c>
      <c r="H15" s="20" t="n">
        <v>3.33571144</v>
      </c>
      <c r="I15" s="18" t="n">
        <v>530.3809684300001</v>
      </c>
      <c r="J15" s="20" t="n">
        <v>4.25600517</v>
      </c>
      <c r="K15" s="18" t="n">
        <v>525.29888063</v>
      </c>
      <c r="L15" s="20" t="n">
        <v>6.47258392</v>
      </c>
      <c r="M15" s="18" t="n">
        <v>499.42394259</v>
      </c>
      <c r="N15" s="20" t="n">
        <v>9.401458330000001</v>
      </c>
      <c r="O15" s="18" t="n">
        <v>346.97734016</v>
      </c>
      <c r="P15" s="20" t="n">
        <v>25.67199834</v>
      </c>
      <c r="Q15" s="18" t="s">
        <v>182</v>
      </c>
      <c r="R15" s="20" t="s">
        <v>182</v>
      </c>
      <c r="S15" s="18" t="n">
        <v>367.66871077</v>
      </c>
      <c r="T15" s="20" t="n">
        <v>14.82638214</v>
      </c>
      <c r="U15" s="18" t="s">
        <v>182</v>
      </c>
      <c r="V15" s="20" t="s">
        <v>182</v>
      </c>
      <c r="W15" s="18" t="n">
        <v>439.8131917</v>
      </c>
      <c r="X15" s="20" t="n">
        <v>8.084366490000001</v>
      </c>
    </row>
    <row r="16" spans="1:24">
      <c r="A16" s="15" t="s">
        <v>191</v>
      </c>
      <c r="B16" s="17" t="n">
        <v>6108</v>
      </c>
      <c r="C16" s="18">
        <f>(264.0/B16*100)</f>
        <v/>
      </c>
      <c r="D16" s="19" t="n">
        <v>5844</v>
      </c>
      <c r="E16" s="18" t="n">
        <v>517.8548182</v>
      </c>
      <c r="F16" s="20" t="n">
        <v>3.50878646</v>
      </c>
      <c r="G16" s="18" t="n">
        <v>533.67248442</v>
      </c>
      <c r="H16" s="20" t="n">
        <v>4.797098</v>
      </c>
      <c r="I16" s="18" t="n">
        <v>526.63532782</v>
      </c>
      <c r="J16" s="20" t="n">
        <v>4.08061442</v>
      </c>
      <c r="K16" s="18" t="n">
        <v>510.84571488</v>
      </c>
      <c r="L16" s="20" t="n">
        <v>4.73472062</v>
      </c>
      <c r="M16" s="18" t="n">
        <v>472.69270316</v>
      </c>
      <c r="N16" s="20" t="n">
        <v>6.53176379</v>
      </c>
      <c r="O16" s="18" t="n">
        <v>327.78468044</v>
      </c>
      <c r="P16" s="20" t="n">
        <v>17.76127597</v>
      </c>
      <c r="Q16" s="18" t="s">
        <v>182</v>
      </c>
      <c r="R16" s="20" t="s">
        <v>182</v>
      </c>
      <c r="S16" s="18" t="s">
        <v>182</v>
      </c>
      <c r="T16" s="20" t="s">
        <v>182</v>
      </c>
      <c r="U16" s="18" t="s">
        <v>182</v>
      </c>
      <c r="V16" s="20" t="s">
        <v>182</v>
      </c>
      <c r="W16" s="18" t="n">
        <v>390.3831322</v>
      </c>
      <c r="X16" s="20" t="n">
        <v>7.94164377</v>
      </c>
    </row>
    <row r="17" spans="1:24">
      <c r="A17" s="15" t="s">
        <v>192</v>
      </c>
      <c r="B17" s="17" t="n">
        <v>6504</v>
      </c>
      <c r="C17" s="18">
        <f>(794.0/B17*100)</f>
        <v/>
      </c>
      <c r="D17" s="19" t="n">
        <v>5710</v>
      </c>
      <c r="E17" s="18" t="n">
        <v>525.7701134599999</v>
      </c>
      <c r="F17" s="20" t="n">
        <v>2.94828445</v>
      </c>
      <c r="G17" s="18" t="n">
        <v>526.042568</v>
      </c>
      <c r="H17" s="20" t="n">
        <v>5.58053004</v>
      </c>
      <c r="I17" s="18" t="n">
        <v>508.51093807</v>
      </c>
      <c r="J17" s="20" t="n">
        <v>5.71760681</v>
      </c>
      <c r="K17" s="18" t="n">
        <v>538.64631102</v>
      </c>
      <c r="L17" s="20" t="n">
        <v>7.40841352</v>
      </c>
      <c r="M17" s="18" t="n">
        <v>535.16667268</v>
      </c>
      <c r="N17" s="20" t="n">
        <v>9.374608240000001</v>
      </c>
      <c r="O17" s="18" t="s">
        <v>182</v>
      </c>
      <c r="P17" s="20" t="s">
        <v>182</v>
      </c>
      <c r="Q17" s="18" t="s">
        <v>182</v>
      </c>
      <c r="R17" s="20" t="s">
        <v>182</v>
      </c>
      <c r="S17" s="18" t="n">
        <v>338.260297</v>
      </c>
      <c r="T17" s="20" t="n">
        <v>14.23011861</v>
      </c>
      <c r="U17" s="18" t="s">
        <v>182</v>
      </c>
      <c r="V17" s="20" t="s">
        <v>182</v>
      </c>
      <c r="W17" s="18" t="n">
        <v>416.69560342</v>
      </c>
      <c r="X17" s="20" t="n">
        <v>7.56528601</v>
      </c>
    </row>
    <row r="18" spans="1:24">
      <c r="A18" s="15" t="s">
        <v>193</v>
      </c>
      <c r="B18" s="17" t="n">
        <v>5532</v>
      </c>
      <c r="C18" s="18">
        <f>(40.0/B18*100)</f>
        <v/>
      </c>
      <c r="D18" s="19" t="n">
        <v>5492</v>
      </c>
      <c r="E18" s="18" t="n">
        <v>504.06436744</v>
      </c>
      <c r="F18" s="20" t="n">
        <v>3.18641314</v>
      </c>
      <c r="G18" s="18" t="n">
        <v>464.80686993</v>
      </c>
      <c r="H18" s="20" t="n">
        <v>5.56628791</v>
      </c>
      <c r="I18" s="18" t="n">
        <v>447.33481156</v>
      </c>
      <c r="J18" s="20" t="n">
        <v>6.18561321</v>
      </c>
      <c r="K18" s="18" t="n">
        <v>438.81948537</v>
      </c>
      <c r="L18" s="20" t="n">
        <v>6.06558513</v>
      </c>
      <c r="M18" s="18" t="n">
        <v>432.10713134</v>
      </c>
      <c r="N18" s="20" t="n">
        <v>6.47628083</v>
      </c>
      <c r="O18" s="18" t="n">
        <v>344.14369298</v>
      </c>
      <c r="P18" s="20" t="n">
        <v>18.50959331</v>
      </c>
      <c r="Q18" s="18" t="s">
        <v>182</v>
      </c>
      <c r="R18" s="20" t="s">
        <v>182</v>
      </c>
      <c r="S18" s="18" t="s">
        <v>182</v>
      </c>
      <c r="T18" s="20" t="s">
        <v>182</v>
      </c>
      <c r="U18" s="18" t="s">
        <v>182</v>
      </c>
      <c r="V18" s="20" t="s">
        <v>182</v>
      </c>
      <c r="W18" s="18" t="n">
        <v>382.57076172</v>
      </c>
      <c r="X18" s="20" t="n">
        <v>8.041412729999999</v>
      </c>
    </row>
    <row r="19" spans="1:24">
      <c r="A19" s="15" t="s">
        <v>194</v>
      </c>
      <c r="B19" s="17" t="n">
        <v>5658</v>
      </c>
      <c r="C19" s="18">
        <f>(154.0/B19*100)</f>
        <v/>
      </c>
      <c r="D19" s="19" t="n">
        <v>5504</v>
      </c>
      <c r="E19" s="18" t="n">
        <v>488.49929838</v>
      </c>
      <c r="F19" s="20" t="n">
        <v>3.48354096</v>
      </c>
      <c r="G19" s="18" t="n">
        <v>483.09855172</v>
      </c>
      <c r="H19" s="20" t="n">
        <v>4.45797955</v>
      </c>
      <c r="I19" s="18" t="n">
        <v>476.41731305</v>
      </c>
      <c r="J19" s="20" t="n">
        <v>4.14298206</v>
      </c>
      <c r="K19" s="18" t="n">
        <v>464.31201681</v>
      </c>
      <c r="L19" s="20" t="n">
        <v>6.48562577</v>
      </c>
      <c r="M19" s="18" t="n">
        <v>431.00698728</v>
      </c>
      <c r="N19" s="20" t="n">
        <v>8.583961349999999</v>
      </c>
      <c r="O19" s="18" t="n">
        <v>417.5235188</v>
      </c>
      <c r="P19" s="20" t="n">
        <v>18.56400748</v>
      </c>
      <c r="Q19" s="18" t="s">
        <v>182</v>
      </c>
      <c r="R19" s="20" t="s">
        <v>182</v>
      </c>
      <c r="S19" s="18" t="s">
        <v>182</v>
      </c>
      <c r="T19" s="20" t="s">
        <v>182</v>
      </c>
      <c r="U19" s="18" t="s">
        <v>182</v>
      </c>
      <c r="V19" s="20" t="s">
        <v>182</v>
      </c>
      <c r="W19" s="18" t="n">
        <v>378.34318348</v>
      </c>
      <c r="X19" s="20" t="n">
        <v>6.47508564</v>
      </c>
    </row>
    <row r="20" spans="1:24">
      <c r="A20" s="15" t="s">
        <v>195</v>
      </c>
      <c r="B20" s="17" t="n">
        <v>3371</v>
      </c>
      <c r="C20" s="18">
        <f>(81.0/B20*100)</f>
        <v/>
      </c>
      <c r="D20" s="19" t="n">
        <v>3290</v>
      </c>
      <c r="E20" s="18" t="n">
        <v>506.02778901</v>
      </c>
      <c r="F20" s="20" t="n">
        <v>2.83213671</v>
      </c>
      <c r="G20" s="18" t="n">
        <v>482.63217249</v>
      </c>
      <c r="H20" s="20" t="n">
        <v>4.72010597</v>
      </c>
      <c r="I20" s="18" t="n">
        <v>459.74242218</v>
      </c>
      <c r="J20" s="20" t="n">
        <v>4.61055404</v>
      </c>
      <c r="K20" s="18" t="n">
        <v>463.87314979</v>
      </c>
      <c r="L20" s="20" t="n">
        <v>6.86458942</v>
      </c>
      <c r="M20" s="18" t="n">
        <v>444.28187344</v>
      </c>
      <c r="N20" s="20" t="n">
        <v>8.79256269</v>
      </c>
      <c r="O20" s="18" t="s">
        <v>182</v>
      </c>
      <c r="P20" s="20" t="s">
        <v>182</v>
      </c>
      <c r="Q20" s="18" t="s">
        <v>182</v>
      </c>
      <c r="R20" s="20" t="s">
        <v>182</v>
      </c>
      <c r="S20" s="18" t="s">
        <v>182</v>
      </c>
      <c r="T20" s="20" t="s">
        <v>182</v>
      </c>
      <c r="U20" s="18" t="s">
        <v>182</v>
      </c>
      <c r="V20" s="20" t="s">
        <v>182</v>
      </c>
      <c r="W20" s="18" t="n">
        <v>390.92443478</v>
      </c>
      <c r="X20" s="20" t="n">
        <v>7.72960196</v>
      </c>
    </row>
    <row r="21" spans="1:24">
      <c r="A21" s="15" t="s">
        <v>196</v>
      </c>
      <c r="B21" s="17" t="n">
        <v>5741</v>
      </c>
      <c r="C21" s="18">
        <f>(81.0/B21*100)</f>
        <v/>
      </c>
      <c r="D21" s="19" t="n">
        <v>5660</v>
      </c>
      <c r="E21" s="18" t="n">
        <v>528.56366569</v>
      </c>
      <c r="F21" s="20" t="n">
        <v>2.45796191</v>
      </c>
      <c r="G21" s="18" t="n">
        <v>534.08040277</v>
      </c>
      <c r="H21" s="20" t="n">
        <v>3.47989524</v>
      </c>
      <c r="I21" s="18" t="n">
        <v>492.43474417</v>
      </c>
      <c r="J21" s="20" t="n">
        <v>5.6091698</v>
      </c>
      <c r="K21" s="18" t="n">
        <v>472.35518072</v>
      </c>
      <c r="L21" s="20" t="n">
        <v>9.981940140000001</v>
      </c>
      <c r="M21" s="18" t="n">
        <v>435.28846938</v>
      </c>
      <c r="N21" s="20" t="n">
        <v>7.96279322</v>
      </c>
      <c r="O21" s="18" t="n">
        <v>412.14039851</v>
      </c>
      <c r="P21" s="20" t="n">
        <v>36.64432922</v>
      </c>
      <c r="Q21" s="18" t="s">
        <v>182</v>
      </c>
      <c r="R21" s="20" t="s">
        <v>182</v>
      </c>
      <c r="S21" s="18" t="s">
        <v>182</v>
      </c>
      <c r="T21" s="20" t="s">
        <v>182</v>
      </c>
      <c r="U21" s="18" t="s">
        <v>182</v>
      </c>
      <c r="V21" s="20" t="s">
        <v>182</v>
      </c>
      <c r="W21" s="18" t="n">
        <v>445.09737592</v>
      </c>
      <c r="X21" s="20" t="n">
        <v>8.595848480000001</v>
      </c>
    </row>
    <row r="22" spans="1:24">
      <c r="A22" s="15" t="s">
        <v>197</v>
      </c>
      <c r="B22" s="17" t="n">
        <v>6598</v>
      </c>
      <c r="C22" s="18">
        <f>(102.0/B22*100)</f>
        <v/>
      </c>
      <c r="D22" s="19" t="n">
        <v>6496</v>
      </c>
      <c r="E22" s="18" t="n">
        <v>503.64127577</v>
      </c>
      <c r="F22" s="20" t="n">
        <v>5.55264608</v>
      </c>
      <c r="G22" s="18" t="n">
        <v>474.20180324</v>
      </c>
      <c r="H22" s="20" t="n">
        <v>5.31509701</v>
      </c>
      <c r="I22" s="18" t="n">
        <v>486.09739293</v>
      </c>
      <c r="J22" s="20" t="n">
        <v>6.02595266</v>
      </c>
      <c r="K22" s="18" t="n">
        <v>500.54878652</v>
      </c>
      <c r="L22" s="20" t="n">
        <v>6.43718636</v>
      </c>
      <c r="M22" s="18" t="n">
        <v>501.3474752</v>
      </c>
      <c r="N22" s="20" t="n">
        <v>6.83164907</v>
      </c>
      <c r="O22" s="18" t="n">
        <v>371.78539807</v>
      </c>
      <c r="P22" s="20" t="n">
        <v>9.287245390000001</v>
      </c>
      <c r="Q22" s="18" t="s">
        <v>182</v>
      </c>
      <c r="R22" s="20" t="s">
        <v>182</v>
      </c>
      <c r="S22" s="18" t="n">
        <v>481.75555063</v>
      </c>
      <c r="T22" s="20" t="n">
        <v>8.711038220000001</v>
      </c>
      <c r="U22" s="18" t="s">
        <v>182</v>
      </c>
      <c r="V22" s="20" t="s">
        <v>182</v>
      </c>
      <c r="W22" s="18" t="n">
        <v>377.20667002</v>
      </c>
      <c r="X22" s="20" t="n">
        <v>7.69244733</v>
      </c>
    </row>
    <row r="23" spans="1:24">
      <c r="A23" s="15" t="s">
        <v>198</v>
      </c>
      <c r="B23" s="17" t="n">
        <v>11583</v>
      </c>
      <c r="C23" s="18">
        <f>(522.0/B23*100)</f>
        <v/>
      </c>
      <c r="D23" s="19" t="n">
        <v>11061</v>
      </c>
      <c r="E23" s="18" t="n">
        <v>488.1921206</v>
      </c>
      <c r="F23" s="20" t="n">
        <v>3.67338407</v>
      </c>
      <c r="G23" s="18" t="n">
        <v>505.25873863</v>
      </c>
      <c r="H23" s="20" t="n">
        <v>3.58128754</v>
      </c>
      <c r="I23" s="18" t="n">
        <v>501.58017619</v>
      </c>
      <c r="J23" s="20" t="n">
        <v>3.82944487</v>
      </c>
      <c r="K23" s="18" t="n">
        <v>484.72326865</v>
      </c>
      <c r="L23" s="20" t="n">
        <v>3.93111763</v>
      </c>
      <c r="M23" s="18" t="n">
        <v>473.61847612</v>
      </c>
      <c r="N23" s="20" t="n">
        <v>6.54959047</v>
      </c>
      <c r="O23" s="18" t="n">
        <v>415.78740956</v>
      </c>
      <c r="P23" s="20" t="n">
        <v>22.44752181</v>
      </c>
      <c r="Q23" s="18" t="s">
        <v>182</v>
      </c>
      <c r="R23" s="20" t="s">
        <v>182</v>
      </c>
      <c r="S23" s="18" t="s">
        <v>182</v>
      </c>
      <c r="T23" s="20" t="s">
        <v>182</v>
      </c>
      <c r="U23" s="18" t="s">
        <v>182</v>
      </c>
      <c r="V23" s="20" t="s">
        <v>182</v>
      </c>
      <c r="W23" s="18" t="n">
        <v>408.82476701</v>
      </c>
      <c r="X23" s="20" t="n">
        <v>6.00109632</v>
      </c>
    </row>
    <row r="24" spans="1:24">
      <c r="A24" s="15" t="s">
        <v>199</v>
      </c>
      <c r="B24" s="17" t="n">
        <v>6647</v>
      </c>
      <c r="C24" s="18">
        <f>(20.0/B24*100)</f>
        <v/>
      </c>
      <c r="D24" s="19" t="n">
        <v>6627</v>
      </c>
      <c r="E24" s="18" t="n">
        <v>519.0490636</v>
      </c>
      <c r="F24" s="20" t="n">
        <v>2.90427692</v>
      </c>
      <c r="G24" s="18" t="n">
        <v>526.93814395</v>
      </c>
      <c r="H24" s="20" t="n">
        <v>6.06384908</v>
      </c>
      <c r="I24" s="18" t="n">
        <v>500.97789022</v>
      </c>
      <c r="J24" s="20" t="n">
        <v>13.08230133</v>
      </c>
      <c r="K24" s="18" t="n">
        <v>478.43664762</v>
      </c>
      <c r="L24" s="20" t="n">
        <v>23.00497871</v>
      </c>
      <c r="M24" s="18" t="n">
        <v>484.59977105</v>
      </c>
      <c r="N24" s="20" t="n">
        <v>19.13447986</v>
      </c>
      <c r="O24" s="18" t="n">
        <v>421.72680658</v>
      </c>
      <c r="P24" s="20" t="n">
        <v>17.49008828</v>
      </c>
      <c r="Q24" s="18" t="s">
        <v>182</v>
      </c>
      <c r="R24" s="20" t="s">
        <v>182</v>
      </c>
      <c r="S24" s="18" t="s">
        <v>182</v>
      </c>
      <c r="T24" s="20" t="s">
        <v>182</v>
      </c>
      <c r="U24" s="18" t="s">
        <v>182</v>
      </c>
      <c r="V24" s="20" t="s">
        <v>182</v>
      </c>
      <c r="W24" s="18" t="n">
        <v>418.2605573</v>
      </c>
      <c r="X24" s="20" t="n">
        <v>13.89712081</v>
      </c>
    </row>
    <row r="25" spans="1:24">
      <c r="A25" s="15" t="s">
        <v>200</v>
      </c>
      <c r="B25" s="17" t="n">
        <v>5581</v>
      </c>
      <c r="C25" s="18">
        <f>(28.0/B25*100)</f>
        <v/>
      </c>
      <c r="D25" s="19" t="n">
        <v>5553</v>
      </c>
      <c r="E25" s="18" t="n">
        <v>514.3515082</v>
      </c>
      <c r="F25" s="20" t="n">
        <v>3.78476487</v>
      </c>
      <c r="G25" s="18" t="n">
        <v>529.12521769</v>
      </c>
      <c r="H25" s="20" t="n">
        <v>4.25251626</v>
      </c>
      <c r="I25" s="18" t="n">
        <v>512.06304726</v>
      </c>
      <c r="J25" s="20" t="n">
        <v>5.65911718</v>
      </c>
      <c r="K25" s="18" t="n">
        <v>527.22794233</v>
      </c>
      <c r="L25" s="20" t="n">
        <v>7.80837412</v>
      </c>
      <c r="M25" s="18" t="n">
        <v>509.83439772</v>
      </c>
      <c r="N25" s="20" t="n">
        <v>12.60546778</v>
      </c>
      <c r="O25" s="18" t="n">
        <v>368.87327966</v>
      </c>
      <c r="P25" s="20" t="n">
        <v>23.3815843</v>
      </c>
      <c r="Q25" s="18" t="s">
        <v>182</v>
      </c>
      <c r="R25" s="20" t="s">
        <v>182</v>
      </c>
      <c r="S25" s="18" t="s">
        <v>182</v>
      </c>
      <c r="T25" s="20" t="s">
        <v>182</v>
      </c>
      <c r="U25" s="18" t="s">
        <v>182</v>
      </c>
      <c r="V25" s="20" t="s">
        <v>182</v>
      </c>
      <c r="W25" s="18" t="n">
        <v>462.78791154</v>
      </c>
      <c r="X25" s="20" t="n">
        <v>18.09507303</v>
      </c>
    </row>
    <row r="26" spans="1:24">
      <c r="A26" s="15" t="s">
        <v>201</v>
      </c>
      <c r="B26" s="17" t="n">
        <v>4869</v>
      </c>
      <c r="C26" s="18">
        <f>(102.0/B26*100)</f>
        <v/>
      </c>
      <c r="D26" s="19" t="n">
        <v>4767</v>
      </c>
      <c r="E26" s="18" t="n">
        <v>504.71981547</v>
      </c>
      <c r="F26" s="20" t="n">
        <v>3.44969951</v>
      </c>
      <c r="G26" s="18" t="n">
        <v>477.35152659</v>
      </c>
      <c r="H26" s="20" t="n">
        <v>4.10167006</v>
      </c>
      <c r="I26" s="18" t="n">
        <v>476.72999106</v>
      </c>
      <c r="J26" s="20" t="n">
        <v>3.57534001</v>
      </c>
      <c r="K26" s="18" t="n">
        <v>490.47366531</v>
      </c>
      <c r="L26" s="20" t="n">
        <v>3.62088755</v>
      </c>
      <c r="M26" s="18" t="n">
        <v>497.26250479</v>
      </c>
      <c r="N26" s="20" t="n">
        <v>4.82037437</v>
      </c>
      <c r="O26" s="18" t="s">
        <v>182</v>
      </c>
      <c r="P26" s="20" t="s">
        <v>182</v>
      </c>
      <c r="Q26" s="18" t="s">
        <v>182</v>
      </c>
      <c r="R26" s="20" t="s">
        <v>182</v>
      </c>
      <c r="S26" s="18" t="s">
        <v>182</v>
      </c>
      <c r="T26" s="20" t="s">
        <v>182</v>
      </c>
      <c r="U26" s="18" t="s">
        <v>182</v>
      </c>
      <c r="V26" s="20" t="s">
        <v>182</v>
      </c>
      <c r="W26" s="18" t="n">
        <v>425.36410216</v>
      </c>
      <c r="X26" s="20" t="n">
        <v>7.69252932</v>
      </c>
    </row>
    <row r="27" spans="1:24">
      <c r="A27" s="15" t="s">
        <v>202</v>
      </c>
      <c r="B27" s="17" t="n">
        <v>5299</v>
      </c>
      <c r="C27" s="18">
        <f>(186.0/B27*100)</f>
        <v/>
      </c>
      <c r="D27" s="19" t="n">
        <v>5113</v>
      </c>
      <c r="E27" s="18" t="n">
        <v>515.92062607</v>
      </c>
      <c r="F27" s="20" t="n">
        <v>1.97860281</v>
      </c>
      <c r="G27" s="18" t="n">
        <v>490.10438851</v>
      </c>
      <c r="H27" s="20" t="n">
        <v>4.27157642</v>
      </c>
      <c r="I27" s="18" t="n">
        <v>474.68498621</v>
      </c>
      <c r="J27" s="20" t="n">
        <v>4.98135701</v>
      </c>
      <c r="K27" s="18" t="n">
        <v>455.84701175</v>
      </c>
      <c r="L27" s="20" t="n">
        <v>6.12295807</v>
      </c>
      <c r="M27" s="18" t="n">
        <v>445.83262166</v>
      </c>
      <c r="N27" s="20" t="n">
        <v>8.127237859999999</v>
      </c>
      <c r="O27" s="18" t="n">
        <v>387.30917951</v>
      </c>
      <c r="P27" s="20" t="n">
        <v>16.08929805</v>
      </c>
      <c r="Q27" s="18" t="s">
        <v>182</v>
      </c>
      <c r="R27" s="20" t="s">
        <v>182</v>
      </c>
      <c r="S27" s="18" t="s">
        <v>182</v>
      </c>
      <c r="T27" s="20" t="s">
        <v>182</v>
      </c>
      <c r="U27" s="18" t="s">
        <v>182</v>
      </c>
      <c r="V27" s="20" t="s">
        <v>182</v>
      </c>
      <c r="W27" s="18" t="n">
        <v>403.93435691</v>
      </c>
      <c r="X27" s="20" t="n">
        <v>4.46057578</v>
      </c>
    </row>
    <row r="28" spans="1:24">
      <c r="A28" s="15" t="s">
        <v>203</v>
      </c>
      <c r="B28" s="17" t="n">
        <v>7568</v>
      </c>
      <c r="C28" s="18">
        <f>(135.0/B28*100)</f>
        <v/>
      </c>
      <c r="D28" s="19" t="n">
        <v>7433</v>
      </c>
      <c r="E28" s="18" t="n">
        <v>427.98580861</v>
      </c>
      <c r="F28" s="20" t="n">
        <v>2.88398111</v>
      </c>
      <c r="G28" s="18" t="n">
        <v>430.40518441</v>
      </c>
      <c r="H28" s="20" t="n">
        <v>3.71328535</v>
      </c>
      <c r="I28" s="18" t="n">
        <v>431.71213475</v>
      </c>
      <c r="J28" s="20" t="n">
        <v>4.53496419</v>
      </c>
      <c r="K28" s="18" t="n">
        <v>419.42938429</v>
      </c>
      <c r="L28" s="20" t="n">
        <v>5.04856674</v>
      </c>
      <c r="M28" s="18" t="n">
        <v>423.09775064</v>
      </c>
      <c r="N28" s="20" t="n">
        <v>7.44109039</v>
      </c>
      <c r="O28" s="18" t="n">
        <v>334.93985653</v>
      </c>
      <c r="P28" s="20" t="n">
        <v>9.19196545</v>
      </c>
      <c r="Q28" s="18" t="s">
        <v>182</v>
      </c>
      <c r="R28" s="20" t="s">
        <v>182</v>
      </c>
      <c r="S28" s="18" t="s">
        <v>182</v>
      </c>
      <c r="T28" s="20" t="s">
        <v>182</v>
      </c>
      <c r="U28" s="18" t="s">
        <v>182</v>
      </c>
      <c r="V28" s="20" t="s">
        <v>182</v>
      </c>
      <c r="W28" s="18" t="n">
        <v>373.58311212</v>
      </c>
      <c r="X28" s="20" t="n">
        <v>7.28318845</v>
      </c>
    </row>
    <row r="29" spans="1:24">
      <c r="A29" s="15" t="s">
        <v>204</v>
      </c>
      <c r="B29" s="17" t="n">
        <v>5385</v>
      </c>
      <c r="C29" s="18">
        <f>(37.0/B29*100)</f>
        <v/>
      </c>
      <c r="D29" s="19" t="n">
        <v>5348</v>
      </c>
      <c r="E29" s="18" t="n">
        <v>484.37017849</v>
      </c>
      <c r="F29" s="20" t="n">
        <v>5.00390928</v>
      </c>
      <c r="G29" s="18" t="n">
        <v>502.23044964</v>
      </c>
      <c r="H29" s="20" t="n">
        <v>5.5028065</v>
      </c>
      <c r="I29" s="18" t="n">
        <v>501.57313927</v>
      </c>
      <c r="J29" s="20" t="n">
        <v>3.85150009</v>
      </c>
      <c r="K29" s="18" t="n">
        <v>531.7288000999999</v>
      </c>
      <c r="L29" s="20" t="n">
        <v>4.34009304</v>
      </c>
      <c r="M29" s="18" t="n">
        <v>529.64959613</v>
      </c>
      <c r="N29" s="20" t="n">
        <v>3.94849763</v>
      </c>
      <c r="O29" s="18" t="n">
        <v>324.13415987</v>
      </c>
      <c r="P29" s="20" t="n">
        <v>51.69632977</v>
      </c>
      <c r="Q29" s="18" t="s">
        <v>182</v>
      </c>
      <c r="R29" s="20" t="s">
        <v>182</v>
      </c>
      <c r="S29" s="18" t="n">
        <v>314.02123871</v>
      </c>
      <c r="T29" s="20" t="n">
        <v>13.26138992</v>
      </c>
      <c r="U29" s="18" t="s">
        <v>182</v>
      </c>
      <c r="V29" s="20" t="s">
        <v>182</v>
      </c>
      <c r="W29" s="18" t="n">
        <v>402.26702742</v>
      </c>
      <c r="X29" s="20" t="n">
        <v>14.04194574</v>
      </c>
    </row>
    <row r="30" spans="1:24">
      <c r="A30" s="15" t="s">
        <v>205</v>
      </c>
      <c r="B30" s="17" t="n">
        <v>4520</v>
      </c>
      <c r="C30" s="18">
        <f>(577.0/B30*100)</f>
        <v/>
      </c>
      <c r="D30" s="19" t="n">
        <v>3943</v>
      </c>
      <c r="E30" s="18" t="n">
        <v>530.26812867</v>
      </c>
      <c r="F30" s="20" t="n">
        <v>3.72621781</v>
      </c>
      <c r="G30" s="18" t="n">
        <v>533.76672744</v>
      </c>
      <c r="H30" s="20" t="n">
        <v>4.59636761</v>
      </c>
      <c r="I30" s="18" t="n">
        <v>517.49082488</v>
      </c>
      <c r="J30" s="20" t="n">
        <v>5.15081238</v>
      </c>
      <c r="K30" s="18" t="n">
        <v>507.83967488</v>
      </c>
      <c r="L30" s="20" t="n">
        <v>5.7351108</v>
      </c>
      <c r="M30" s="18" t="n">
        <v>469.77123056</v>
      </c>
      <c r="N30" s="20" t="n">
        <v>10.21415519</v>
      </c>
      <c r="O30" s="18" t="n">
        <v>405.01001004</v>
      </c>
      <c r="P30" s="20" t="n">
        <v>26.28454288</v>
      </c>
      <c r="Q30" s="18" t="s">
        <v>182</v>
      </c>
      <c r="R30" s="20" t="s">
        <v>182</v>
      </c>
      <c r="S30" s="18" t="s">
        <v>182</v>
      </c>
      <c r="T30" s="20" t="s">
        <v>182</v>
      </c>
      <c r="U30" s="18" t="s">
        <v>182</v>
      </c>
      <c r="V30" s="20" t="s">
        <v>182</v>
      </c>
      <c r="W30" s="18" t="n">
        <v>427.73842568</v>
      </c>
      <c r="X30" s="20" t="n">
        <v>6.80710419</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(17.0/B32*100)</f>
        <v/>
      </c>
      <c r="D32" s="19" t="n">
        <v>4461</v>
      </c>
      <c r="E32" s="18" t="n">
        <v>521.30532557</v>
      </c>
      <c r="F32" s="20" t="n">
        <v>3.52385211</v>
      </c>
      <c r="G32" s="18" t="n">
        <v>503.94863652</v>
      </c>
      <c r="H32" s="20" t="n">
        <v>4.26365307</v>
      </c>
      <c r="I32" s="18" t="n">
        <v>500.28362503</v>
      </c>
      <c r="J32" s="20" t="n">
        <v>4.34805293</v>
      </c>
      <c r="K32" s="18" t="n">
        <v>503.86979386</v>
      </c>
      <c r="L32" s="20" t="n">
        <v>4.81284435</v>
      </c>
      <c r="M32" s="18" t="n">
        <v>498.83361181</v>
      </c>
      <c r="N32" s="20" t="n">
        <v>6.20940485</v>
      </c>
      <c r="O32" s="18" t="n">
        <v>415.96615723</v>
      </c>
      <c r="P32" s="20" t="n">
        <v>23.22638406</v>
      </c>
      <c r="Q32" s="18" t="s">
        <v>182</v>
      </c>
      <c r="R32" s="20" t="s">
        <v>182</v>
      </c>
      <c r="S32" s="18" t="s">
        <v>182</v>
      </c>
      <c r="T32" s="20" t="s">
        <v>182</v>
      </c>
      <c r="U32" s="18" t="s">
        <v>182</v>
      </c>
      <c r="V32" s="20" t="s">
        <v>182</v>
      </c>
      <c r="W32" s="18" t="n">
        <v>427.08446746</v>
      </c>
      <c r="X32" s="20" t="n">
        <v>8.516535859999999</v>
      </c>
    </row>
    <row r="33" spans="1:24">
      <c r="A33" s="15" t="s">
        <v>208</v>
      </c>
      <c r="B33" s="17" t="n">
        <v>7325</v>
      </c>
      <c r="C33" s="18">
        <f>(246.0/B33*100)</f>
        <v/>
      </c>
      <c r="D33" s="19" t="n">
        <v>7079</v>
      </c>
      <c r="E33" s="18" t="n">
        <v>516.04568322</v>
      </c>
      <c r="F33" s="20" t="n">
        <v>3.31523319</v>
      </c>
      <c r="G33" s="18" t="n">
        <v>514.17256922</v>
      </c>
      <c r="H33" s="20" t="n">
        <v>3.0284674</v>
      </c>
      <c r="I33" s="18" t="n">
        <v>494.75587064</v>
      </c>
      <c r="J33" s="20" t="n">
        <v>4.36624113</v>
      </c>
      <c r="K33" s="18" t="n">
        <v>466.60957654</v>
      </c>
      <c r="L33" s="20" t="n">
        <v>6.3292768</v>
      </c>
      <c r="M33" s="18" t="n">
        <v>444.74897077</v>
      </c>
      <c r="N33" s="20" t="n">
        <v>6.53930058</v>
      </c>
      <c r="O33" s="18" t="n">
        <v>376.02911283</v>
      </c>
      <c r="P33" s="20" t="n">
        <v>21.32653468</v>
      </c>
      <c r="Q33" s="18" t="s">
        <v>182</v>
      </c>
      <c r="R33" s="20" t="s">
        <v>182</v>
      </c>
      <c r="S33" s="18" t="s">
        <v>182</v>
      </c>
      <c r="T33" s="20" t="s">
        <v>182</v>
      </c>
      <c r="U33" s="18" t="s">
        <v>182</v>
      </c>
      <c r="V33" s="20" t="s">
        <v>182</v>
      </c>
      <c r="W33" s="18" t="n">
        <v>423.07225358</v>
      </c>
      <c r="X33" s="20" t="n">
        <v>8.765195240000001</v>
      </c>
    </row>
    <row r="34" spans="1:24">
      <c r="A34" s="15" t="s">
        <v>209</v>
      </c>
      <c r="B34" s="17" t="n">
        <v>6350</v>
      </c>
      <c r="C34" s="18">
        <f>(87.0/B34*100)</f>
        <v/>
      </c>
      <c r="D34" s="19" t="n">
        <v>6263</v>
      </c>
      <c r="E34" s="18" t="n">
        <v>461.2443162</v>
      </c>
      <c r="F34" s="20" t="n">
        <v>3.65610541</v>
      </c>
      <c r="G34" s="18" t="n">
        <v>451.61191041</v>
      </c>
      <c r="H34" s="20" t="n">
        <v>5.76784923</v>
      </c>
      <c r="I34" s="18" t="n">
        <v>459.91764137</v>
      </c>
      <c r="J34" s="20" t="n">
        <v>4.32968583</v>
      </c>
      <c r="K34" s="18" t="n">
        <v>485.23490317</v>
      </c>
      <c r="L34" s="20" t="n">
        <v>4.40617556</v>
      </c>
      <c r="M34" s="18" t="n">
        <v>480.31626902</v>
      </c>
      <c r="N34" s="20" t="n">
        <v>5.3778576</v>
      </c>
      <c r="O34" s="18" t="n">
        <v>336.00964723</v>
      </c>
      <c r="P34" s="20" t="n">
        <v>14.75537024</v>
      </c>
      <c r="Q34" s="18" t="s">
        <v>182</v>
      </c>
      <c r="R34" s="20" t="s">
        <v>182</v>
      </c>
      <c r="S34" s="18" t="n">
        <v>263.37193708</v>
      </c>
      <c r="T34" s="20" t="n">
        <v>13.61114927</v>
      </c>
      <c r="U34" s="18" t="s">
        <v>182</v>
      </c>
      <c r="V34" s="20" t="s">
        <v>182</v>
      </c>
      <c r="W34" s="18" t="n">
        <v>366.3773826</v>
      </c>
      <c r="X34" s="20" t="n">
        <v>7.72247567</v>
      </c>
    </row>
    <row r="35" spans="1:24">
      <c r="A35" s="15" t="s">
        <v>210</v>
      </c>
      <c r="B35" s="17" t="n">
        <v>6406</v>
      </c>
      <c r="C35" s="18">
        <f>(76.0/B35*100)</f>
        <v/>
      </c>
      <c r="D35" s="19" t="n">
        <v>6330</v>
      </c>
      <c r="E35" s="18" t="n">
        <v>496.3850076</v>
      </c>
      <c r="F35" s="20" t="n">
        <v>3.7248623</v>
      </c>
      <c r="G35" s="18" t="n">
        <v>508.25147553</v>
      </c>
      <c r="H35" s="20" t="n">
        <v>3.96215353</v>
      </c>
      <c r="I35" s="18" t="n">
        <v>508.39901426</v>
      </c>
      <c r="J35" s="20" t="n">
        <v>3.48585117</v>
      </c>
      <c r="K35" s="18" t="n">
        <v>528.39805286</v>
      </c>
      <c r="L35" s="20" t="n">
        <v>3.55496729</v>
      </c>
      <c r="M35" s="18" t="n">
        <v>526.4530382299999</v>
      </c>
      <c r="N35" s="20" t="n">
        <v>4.50545079</v>
      </c>
      <c r="O35" s="18" t="n">
        <v>430.2645433</v>
      </c>
      <c r="P35" s="20" t="n">
        <v>21.07802728</v>
      </c>
      <c r="Q35" s="18" t="s">
        <v>182</v>
      </c>
      <c r="R35" s="20" t="s">
        <v>182</v>
      </c>
      <c r="S35" s="18" t="n">
        <v>337.32521215</v>
      </c>
      <c r="T35" s="20" t="n">
        <v>11.65794297</v>
      </c>
      <c r="U35" s="18" t="s">
        <v>182</v>
      </c>
      <c r="V35" s="20" t="s">
        <v>182</v>
      </c>
      <c r="W35" s="18" t="n">
        <v>423.12279381</v>
      </c>
      <c r="X35" s="20" t="n">
        <v>6.30959062</v>
      </c>
    </row>
    <row r="36" spans="1:24">
      <c r="A36" s="15" t="s">
        <v>211</v>
      </c>
      <c r="B36" s="17" t="n">
        <v>6736</v>
      </c>
      <c r="C36" s="18">
        <f>(54.0/B36*100)</f>
        <v/>
      </c>
      <c r="D36" s="19" t="n">
        <v>6682</v>
      </c>
      <c r="E36" s="18" t="n">
        <v>505.74082603</v>
      </c>
      <c r="F36" s="20" t="n">
        <v>2.45447061</v>
      </c>
      <c r="G36" s="18" t="n">
        <v>506.10856565</v>
      </c>
      <c r="H36" s="20" t="n">
        <v>4.07039482</v>
      </c>
      <c r="I36" s="18" t="n">
        <v>499.96840561</v>
      </c>
      <c r="J36" s="20" t="n">
        <v>4.071048</v>
      </c>
      <c r="K36" s="18" t="n">
        <v>485.92081323</v>
      </c>
      <c r="L36" s="20" t="n">
        <v>5.54574357</v>
      </c>
      <c r="M36" s="18" t="n">
        <v>461.00177705</v>
      </c>
      <c r="N36" s="20" t="n">
        <v>6.8933541</v>
      </c>
      <c r="O36" s="18" t="n">
        <v>369.72364582</v>
      </c>
      <c r="P36" s="20" t="n">
        <v>22.3136275</v>
      </c>
      <c r="Q36" s="18" t="s">
        <v>182</v>
      </c>
      <c r="R36" s="20" t="s">
        <v>182</v>
      </c>
      <c r="S36" s="18" t="s">
        <v>182</v>
      </c>
      <c r="T36" s="20" t="s">
        <v>182</v>
      </c>
      <c r="U36" s="18" t="s">
        <v>182</v>
      </c>
      <c r="V36" s="20" t="s">
        <v>182</v>
      </c>
      <c r="W36" s="18" t="n">
        <v>408.89658064</v>
      </c>
      <c r="X36" s="20" t="n">
        <v>6.88897506</v>
      </c>
    </row>
    <row r="37" spans="1:24">
      <c r="A37" s="15" t="s">
        <v>212</v>
      </c>
      <c r="B37" s="17" t="n">
        <v>5458</v>
      </c>
      <c r="C37" s="18">
        <f>(271.0/B37*100)</f>
        <v/>
      </c>
      <c r="D37" s="19" t="n">
        <v>5187</v>
      </c>
      <c r="E37" s="18" t="n">
        <v>528.4029227</v>
      </c>
      <c r="F37" s="20" t="n">
        <v>3.30377432</v>
      </c>
      <c r="G37" s="18" t="n">
        <v>511.24778592</v>
      </c>
      <c r="H37" s="20" t="n">
        <v>5.18556742</v>
      </c>
      <c r="I37" s="18" t="n">
        <v>498.35320529</v>
      </c>
      <c r="J37" s="20" t="n">
        <v>5.09097874</v>
      </c>
      <c r="K37" s="18" t="n">
        <v>495.74634349</v>
      </c>
      <c r="L37" s="20" t="n">
        <v>6.93351147</v>
      </c>
      <c r="M37" s="18" t="n">
        <v>480.26042102</v>
      </c>
      <c r="N37" s="20" t="n">
        <v>8.82517357</v>
      </c>
      <c r="O37" s="18" t="n">
        <v>343.16972128</v>
      </c>
      <c r="P37" s="20" t="n">
        <v>23.12127196</v>
      </c>
      <c r="Q37" s="18" t="s">
        <v>182</v>
      </c>
      <c r="R37" s="20" t="s">
        <v>182</v>
      </c>
      <c r="S37" s="18" t="s">
        <v>182</v>
      </c>
      <c r="T37" s="20" t="s">
        <v>182</v>
      </c>
      <c r="U37" s="18" t="s">
        <v>182</v>
      </c>
      <c r="V37" s="20" t="s">
        <v>182</v>
      </c>
      <c r="W37" s="18" t="n">
        <v>410.83446054</v>
      </c>
      <c r="X37" s="20" t="n">
        <v>6.19026608</v>
      </c>
    </row>
    <row r="38" spans="1:24">
      <c r="A38" s="15" t="s">
        <v>213</v>
      </c>
      <c r="B38" s="17" t="n">
        <v>5860</v>
      </c>
      <c r="C38" s="18">
        <f>(68.0/B38*100)</f>
        <v/>
      </c>
      <c r="D38" s="19" t="n">
        <v>5792</v>
      </c>
      <c r="E38" s="18" t="n">
        <v>511.79382742</v>
      </c>
      <c r="F38" s="20" t="n">
        <v>2.81140589</v>
      </c>
      <c r="G38" s="18" t="n">
        <v>497.69577095</v>
      </c>
      <c r="H38" s="20" t="n">
        <v>5.37149712</v>
      </c>
      <c r="I38" s="18" t="n">
        <v>487.49735774</v>
      </c>
      <c r="J38" s="20" t="n">
        <v>7.78597219</v>
      </c>
      <c r="K38" s="18" t="n">
        <v>472.38654784</v>
      </c>
      <c r="L38" s="20" t="n">
        <v>8.66998791</v>
      </c>
      <c r="M38" s="18" t="n">
        <v>442.2174095</v>
      </c>
      <c r="N38" s="20" t="n">
        <v>8.923689270000001</v>
      </c>
      <c r="O38" s="18" t="n">
        <v>369.61260262</v>
      </c>
      <c r="P38" s="20" t="n">
        <v>18.26023486</v>
      </c>
      <c r="Q38" s="18" t="s">
        <v>182</v>
      </c>
      <c r="R38" s="20" t="s">
        <v>182</v>
      </c>
      <c r="S38" s="18" t="s">
        <v>182</v>
      </c>
      <c r="T38" s="20" t="s">
        <v>182</v>
      </c>
      <c r="U38" s="18" t="s">
        <v>182</v>
      </c>
      <c r="V38" s="20" t="s">
        <v>182</v>
      </c>
      <c r="W38" s="18" t="n">
        <v>412.38491866</v>
      </c>
      <c r="X38" s="20" t="n">
        <v>5.4788205</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(5675.0/B40*100)</f>
        <v/>
      </c>
      <c r="D40" s="19" t="n">
        <v>8482</v>
      </c>
      <c r="E40" s="18" t="n">
        <v>515.7896207</v>
      </c>
      <c r="F40" s="20" t="n">
        <v>2.98197794</v>
      </c>
      <c r="G40" s="18" t="n">
        <v>526.44478803</v>
      </c>
      <c r="H40" s="20" t="n">
        <v>4.50911499</v>
      </c>
      <c r="I40" s="18" t="n">
        <v>484.1572777</v>
      </c>
      <c r="J40" s="20" t="n">
        <v>5.06116657</v>
      </c>
      <c r="K40" s="18" t="n">
        <v>476.13638023</v>
      </c>
      <c r="L40" s="20" t="n">
        <v>6.96360898</v>
      </c>
      <c r="M40" s="18" t="n">
        <v>437.80179002</v>
      </c>
      <c r="N40" s="20" t="n">
        <v>8.35894223</v>
      </c>
      <c r="O40" s="18" t="n">
        <v>432.02468627</v>
      </c>
      <c r="P40" s="20" t="n">
        <v>21.89614716</v>
      </c>
      <c r="Q40" s="18" t="s">
        <v>182</v>
      </c>
      <c r="R40" s="20" t="s">
        <v>182</v>
      </c>
      <c r="S40" s="18" t="n">
        <v>493.18465857</v>
      </c>
      <c r="T40" s="20" t="n">
        <v>2.25147869</v>
      </c>
      <c r="U40" s="18" t="s">
        <v>182</v>
      </c>
      <c r="V40" s="20" t="s">
        <v>182</v>
      </c>
      <c r="W40" s="18" t="n">
        <v>414.72796703</v>
      </c>
      <c r="X40" s="20" t="n">
        <v>7.04791048</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(2819.0/B46*100)</f>
        <v/>
      </c>
      <c r="D46" s="19" t="n">
        <v>20322</v>
      </c>
      <c r="E46" s="18" t="n">
        <v>431.27770277</v>
      </c>
      <c r="F46" s="20" t="n">
        <v>3.61653454</v>
      </c>
      <c r="G46" s="18" t="n">
        <v>428.19441584</v>
      </c>
      <c r="H46" s="20" t="n">
        <v>5.75683327</v>
      </c>
      <c r="I46" s="18" t="n">
        <v>433.64280268</v>
      </c>
      <c r="J46" s="20" t="n">
        <v>6.38001652</v>
      </c>
      <c r="K46" s="18" t="n">
        <v>427.23617982</v>
      </c>
      <c r="L46" s="20" t="n">
        <v>5.70355057</v>
      </c>
      <c r="M46" s="18" t="n">
        <v>398.82469053</v>
      </c>
      <c r="N46" s="20" t="n">
        <v>6.70821169</v>
      </c>
      <c r="O46" s="18" t="n">
        <v>307.86644132</v>
      </c>
      <c r="P46" s="20" t="n">
        <v>11.90587687</v>
      </c>
      <c r="Q46" s="18" t="s">
        <v>182</v>
      </c>
      <c r="R46" s="20" t="s">
        <v>182</v>
      </c>
      <c r="S46" s="18" t="s">
        <v>182</v>
      </c>
      <c r="T46" s="20" t="s">
        <v>182</v>
      </c>
      <c r="U46" s="18" t="s">
        <v>182</v>
      </c>
      <c r="V46" s="20" t="s">
        <v>182</v>
      </c>
      <c r="W46" s="18" t="n">
        <v>382.59425964</v>
      </c>
      <c r="X46" s="20" t="n">
        <v>3.62642414</v>
      </c>
    </row>
    <row r="47" spans="1:24">
      <c r="A47" s="15" t="s">
        <v>222</v>
      </c>
      <c r="B47" s="17" t="n">
        <v>5928</v>
      </c>
      <c r="C47" s="18">
        <f>(162.0/B47*100)</f>
        <v/>
      </c>
      <c r="D47" s="19" t="n">
        <v>5766</v>
      </c>
      <c r="E47" s="18" t="n">
        <v>477.44199304</v>
      </c>
      <c r="F47" s="20" t="n">
        <v>5.31410388</v>
      </c>
      <c r="G47" s="18" t="n">
        <v>454.60887846</v>
      </c>
      <c r="H47" s="20" t="n">
        <v>6.14353492</v>
      </c>
      <c r="I47" s="18" t="n">
        <v>443.08754635</v>
      </c>
      <c r="J47" s="20" t="n">
        <v>6.16854914</v>
      </c>
      <c r="K47" s="18" t="n">
        <v>420.53496348</v>
      </c>
      <c r="L47" s="20" t="n">
        <v>5.7167463</v>
      </c>
      <c r="M47" s="18" t="n">
        <v>420.84632817</v>
      </c>
      <c r="N47" s="20" t="n">
        <v>6.87110144</v>
      </c>
      <c r="O47" s="18" t="n">
        <v>325.00177883</v>
      </c>
      <c r="P47" s="20" t="n">
        <v>13.28366105</v>
      </c>
      <c r="Q47" s="18" t="s">
        <v>182</v>
      </c>
      <c r="R47" s="20" t="s">
        <v>182</v>
      </c>
      <c r="S47" s="18" t="s">
        <v>182</v>
      </c>
      <c r="T47" s="20" t="s">
        <v>182</v>
      </c>
      <c r="U47" s="18" t="s">
        <v>182</v>
      </c>
      <c r="V47" s="20" t="s">
        <v>182</v>
      </c>
      <c r="W47" s="18" t="n">
        <v>358.65670136</v>
      </c>
      <c r="X47" s="20" t="n">
        <v>6.00827856</v>
      </c>
    </row>
    <row r="48" spans="1:24">
      <c r="A48" s="15" t="s">
        <v>223</v>
      </c>
      <c r="B48" s="17" t="n">
        <v>9841</v>
      </c>
      <c r="C48" s="18">
        <f>(19.0/B48*100)</f>
        <v/>
      </c>
      <c r="D48" s="19" t="n">
        <v>9822</v>
      </c>
      <c r="E48" s="18" t="n">
        <v>503.96418407</v>
      </c>
      <c r="F48" s="20" t="n">
        <v>4.82027385</v>
      </c>
      <c r="G48" s="18" t="n">
        <v>497.57738338</v>
      </c>
      <c r="H48" s="20" t="n">
        <v>7.66500242</v>
      </c>
      <c r="I48" s="18" t="n">
        <v>495.63057786</v>
      </c>
      <c r="J48" s="20" t="n">
        <v>8.235935530000001</v>
      </c>
      <c r="K48" s="18" t="n">
        <v>463.41854637</v>
      </c>
      <c r="L48" s="20" t="n">
        <v>10.52278331</v>
      </c>
      <c r="M48" s="18" t="n">
        <v>441.72329099</v>
      </c>
      <c r="N48" s="20" t="n">
        <v>11.48636451</v>
      </c>
      <c r="O48" s="18" t="n">
        <v>324.36252601</v>
      </c>
      <c r="P48" s="20" t="n">
        <v>11.17732921</v>
      </c>
      <c r="Q48" s="18" t="s">
        <v>182</v>
      </c>
      <c r="R48" s="20" t="s">
        <v>182</v>
      </c>
      <c r="S48" s="18" t="s">
        <v>182</v>
      </c>
      <c r="T48" s="20" t="s">
        <v>182</v>
      </c>
      <c r="U48" s="18" t="s">
        <v>182</v>
      </c>
      <c r="V48" s="20" t="s">
        <v>182</v>
      </c>
      <c r="W48" s="18" t="n">
        <v>405.02751704</v>
      </c>
      <c r="X48" s="20" t="n">
        <v>19.5987713</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(1102.0/B50*100)</f>
        <v/>
      </c>
      <c r="D50" s="19" t="n">
        <v>10693</v>
      </c>
      <c r="E50" s="18" t="n">
        <v>448.61544281</v>
      </c>
      <c r="F50" s="20" t="n">
        <v>3.00131019</v>
      </c>
      <c r="G50" s="18" t="n">
        <v>425.4696419</v>
      </c>
      <c r="H50" s="20" t="n">
        <v>4.33186195</v>
      </c>
      <c r="I50" s="18" t="n">
        <v>426.41362233</v>
      </c>
      <c r="J50" s="20" t="n">
        <v>4.76594717</v>
      </c>
      <c r="K50" s="18" t="n">
        <v>424.71959331</v>
      </c>
      <c r="L50" s="20" t="n">
        <v>5.04064847</v>
      </c>
      <c r="M50" s="18" t="n">
        <v>414.61594495</v>
      </c>
      <c r="N50" s="20" t="n">
        <v>5.46884542</v>
      </c>
      <c r="O50" s="18" t="n">
        <v>322.25586987</v>
      </c>
      <c r="P50" s="20" t="n">
        <v>8.56992509</v>
      </c>
      <c r="Q50" s="18" t="s">
        <v>182</v>
      </c>
      <c r="R50" s="20" t="s">
        <v>182</v>
      </c>
      <c r="S50" s="18" t="s">
        <v>182</v>
      </c>
      <c r="T50" s="20" t="s">
        <v>182</v>
      </c>
      <c r="U50" s="18" t="s">
        <v>182</v>
      </c>
      <c r="V50" s="20" t="s">
        <v>182</v>
      </c>
      <c r="W50" s="18" t="n">
        <v>385.64046384</v>
      </c>
      <c r="X50" s="20" t="n">
        <v>8.09607694</v>
      </c>
    </row>
    <row r="51" spans="1:24">
      <c r="A51" s="15" t="s">
        <v>226</v>
      </c>
      <c r="B51" s="17" t="n">
        <v>6866</v>
      </c>
      <c r="C51" s="18">
        <f>(117.0/B51*100)</f>
        <v/>
      </c>
      <c r="D51" s="19" t="n">
        <v>6749</v>
      </c>
      <c r="E51" s="18" t="n">
        <v>441.35750984</v>
      </c>
      <c r="F51" s="20" t="n">
        <v>3.30361608</v>
      </c>
      <c r="G51" s="18" t="n">
        <v>438.34132525</v>
      </c>
      <c r="H51" s="20" t="n">
        <v>5.68545981</v>
      </c>
      <c r="I51" s="18" t="n">
        <v>425.65056289</v>
      </c>
      <c r="J51" s="20" t="n">
        <v>4.94908042</v>
      </c>
      <c r="K51" s="18" t="n">
        <v>410.03857126</v>
      </c>
      <c r="L51" s="20" t="n">
        <v>6.47898482</v>
      </c>
      <c r="M51" s="18" t="n">
        <v>403.21474101</v>
      </c>
      <c r="N51" s="20" t="n">
        <v>5.46367135</v>
      </c>
      <c r="O51" s="18" t="n">
        <v>306.15936954</v>
      </c>
      <c r="P51" s="20" t="n">
        <v>16.24559738</v>
      </c>
      <c r="Q51" s="18" t="s">
        <v>182</v>
      </c>
      <c r="R51" s="20" t="s">
        <v>182</v>
      </c>
      <c r="S51" s="18" t="n">
        <v>427.96430568</v>
      </c>
      <c r="T51" s="20" t="n">
        <v>5.20460603</v>
      </c>
      <c r="U51" s="18" t="s">
        <v>182</v>
      </c>
      <c r="V51" s="20" t="s">
        <v>182</v>
      </c>
      <c r="W51" s="18" t="n">
        <v>394.69029479</v>
      </c>
      <c r="X51" s="20" t="n">
        <v>5.10631103</v>
      </c>
    </row>
    <row r="52" spans="1:24">
      <c r="A52" s="15" t="s">
        <v>227</v>
      </c>
      <c r="B52" s="17" t="n">
        <v>5809</v>
      </c>
      <c r="C52" s="18">
        <f>(119.0/B52*100)</f>
        <v/>
      </c>
      <c r="D52" s="19" t="n">
        <v>5690</v>
      </c>
      <c r="E52" s="18" t="n">
        <v>497.08928055</v>
      </c>
      <c r="F52" s="20" t="n">
        <v>3.69236775</v>
      </c>
      <c r="G52" s="18" t="n">
        <v>505.80180969</v>
      </c>
      <c r="H52" s="20" t="n">
        <v>3.30186171</v>
      </c>
      <c r="I52" s="18" t="n">
        <v>492.72573149</v>
      </c>
      <c r="J52" s="20" t="n">
        <v>3.99690523</v>
      </c>
      <c r="K52" s="18" t="n">
        <v>478.86982631</v>
      </c>
      <c r="L52" s="20" t="n">
        <v>5.12501891</v>
      </c>
      <c r="M52" s="18" t="n">
        <v>460.16656665</v>
      </c>
      <c r="N52" s="20" t="n">
        <v>8.690474740000001</v>
      </c>
      <c r="O52" s="18" t="n">
        <v>369.52470076</v>
      </c>
      <c r="P52" s="20" t="n">
        <v>22.63947018</v>
      </c>
      <c r="Q52" s="18" t="s">
        <v>182</v>
      </c>
      <c r="R52" s="20" t="s">
        <v>182</v>
      </c>
      <c r="S52" s="18" t="s">
        <v>182</v>
      </c>
      <c r="T52" s="20" t="s">
        <v>182</v>
      </c>
      <c r="U52" s="18" t="s">
        <v>182</v>
      </c>
      <c r="V52" s="20" t="s">
        <v>182</v>
      </c>
      <c r="W52" s="18" t="n">
        <v>397.26530572</v>
      </c>
      <c r="X52" s="20" t="n">
        <v>4.88698249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(489.0/B54*100)</f>
        <v/>
      </c>
      <c r="D54" s="19" t="n">
        <v>4251</v>
      </c>
      <c r="E54" s="18" t="n">
        <v>390.35047764</v>
      </c>
      <c r="F54" s="20" t="n">
        <v>4.51044442</v>
      </c>
      <c r="G54" s="18" t="n">
        <v>360.03067891</v>
      </c>
      <c r="H54" s="20" t="n">
        <v>5.70709155</v>
      </c>
      <c r="I54" s="18" t="n">
        <v>357.30123473</v>
      </c>
      <c r="J54" s="20" t="n">
        <v>4.90011861</v>
      </c>
      <c r="K54" s="18" t="n">
        <v>357.07008135</v>
      </c>
      <c r="L54" s="20" t="n">
        <v>5.57824055</v>
      </c>
      <c r="M54" s="18" t="n">
        <v>360.92259974</v>
      </c>
      <c r="N54" s="20" t="n">
        <v>6.5304386</v>
      </c>
      <c r="O54" s="18" t="n">
        <v>297.57841935</v>
      </c>
      <c r="P54" s="20" t="n">
        <v>8.27344974</v>
      </c>
      <c r="Q54" s="18" t="s">
        <v>182</v>
      </c>
      <c r="R54" s="20" t="s">
        <v>182</v>
      </c>
      <c r="S54" s="18" t="s">
        <v>182</v>
      </c>
      <c r="T54" s="20" t="s">
        <v>182</v>
      </c>
      <c r="U54" s="18" t="s">
        <v>182</v>
      </c>
      <c r="V54" s="20" t="s">
        <v>182</v>
      </c>
      <c r="W54" s="18" t="n">
        <v>314.11907575</v>
      </c>
      <c r="X54" s="20" t="n">
        <v>4.36143807</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527.34392942</v>
      </c>
      <c r="F56" s="20" t="n">
        <v>3.4242037</v>
      </c>
      <c r="G56" s="18" t="n">
        <v>535.98302251</v>
      </c>
      <c r="H56" s="20" t="n">
        <v>3.54767561</v>
      </c>
      <c r="I56" s="18" t="n">
        <v>533.38687565</v>
      </c>
      <c r="J56" s="20" t="n">
        <v>4.38160127</v>
      </c>
      <c r="K56" s="18" t="n">
        <v>525.5436353</v>
      </c>
      <c r="L56" s="20" t="n">
        <v>5.91869033</v>
      </c>
      <c r="M56" s="18" t="n">
        <v>478.79864516</v>
      </c>
      <c r="N56" s="20" t="n">
        <v>9.79744371</v>
      </c>
      <c r="O56" s="18" t="n">
        <v>431.98054993</v>
      </c>
      <c r="P56" s="20" t="n">
        <v>17.09401393</v>
      </c>
      <c r="Q56" s="18" t="s">
        <v>182</v>
      </c>
      <c r="R56" s="20" t="s">
        <v>182</v>
      </c>
      <c r="S56" s="18" t="s">
        <v>182</v>
      </c>
      <c r="T56" s="20" t="s">
        <v>182</v>
      </c>
      <c r="U56" s="18" t="s">
        <v>182</v>
      </c>
      <c r="V56" s="20" t="s">
        <v>182</v>
      </c>
      <c r="W56" s="18" t="n">
        <v>430.99522928</v>
      </c>
      <c r="X56" s="20" t="n">
        <v>17.83783321</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(266.0/B61*100)</f>
        <v/>
      </c>
      <c r="D61" s="19" t="n">
        <v>6259</v>
      </c>
      <c r="E61" s="18" t="n">
        <v>495.22738859</v>
      </c>
      <c r="F61" s="20" t="n">
        <v>3.32042461</v>
      </c>
      <c r="G61" s="18" t="n">
        <v>483.39398721</v>
      </c>
      <c r="H61" s="20" t="n">
        <v>4.1590472</v>
      </c>
      <c r="I61" s="18" t="n">
        <v>472.29736095</v>
      </c>
      <c r="J61" s="20" t="n">
        <v>3.93080023</v>
      </c>
      <c r="K61" s="18" t="n">
        <v>468.64326486</v>
      </c>
      <c r="L61" s="20" t="n">
        <v>4.1912354</v>
      </c>
      <c r="M61" s="18" t="n">
        <v>454.23930684</v>
      </c>
      <c r="N61" s="20" t="n">
        <v>6.29594669</v>
      </c>
      <c r="O61" s="18" t="n">
        <v>368.81442632</v>
      </c>
      <c r="P61" s="20" t="n">
        <v>17.16780352</v>
      </c>
      <c r="Q61" s="18" t="s">
        <v>182</v>
      </c>
      <c r="R61" s="20" t="s">
        <v>182</v>
      </c>
      <c r="S61" s="18" t="s">
        <v>182</v>
      </c>
      <c r="T61" s="20" t="s">
        <v>182</v>
      </c>
      <c r="U61" s="18" t="s">
        <v>182</v>
      </c>
      <c r="V61" s="20" t="s">
        <v>182</v>
      </c>
      <c r="W61" s="18" t="n">
        <v>379.23960797</v>
      </c>
      <c r="X61" s="20" t="n">
        <v>9.42692065</v>
      </c>
    </row>
    <row r="62" spans="1:24">
      <c r="A62" s="15" t="s">
        <v>237</v>
      </c>
      <c r="B62" s="17" t="n">
        <v>4476</v>
      </c>
      <c r="C62" s="18">
        <f>(5.0/B62*100)</f>
        <v/>
      </c>
      <c r="D62" s="19" t="n">
        <v>4471</v>
      </c>
      <c r="E62" s="18" t="n">
        <v>512.59471323</v>
      </c>
      <c r="F62" s="20" t="n">
        <v>1.91394167</v>
      </c>
      <c r="G62" s="18" t="n">
        <v>514.41776946</v>
      </c>
      <c r="H62" s="20" t="n">
        <v>3.17497908</v>
      </c>
      <c r="I62" s="18" t="n">
        <v>502.65522838</v>
      </c>
      <c r="J62" s="20" t="n">
        <v>3.78173412</v>
      </c>
      <c r="K62" s="18" t="n">
        <v>496.38294688</v>
      </c>
      <c r="L62" s="20" t="n">
        <v>7.5685838</v>
      </c>
      <c r="M62" s="18" t="n">
        <v>477.63058379</v>
      </c>
      <c r="N62" s="20" t="n">
        <v>8.484434630000001</v>
      </c>
      <c r="O62" s="18" t="n">
        <v>426.5402774</v>
      </c>
      <c r="P62" s="20" t="n">
        <v>15.63912385</v>
      </c>
      <c r="Q62" s="18" t="s">
        <v>182</v>
      </c>
      <c r="R62" s="20" t="s">
        <v>182</v>
      </c>
      <c r="S62" s="18" t="s">
        <v>182</v>
      </c>
      <c r="T62" s="20" t="s">
        <v>182</v>
      </c>
      <c r="U62" s="18" t="s">
        <v>182</v>
      </c>
      <c r="V62" s="20" t="s">
        <v>182</v>
      </c>
      <c r="W62" s="18" t="n">
        <v>442.91401738</v>
      </c>
      <c r="X62" s="20" t="n">
        <v>16.67664259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(109.0/B67*100)</f>
        <v/>
      </c>
      <c r="D67" s="19" t="n">
        <v>6862</v>
      </c>
      <c r="E67" s="18" t="n">
        <v>410.71723507</v>
      </c>
      <c r="F67" s="20" t="n">
        <v>3.3839917</v>
      </c>
      <c r="G67" s="18" t="n">
        <v>408.84150563</v>
      </c>
      <c r="H67" s="20" t="n">
        <v>4.04124893</v>
      </c>
      <c r="I67" s="18" t="n">
        <v>404.02972477</v>
      </c>
      <c r="J67" s="20" t="n">
        <v>4.063706</v>
      </c>
      <c r="K67" s="18" t="n">
        <v>392.07465069</v>
      </c>
      <c r="L67" s="20" t="n">
        <v>5.58506193</v>
      </c>
      <c r="M67" s="18" t="n">
        <v>382.7826088</v>
      </c>
      <c r="N67" s="20" t="n">
        <v>9.489666890000001</v>
      </c>
      <c r="O67" s="18" t="n">
        <v>291.76354753</v>
      </c>
      <c r="P67" s="20" t="n">
        <v>5.37762837</v>
      </c>
      <c r="Q67" s="18" t="s">
        <v>182</v>
      </c>
      <c r="R67" s="20" t="s">
        <v>182</v>
      </c>
      <c r="S67" s="18" t="s">
        <v>182</v>
      </c>
      <c r="T67" s="20" t="s">
        <v>182</v>
      </c>
      <c r="U67" s="18" t="s">
        <v>182</v>
      </c>
      <c r="V67" s="20" t="s">
        <v>182</v>
      </c>
      <c r="W67" s="18" t="n">
        <v>324.20504394</v>
      </c>
      <c r="X67" s="20" t="n">
        <v>6.1778571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521.75657317</v>
      </c>
      <c r="F70" s="20" t="n">
        <v>4.0537089</v>
      </c>
      <c r="G70" s="18" t="n">
        <v>502.34880555</v>
      </c>
      <c r="H70" s="20" t="n">
        <v>4.55793814</v>
      </c>
      <c r="I70" s="18" t="n">
        <v>500.47721082</v>
      </c>
      <c r="J70" s="20" t="n">
        <v>4.52596581</v>
      </c>
      <c r="K70" s="18" t="n">
        <v>487.71628027</v>
      </c>
      <c r="L70" s="20" t="n">
        <v>4.10418843</v>
      </c>
      <c r="M70" s="18" t="n">
        <v>484.55573656</v>
      </c>
      <c r="N70" s="20" t="n">
        <v>5.25827263</v>
      </c>
      <c r="O70" s="18" t="n">
        <v>426.1731216</v>
      </c>
      <c r="P70" s="20" t="n">
        <v>17.43907662</v>
      </c>
      <c r="Q70" s="18" t="s">
        <v>182</v>
      </c>
      <c r="R70" s="20" t="s">
        <v>182</v>
      </c>
      <c r="S70" s="18" t="s">
        <v>182</v>
      </c>
      <c r="T70" s="20" t="s">
        <v>182</v>
      </c>
      <c r="U70" s="18" t="s">
        <v>182</v>
      </c>
      <c r="V70" s="20" t="s">
        <v>182</v>
      </c>
      <c r="W70" s="18" t="n">
        <v>438.50630441</v>
      </c>
      <c r="X70" s="20" t="n">
        <v>6.6431565</v>
      </c>
    </row>
    <row r="71" spans="1:24">
      <c r="A71" s="15" t="s">
        <v>246</v>
      </c>
      <c r="B71" s="17" t="n">
        <v>6115</v>
      </c>
      <c r="C71" s="18">
        <f>(119.0/B71*100)</f>
        <v/>
      </c>
      <c r="D71" s="19" t="n">
        <v>5996</v>
      </c>
      <c r="E71" s="18" t="n">
        <v>542.07584702</v>
      </c>
      <c r="F71" s="20" t="n">
        <v>2.27246115</v>
      </c>
      <c r="G71" s="18" t="n">
        <v>539.60408542</v>
      </c>
      <c r="H71" s="20" t="n">
        <v>3.19603297</v>
      </c>
      <c r="I71" s="18" t="n">
        <v>527.40207373</v>
      </c>
      <c r="J71" s="20" t="n">
        <v>3.52359721</v>
      </c>
      <c r="K71" s="18" t="n">
        <v>528.38041781</v>
      </c>
      <c r="L71" s="20" t="n">
        <v>6.6715081</v>
      </c>
      <c r="M71" s="18" t="n">
        <v>525.03799222</v>
      </c>
      <c r="N71" s="20" t="n">
        <v>9.82356427</v>
      </c>
      <c r="O71" s="18" t="n">
        <v>440.86831375</v>
      </c>
      <c r="P71" s="20" t="n">
        <v>17.19045308</v>
      </c>
      <c r="Q71" s="18" t="s">
        <v>182</v>
      </c>
      <c r="R71" s="20" t="s">
        <v>182</v>
      </c>
      <c r="S71" s="18" t="s">
        <v>182</v>
      </c>
      <c r="T71" s="20" t="s">
        <v>182</v>
      </c>
      <c r="U71" s="18" t="s">
        <v>182</v>
      </c>
      <c r="V71" s="20" t="s">
        <v>182</v>
      </c>
      <c r="W71" s="18" t="n">
        <v>479.53769106</v>
      </c>
      <c r="X71" s="20" t="n">
        <v>12.95786134</v>
      </c>
    </row>
    <row r="72" spans="1:24">
      <c r="A72" s="15" t="s">
        <v>247</v>
      </c>
      <c r="B72" s="17" t="n">
        <v>7708</v>
      </c>
      <c r="C72" s="18">
        <f>(9.0/B72*100)</f>
        <v/>
      </c>
      <c r="D72" s="19" t="n">
        <v>7699</v>
      </c>
      <c r="E72" s="18" t="n">
        <v>493.67654778</v>
      </c>
      <c r="F72" s="20" t="n">
        <v>2.64484815</v>
      </c>
      <c r="G72" s="18" t="n">
        <v>510.59997179</v>
      </c>
      <c r="H72" s="20" t="n">
        <v>3.14589926</v>
      </c>
      <c r="I72" s="18" t="n">
        <v>503.84487175</v>
      </c>
      <c r="J72" s="20" t="n">
        <v>5.53067997</v>
      </c>
      <c r="K72" s="18" t="n">
        <v>480.11354865</v>
      </c>
      <c r="L72" s="20" t="n">
        <v>12.58536561</v>
      </c>
      <c r="M72" s="18" t="n">
        <v>452.95425813</v>
      </c>
      <c r="N72" s="20" t="n">
        <v>17.57054585</v>
      </c>
      <c r="O72" s="18" t="n">
        <v>326.14458683</v>
      </c>
      <c r="P72" s="20" t="n">
        <v>15.96470294</v>
      </c>
      <c r="Q72" s="18" t="s">
        <v>182</v>
      </c>
      <c r="R72" s="20" t="s">
        <v>182</v>
      </c>
      <c r="S72" s="18" t="s">
        <v>182</v>
      </c>
      <c r="T72" s="20" t="s">
        <v>182</v>
      </c>
      <c r="U72" s="18" t="s">
        <v>182</v>
      </c>
      <c r="V72" s="20" t="s">
        <v>182</v>
      </c>
      <c r="W72" s="18" t="n">
        <v>454.16617397</v>
      </c>
      <c r="X72" s="20" t="n">
        <v>18.67131879</v>
      </c>
    </row>
    <row r="73" spans="1:24">
      <c r="A73" s="15" t="s">
        <v>248</v>
      </c>
      <c r="B73" s="17" t="n">
        <v>8249</v>
      </c>
      <c r="C73" s="18">
        <f>(244.0/B73*100)</f>
        <v/>
      </c>
      <c r="D73" s="19" t="n">
        <v>8005</v>
      </c>
      <c r="E73" s="18" t="n">
        <v>415.8352367</v>
      </c>
      <c r="F73" s="20" t="n">
        <v>4.9787526</v>
      </c>
      <c r="G73" s="18" t="n">
        <v>425.5290909</v>
      </c>
      <c r="H73" s="20" t="n">
        <v>4.96448628</v>
      </c>
      <c r="I73" s="18" t="n">
        <v>410.65530608</v>
      </c>
      <c r="J73" s="20" t="n">
        <v>3.60057104</v>
      </c>
      <c r="K73" s="18" t="n">
        <v>405.2176118</v>
      </c>
      <c r="L73" s="20" t="n">
        <v>4.12333434</v>
      </c>
      <c r="M73" s="18" t="n">
        <v>396.4236005</v>
      </c>
      <c r="N73" s="20" t="n">
        <v>5.17406854</v>
      </c>
      <c r="O73" s="18" t="n">
        <v>351.84252841</v>
      </c>
      <c r="P73" s="20" t="n">
        <v>8.1004358</v>
      </c>
      <c r="Q73" s="18" t="s">
        <v>182</v>
      </c>
      <c r="R73" s="20" t="s">
        <v>182</v>
      </c>
      <c r="S73" s="18" t="s">
        <v>182</v>
      </c>
      <c r="T73" s="20" t="s">
        <v>182</v>
      </c>
      <c r="U73" s="18" t="s">
        <v>182</v>
      </c>
      <c r="V73" s="20" t="s">
        <v>182</v>
      </c>
      <c r="W73" s="18" t="n">
        <v>346.32194048</v>
      </c>
      <c r="X73" s="20" t="n">
        <v>8.23859161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(285.0/B77*100)</f>
        <v/>
      </c>
      <c r="D77" s="19" t="n">
        <v>5777</v>
      </c>
      <c r="E77" s="18" t="n">
        <v>476.43101965</v>
      </c>
      <c r="F77" s="20" t="n">
        <v>3.60946198</v>
      </c>
      <c r="G77" s="18" t="n">
        <v>450.72637111</v>
      </c>
      <c r="H77" s="20" t="n">
        <v>5.38679463</v>
      </c>
      <c r="I77" s="18" t="n">
        <v>457.90660019</v>
      </c>
      <c r="J77" s="20" t="n">
        <v>4.75600676</v>
      </c>
      <c r="K77" s="18" t="n">
        <v>435.3123291</v>
      </c>
      <c r="L77" s="20" t="n">
        <v>4.60942188</v>
      </c>
      <c r="M77" s="18" t="n">
        <v>415.27759283</v>
      </c>
      <c r="N77" s="20" t="n">
        <v>6.16111927</v>
      </c>
      <c r="O77" s="18" t="n">
        <v>324.87880635</v>
      </c>
      <c r="P77" s="20" t="n">
        <v>14.89113436</v>
      </c>
      <c r="Q77" s="18" t="s">
        <v>182</v>
      </c>
      <c r="R77" s="20" t="s">
        <v>182</v>
      </c>
      <c r="S77" s="18" t="s">
        <v>182</v>
      </c>
      <c r="T77" s="20" t="s">
        <v>182</v>
      </c>
      <c r="U77" s="18" t="s">
        <v>182</v>
      </c>
      <c r="V77" s="20" t="s">
        <v>182</v>
      </c>
      <c r="W77" s="18" t="n">
        <v>373.15744665</v>
      </c>
      <c r="X77" s="20" t="n">
        <v>3.80458124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336</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446.08086223</v>
      </c>
      <c r="F7" s="20" t="n">
        <v>4.2083095</v>
      </c>
      <c r="G7" s="18" t="n">
        <v>481.65154713</v>
      </c>
      <c r="H7" s="20" t="n">
        <v>4.17932198</v>
      </c>
      <c r="I7" s="18" t="n">
        <v>503.04477986</v>
      </c>
      <c r="J7" s="20" t="n">
        <v>2.98580633</v>
      </c>
      <c r="K7" s="18" t="n">
        <v>527.89772076</v>
      </c>
      <c r="L7" s="20" t="n">
        <v>2.89594114</v>
      </c>
      <c r="M7" s="18" t="n">
        <v>540.13012153</v>
      </c>
      <c r="N7" s="20" t="n">
        <v>3.32674302</v>
      </c>
      <c r="O7" s="18" t="n">
        <v>407.59514641</v>
      </c>
      <c r="P7" s="20" t="n">
        <v>17.19088166</v>
      </c>
      <c r="Q7" s="18" t="s">
        <v>182</v>
      </c>
      <c r="R7" s="20" t="s">
        <v>182</v>
      </c>
      <c r="S7" s="18" t="s">
        <v>182</v>
      </c>
      <c r="T7" s="20" t="s">
        <v>182</v>
      </c>
      <c r="U7" s="18" t="s">
        <v>182</v>
      </c>
      <c r="V7" s="20" t="s">
        <v>182</v>
      </c>
      <c r="W7" s="18" t="n">
        <v>460.18032506</v>
      </c>
      <c r="X7" s="20" t="n">
        <v>5.50115751</v>
      </c>
    </row>
    <row r="8" spans="1:24">
      <c r="A8" s="15" t="s">
        <v>183</v>
      </c>
      <c r="B8" s="17" t="n">
        <v>7007</v>
      </c>
      <c r="C8" s="18">
        <f>(169.0/B8*100)</f>
        <v/>
      </c>
      <c r="D8" s="19" t="n">
        <v>6838</v>
      </c>
      <c r="E8" s="18" t="n">
        <v>469.73533441</v>
      </c>
      <c r="F8" s="20" t="n">
        <v>4.54241964</v>
      </c>
      <c r="G8" s="18" t="n">
        <v>502.42521327</v>
      </c>
      <c r="H8" s="20" t="n">
        <v>3.8685992</v>
      </c>
      <c r="I8" s="18" t="n">
        <v>508.545892</v>
      </c>
      <c r="J8" s="20" t="n">
        <v>3.50486041</v>
      </c>
      <c r="K8" s="18" t="n">
        <v>502.63646379</v>
      </c>
      <c r="L8" s="20" t="n">
        <v>5.1180114</v>
      </c>
      <c r="M8" s="18" t="n">
        <v>465.36844816</v>
      </c>
      <c r="N8" s="20" t="n">
        <v>7.97638334</v>
      </c>
      <c r="O8" s="18" t="n">
        <v>386.26625258</v>
      </c>
      <c r="P8" s="20" t="n">
        <v>31.80566846</v>
      </c>
      <c r="Q8" s="18" t="s">
        <v>182</v>
      </c>
      <c r="R8" s="20" t="s">
        <v>182</v>
      </c>
      <c r="S8" s="18" t="n">
        <v>361.38025951</v>
      </c>
      <c r="T8" s="20" t="n">
        <v>22.72565673</v>
      </c>
      <c r="U8" s="18" t="s">
        <v>182</v>
      </c>
      <c r="V8" s="20" t="s">
        <v>182</v>
      </c>
      <c r="W8" s="18" t="n">
        <v>396.99072034</v>
      </c>
      <c r="X8" s="20" t="n">
        <v>6.79476738</v>
      </c>
    </row>
    <row r="9" spans="1:24">
      <c r="A9" s="15" t="s">
        <v>184</v>
      </c>
      <c r="B9" s="17" t="n">
        <v>9651</v>
      </c>
      <c r="C9" s="18">
        <f>(568.0/B9*100)</f>
        <v/>
      </c>
      <c r="D9" s="19" t="n">
        <v>9083</v>
      </c>
      <c r="E9" s="18" t="n">
        <v>493.51651225</v>
      </c>
      <c r="F9" s="20" t="n">
        <v>3.82456503</v>
      </c>
      <c r="G9" s="18" t="n">
        <v>528.07469997</v>
      </c>
      <c r="H9" s="20" t="n">
        <v>2.6934229</v>
      </c>
      <c r="I9" s="18" t="n">
        <v>528.67429975</v>
      </c>
      <c r="J9" s="20" t="n">
        <v>2.8732213</v>
      </c>
      <c r="K9" s="18" t="n">
        <v>511.70945685</v>
      </c>
      <c r="L9" s="20" t="n">
        <v>4.38173606</v>
      </c>
      <c r="M9" s="18" t="n">
        <v>460.11478238</v>
      </c>
      <c r="N9" s="20" t="n">
        <v>5.25184924</v>
      </c>
      <c r="O9" s="18" t="n">
        <v>468.80407001</v>
      </c>
      <c r="P9" s="20" t="n">
        <v>44.15422539</v>
      </c>
      <c r="Q9" s="18" t="s">
        <v>182</v>
      </c>
      <c r="R9" s="20" t="s">
        <v>182</v>
      </c>
      <c r="S9" s="18" t="n">
        <v>347.7815185</v>
      </c>
      <c r="T9" s="20" t="n">
        <v>11.20716786</v>
      </c>
      <c r="U9" s="18" t="s">
        <v>182</v>
      </c>
      <c r="V9" s="20" t="s">
        <v>182</v>
      </c>
      <c r="W9" s="18" t="n">
        <v>409.19702637</v>
      </c>
      <c r="X9" s="20" t="n">
        <v>5.2863312</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(125.0/B11*100)</f>
        <v/>
      </c>
      <c r="D11" s="19" t="n">
        <v>6928</v>
      </c>
      <c r="E11" s="18" t="n">
        <v>440.34754322</v>
      </c>
      <c r="F11" s="20" t="n">
        <v>4.1708239</v>
      </c>
      <c r="G11" s="18" t="n">
        <v>475.82706336</v>
      </c>
      <c r="H11" s="20" t="n">
        <v>3.26593148</v>
      </c>
      <c r="I11" s="18" t="n">
        <v>474.10344546</v>
      </c>
      <c r="J11" s="20" t="n">
        <v>3.33126481</v>
      </c>
      <c r="K11" s="18" t="n">
        <v>468.64960474</v>
      </c>
      <c r="L11" s="20" t="n">
        <v>3.70856528</v>
      </c>
      <c r="M11" s="18" t="n">
        <v>446.59077069</v>
      </c>
      <c r="N11" s="20" t="n">
        <v>5.20517189</v>
      </c>
      <c r="O11" s="18" t="n">
        <v>312.95665784</v>
      </c>
      <c r="P11" s="20" t="n">
        <v>30.7330562</v>
      </c>
      <c r="Q11" s="18" t="s">
        <v>182</v>
      </c>
      <c r="R11" s="20" t="s">
        <v>182</v>
      </c>
      <c r="S11" s="18" t="s">
        <v>182</v>
      </c>
      <c r="T11" s="20" t="s">
        <v>182</v>
      </c>
      <c r="U11" s="18" t="s">
        <v>182</v>
      </c>
      <c r="V11" s="20" t="s">
        <v>182</v>
      </c>
      <c r="W11" s="18" t="n">
        <v>402.54782186</v>
      </c>
      <c r="X11" s="20" t="n">
        <v>7.54984079</v>
      </c>
    </row>
    <row r="12" spans="1:24">
      <c r="A12" s="15" t="s">
        <v>187</v>
      </c>
      <c r="B12" s="17" t="n">
        <v>6894</v>
      </c>
      <c r="C12" s="18">
        <f>(127.0/B12*100)</f>
        <v/>
      </c>
      <c r="D12" s="19" t="n">
        <v>6767</v>
      </c>
      <c r="E12" s="18" t="n">
        <v>487.09756227</v>
      </c>
      <c r="F12" s="20" t="n">
        <v>3.97833027</v>
      </c>
      <c r="G12" s="18" t="n">
        <v>516.3015850199999</v>
      </c>
      <c r="H12" s="20" t="n">
        <v>2.94614715</v>
      </c>
      <c r="I12" s="18" t="n">
        <v>505.67141867</v>
      </c>
      <c r="J12" s="20" t="n">
        <v>3.63137056</v>
      </c>
      <c r="K12" s="18" t="n">
        <v>487.12773941</v>
      </c>
      <c r="L12" s="20" t="n">
        <v>4.97210268</v>
      </c>
      <c r="M12" s="18" t="n">
        <v>454.30059239</v>
      </c>
      <c r="N12" s="20" t="n">
        <v>6.22922632</v>
      </c>
      <c r="O12" s="18" t="n">
        <v>401.25210766</v>
      </c>
      <c r="P12" s="20" t="n">
        <v>22.85696234</v>
      </c>
      <c r="Q12" s="18" t="s">
        <v>182</v>
      </c>
      <c r="R12" s="20" t="s">
        <v>182</v>
      </c>
      <c r="S12" s="18" t="n">
        <v>332.31014509</v>
      </c>
      <c r="T12" s="20" t="n">
        <v>18.34291261</v>
      </c>
      <c r="U12" s="18" t="s">
        <v>182</v>
      </c>
      <c r="V12" s="20" t="s">
        <v>182</v>
      </c>
      <c r="W12" s="18" t="n">
        <v>401.74978277</v>
      </c>
      <c r="X12" s="20" t="n">
        <v>7.22562891</v>
      </c>
    </row>
    <row r="13" spans="1:24">
      <c r="A13" s="15" t="s">
        <v>188</v>
      </c>
      <c r="B13" s="17" t="n">
        <v>7161</v>
      </c>
      <c r="C13" s="18">
        <f>(329.0/B13*100)</f>
        <v/>
      </c>
      <c r="D13" s="19" t="n">
        <v>6832</v>
      </c>
      <c r="E13" s="18" t="n">
        <v>460.13416283</v>
      </c>
      <c r="F13" s="20" t="n">
        <v>7.54040318</v>
      </c>
      <c r="G13" s="18" t="n">
        <v>498.27226797</v>
      </c>
      <c r="H13" s="20" t="n">
        <v>5.43608962</v>
      </c>
      <c r="I13" s="18" t="n">
        <v>512.3853732600001</v>
      </c>
      <c r="J13" s="20" t="n">
        <v>3.51184714</v>
      </c>
      <c r="K13" s="18" t="n">
        <v>518.59603611</v>
      </c>
      <c r="L13" s="20" t="n">
        <v>3.461476</v>
      </c>
      <c r="M13" s="18" t="n">
        <v>518.86298235</v>
      </c>
      <c r="N13" s="20" t="n">
        <v>3.40127999</v>
      </c>
      <c r="O13" s="18" t="n">
        <v>391.87245923</v>
      </c>
      <c r="P13" s="20" t="n">
        <v>22.46267813</v>
      </c>
      <c r="Q13" s="18" t="s">
        <v>182</v>
      </c>
      <c r="R13" s="20" t="s">
        <v>182</v>
      </c>
      <c r="S13" s="18" t="n">
        <v>407.4699787</v>
      </c>
      <c r="T13" s="20" t="n">
        <v>6.79601306</v>
      </c>
      <c r="U13" s="18" t="s">
        <v>182</v>
      </c>
      <c r="V13" s="20" t="s">
        <v>182</v>
      </c>
      <c r="W13" s="18" t="n">
        <v>410.74617146</v>
      </c>
      <c r="X13" s="20" t="n">
        <v>6.37588919</v>
      </c>
    </row>
    <row r="14" spans="1:24">
      <c r="A14" s="15" t="s">
        <v>189</v>
      </c>
      <c r="B14" s="17" t="n">
        <v>5587</v>
      </c>
      <c r="C14" s="18">
        <f>(197.0/B14*100)</f>
        <v/>
      </c>
      <c r="D14" s="19" t="n">
        <v>5390</v>
      </c>
      <c r="E14" s="18" t="n">
        <v>515.9964513</v>
      </c>
      <c r="F14" s="20" t="n">
        <v>4.19068806</v>
      </c>
      <c r="G14" s="18" t="n">
        <v>533.97718678</v>
      </c>
      <c r="H14" s="20" t="n">
        <v>2.92440754</v>
      </c>
      <c r="I14" s="18" t="n">
        <v>530.9004099700001</v>
      </c>
      <c r="J14" s="20" t="n">
        <v>3.12027382</v>
      </c>
      <c r="K14" s="18" t="n">
        <v>509.36294712</v>
      </c>
      <c r="L14" s="20" t="n">
        <v>4.30306464</v>
      </c>
      <c r="M14" s="18" t="n">
        <v>490.6959404</v>
      </c>
      <c r="N14" s="20" t="n">
        <v>6.04252542</v>
      </c>
      <c r="O14" s="18" t="n">
        <v>397.46444377</v>
      </c>
      <c r="P14" s="20" t="n">
        <v>18.97557136</v>
      </c>
      <c r="Q14" s="18" t="s">
        <v>182</v>
      </c>
      <c r="R14" s="20" t="s">
        <v>182</v>
      </c>
      <c r="S14" s="18" t="s">
        <v>182</v>
      </c>
      <c r="T14" s="20" t="s">
        <v>182</v>
      </c>
      <c r="U14" s="18" t="s">
        <v>182</v>
      </c>
      <c r="V14" s="20" t="s">
        <v>182</v>
      </c>
      <c r="W14" s="18" t="n">
        <v>438.02785248</v>
      </c>
      <c r="X14" s="20" t="n">
        <v>10.37163569</v>
      </c>
    </row>
    <row r="15" spans="1:24">
      <c r="A15" s="15" t="s">
        <v>190</v>
      </c>
      <c r="B15" s="17" t="n">
        <v>5882</v>
      </c>
      <c r="C15" s="18">
        <f>(151.0/B15*100)</f>
        <v/>
      </c>
      <c r="D15" s="19" t="n">
        <v>5731</v>
      </c>
      <c r="E15" s="18" t="n">
        <v>534.3380697600001</v>
      </c>
      <c r="F15" s="20" t="n">
        <v>2.88825628</v>
      </c>
      <c r="G15" s="18" t="n">
        <v>549.01670083</v>
      </c>
      <c r="H15" s="20" t="n">
        <v>2.89329953</v>
      </c>
      <c r="I15" s="18" t="n">
        <v>521.73376253</v>
      </c>
      <c r="J15" s="20" t="n">
        <v>5.46568006</v>
      </c>
      <c r="K15" s="18" t="n">
        <v>499.09124266</v>
      </c>
      <c r="L15" s="20" t="n">
        <v>10.15042009</v>
      </c>
      <c r="M15" s="18" t="n">
        <v>458.01999396</v>
      </c>
      <c r="N15" s="20" t="n">
        <v>11.8170077</v>
      </c>
      <c r="O15" s="18" t="n">
        <v>346.97734016</v>
      </c>
      <c r="P15" s="20" t="n">
        <v>25.67199834</v>
      </c>
      <c r="Q15" s="18" t="s">
        <v>182</v>
      </c>
      <c r="R15" s="20" t="s">
        <v>182</v>
      </c>
      <c r="S15" s="18" t="n">
        <v>367.66871077</v>
      </c>
      <c r="T15" s="20" t="n">
        <v>14.82638214</v>
      </c>
      <c r="U15" s="18" t="s">
        <v>182</v>
      </c>
      <c r="V15" s="20" t="s">
        <v>182</v>
      </c>
      <c r="W15" s="18" t="n">
        <v>433.10017351</v>
      </c>
      <c r="X15" s="20" t="n">
        <v>8.25548766</v>
      </c>
    </row>
    <row r="16" spans="1:24">
      <c r="A16" s="15" t="s">
        <v>191</v>
      </c>
      <c r="B16" s="17" t="n">
        <v>6108</v>
      </c>
      <c r="C16" s="18">
        <f>(264.0/B16*100)</f>
        <v/>
      </c>
      <c r="D16" s="19" t="n">
        <v>5844</v>
      </c>
      <c r="E16" s="18" t="n">
        <v>510.39207641</v>
      </c>
      <c r="F16" s="20" t="n">
        <v>3.40898843</v>
      </c>
      <c r="G16" s="18" t="n">
        <v>540.79551995</v>
      </c>
      <c r="H16" s="20" t="n">
        <v>3.80311321</v>
      </c>
      <c r="I16" s="18" t="n">
        <v>522.92643198</v>
      </c>
      <c r="J16" s="20" t="n">
        <v>3.79218493</v>
      </c>
      <c r="K16" s="18" t="n">
        <v>489.19182048</v>
      </c>
      <c r="L16" s="20" t="n">
        <v>5.55561119</v>
      </c>
      <c r="M16" s="18" t="n">
        <v>456.84198904</v>
      </c>
      <c r="N16" s="20" t="n">
        <v>6.37734101</v>
      </c>
      <c r="O16" s="18" t="n">
        <v>327.78468044</v>
      </c>
      <c r="P16" s="20" t="n">
        <v>17.76127597</v>
      </c>
      <c r="Q16" s="18" t="s">
        <v>182</v>
      </c>
      <c r="R16" s="20" t="s">
        <v>182</v>
      </c>
      <c r="S16" s="18" t="s">
        <v>182</v>
      </c>
      <c r="T16" s="20" t="s">
        <v>182</v>
      </c>
      <c r="U16" s="18" t="s">
        <v>182</v>
      </c>
      <c r="V16" s="20" t="s">
        <v>182</v>
      </c>
      <c r="W16" s="18" t="n">
        <v>390.47228916</v>
      </c>
      <c r="X16" s="20" t="n">
        <v>8.245953979999999</v>
      </c>
    </row>
    <row r="17" spans="1:24">
      <c r="A17" s="15" t="s">
        <v>192</v>
      </c>
      <c r="B17" s="17" t="n">
        <v>6504</v>
      </c>
      <c r="C17" s="18">
        <f>(794.0/B17*100)</f>
        <v/>
      </c>
      <c r="D17" s="19" t="n">
        <v>5710</v>
      </c>
      <c r="E17" s="18" t="n">
        <v>520.21771744</v>
      </c>
      <c r="F17" s="20" t="n">
        <v>3.81059347</v>
      </c>
      <c r="G17" s="18" t="n">
        <v>535.95599738</v>
      </c>
      <c r="H17" s="20" t="n">
        <v>3.11945859</v>
      </c>
      <c r="I17" s="18" t="n">
        <v>520.14817033</v>
      </c>
      <c r="J17" s="20" t="n">
        <v>4.55344113</v>
      </c>
      <c r="K17" s="18" t="n">
        <v>513.13032146</v>
      </c>
      <c r="L17" s="20" t="n">
        <v>7.64419728</v>
      </c>
      <c r="M17" s="18" t="n">
        <v>484.4922729</v>
      </c>
      <c r="N17" s="20" t="n">
        <v>12.55206947</v>
      </c>
      <c r="O17" s="18" t="s">
        <v>182</v>
      </c>
      <c r="P17" s="20" t="s">
        <v>182</v>
      </c>
      <c r="Q17" s="18" t="s">
        <v>182</v>
      </c>
      <c r="R17" s="20" t="s">
        <v>182</v>
      </c>
      <c r="S17" s="18" t="n">
        <v>338.260297</v>
      </c>
      <c r="T17" s="20" t="n">
        <v>14.23011861</v>
      </c>
      <c r="U17" s="18" t="s">
        <v>182</v>
      </c>
      <c r="V17" s="20" t="s">
        <v>182</v>
      </c>
      <c r="W17" s="18" t="n">
        <v>416.88776995</v>
      </c>
      <c r="X17" s="20" t="n">
        <v>8.42936766</v>
      </c>
    </row>
    <row r="18" spans="1:24">
      <c r="A18" s="15" t="s">
        <v>193</v>
      </c>
      <c r="B18" s="17" t="n">
        <v>5532</v>
      </c>
      <c r="C18" s="18">
        <f>(40.0/B18*100)</f>
        <v/>
      </c>
      <c r="D18" s="19" t="n">
        <v>5492</v>
      </c>
      <c r="E18" s="18" t="n">
        <v>494.35401346</v>
      </c>
      <c r="F18" s="20" t="n">
        <v>3.77578072</v>
      </c>
      <c r="G18" s="18" t="n">
        <v>484.80529912</v>
      </c>
      <c r="H18" s="20" t="n">
        <v>5.18704231</v>
      </c>
      <c r="I18" s="18" t="n">
        <v>476.9844051</v>
      </c>
      <c r="J18" s="20" t="n">
        <v>5.57005396</v>
      </c>
      <c r="K18" s="18" t="n">
        <v>456.25247224</v>
      </c>
      <c r="L18" s="20" t="n">
        <v>5.50566459</v>
      </c>
      <c r="M18" s="18" t="n">
        <v>435.26040857</v>
      </c>
      <c r="N18" s="20" t="n">
        <v>6.18461773</v>
      </c>
      <c r="O18" s="18" t="n">
        <v>344.14369298</v>
      </c>
      <c r="P18" s="20" t="n">
        <v>18.50959331</v>
      </c>
      <c r="Q18" s="18" t="s">
        <v>182</v>
      </c>
      <c r="R18" s="20" t="s">
        <v>182</v>
      </c>
      <c r="S18" s="18" t="s">
        <v>182</v>
      </c>
      <c r="T18" s="20" t="s">
        <v>182</v>
      </c>
      <c r="U18" s="18" t="s">
        <v>182</v>
      </c>
      <c r="V18" s="20" t="s">
        <v>182</v>
      </c>
      <c r="W18" s="18" t="n">
        <v>382.67821402</v>
      </c>
      <c r="X18" s="20" t="n">
        <v>7.92174603</v>
      </c>
    </row>
    <row r="19" spans="1:24">
      <c r="A19" s="15" t="s">
        <v>194</v>
      </c>
      <c r="B19" s="17" t="n">
        <v>5658</v>
      </c>
      <c r="C19" s="18">
        <f>(154.0/B19*100)</f>
        <v/>
      </c>
      <c r="D19" s="19" t="n">
        <v>5504</v>
      </c>
      <c r="E19" s="18" t="n">
        <v>470.28391761</v>
      </c>
      <c r="F19" s="20" t="n">
        <v>3.80458518</v>
      </c>
      <c r="G19" s="18" t="n">
        <v>499.99184316</v>
      </c>
      <c r="H19" s="20" t="n">
        <v>3.33172103</v>
      </c>
      <c r="I19" s="18" t="n">
        <v>481.49344448</v>
      </c>
      <c r="J19" s="20" t="n">
        <v>4.13609907</v>
      </c>
      <c r="K19" s="18" t="n">
        <v>457.2973578</v>
      </c>
      <c r="L19" s="20" t="n">
        <v>5.13413498</v>
      </c>
      <c r="M19" s="18" t="n">
        <v>405.41501034</v>
      </c>
      <c r="N19" s="20" t="n">
        <v>6.32159765</v>
      </c>
      <c r="O19" s="18" t="n">
        <v>417.5235188</v>
      </c>
      <c r="P19" s="20" t="n">
        <v>18.56400748</v>
      </c>
      <c r="Q19" s="18" t="s">
        <v>182</v>
      </c>
      <c r="R19" s="20" t="s">
        <v>182</v>
      </c>
      <c r="S19" s="18" t="s">
        <v>182</v>
      </c>
      <c r="T19" s="20" t="s">
        <v>182</v>
      </c>
      <c r="U19" s="18" t="s">
        <v>182</v>
      </c>
      <c r="V19" s="20" t="s">
        <v>182</v>
      </c>
      <c r="W19" s="18" t="n">
        <v>376.18256973</v>
      </c>
      <c r="X19" s="20" t="n">
        <v>6.88331895</v>
      </c>
    </row>
    <row r="20" spans="1:24">
      <c r="A20" s="15" t="s">
        <v>195</v>
      </c>
      <c r="B20" s="17" t="n">
        <v>3371</v>
      </c>
      <c r="C20" s="18">
        <f>(81.0/B20*100)</f>
        <v/>
      </c>
      <c r="D20" s="19" t="n">
        <v>3290</v>
      </c>
      <c r="E20" s="18" t="n">
        <v>478.61157072</v>
      </c>
      <c r="F20" s="20" t="n">
        <v>4.60739574</v>
      </c>
      <c r="G20" s="18" t="n">
        <v>503.26692225</v>
      </c>
      <c r="H20" s="20" t="n">
        <v>3.8571209</v>
      </c>
      <c r="I20" s="18" t="n">
        <v>490.61942878</v>
      </c>
      <c r="J20" s="20" t="n">
        <v>3.21616977</v>
      </c>
      <c r="K20" s="18" t="n">
        <v>475.25709394</v>
      </c>
      <c r="L20" s="20" t="n">
        <v>6.32390042</v>
      </c>
      <c r="M20" s="18" t="n">
        <v>453.2261441</v>
      </c>
      <c r="N20" s="20" t="n">
        <v>7.81292553</v>
      </c>
      <c r="O20" s="18" t="s">
        <v>182</v>
      </c>
      <c r="P20" s="20" t="s">
        <v>182</v>
      </c>
      <c r="Q20" s="18" t="s">
        <v>182</v>
      </c>
      <c r="R20" s="20" t="s">
        <v>182</v>
      </c>
      <c r="S20" s="18" t="s">
        <v>182</v>
      </c>
      <c r="T20" s="20" t="s">
        <v>182</v>
      </c>
      <c r="U20" s="18" t="s">
        <v>182</v>
      </c>
      <c r="V20" s="20" t="s">
        <v>182</v>
      </c>
      <c r="W20" s="18" t="n">
        <v>391.60596039</v>
      </c>
      <c r="X20" s="20" t="n">
        <v>7.54674561</v>
      </c>
    </row>
    <row r="21" spans="1:24">
      <c r="A21" s="15" t="s">
        <v>196</v>
      </c>
      <c r="B21" s="17" t="n">
        <v>5741</v>
      </c>
      <c r="C21" s="18">
        <f>(81.0/B21*100)</f>
        <v/>
      </c>
      <c r="D21" s="19" t="n">
        <v>5660</v>
      </c>
      <c r="E21" s="18" t="n">
        <v>518.54115551</v>
      </c>
      <c r="F21" s="20" t="n">
        <v>2.84530667</v>
      </c>
      <c r="G21" s="18" t="n">
        <v>536.31639834</v>
      </c>
      <c r="H21" s="20" t="n">
        <v>2.97856803</v>
      </c>
      <c r="I21" s="18" t="n">
        <v>525.56202587</v>
      </c>
      <c r="J21" s="20" t="n">
        <v>4.01037139</v>
      </c>
      <c r="K21" s="18" t="n">
        <v>518.68805032</v>
      </c>
      <c r="L21" s="20" t="n">
        <v>7.1406588</v>
      </c>
      <c r="M21" s="18" t="n">
        <v>461.20675179</v>
      </c>
      <c r="N21" s="20" t="n">
        <v>8.07931834</v>
      </c>
      <c r="O21" s="18" t="n">
        <v>412.14039851</v>
      </c>
      <c r="P21" s="20" t="n">
        <v>36.64432922</v>
      </c>
      <c r="Q21" s="18" t="s">
        <v>182</v>
      </c>
      <c r="R21" s="20" t="s">
        <v>182</v>
      </c>
      <c r="S21" s="18" t="s">
        <v>182</v>
      </c>
      <c r="T21" s="20" t="s">
        <v>182</v>
      </c>
      <c r="U21" s="18" t="s">
        <v>182</v>
      </c>
      <c r="V21" s="20" t="s">
        <v>182</v>
      </c>
      <c r="W21" s="18" t="n">
        <v>449.53566185</v>
      </c>
      <c r="X21" s="20" t="n">
        <v>8.909535</v>
      </c>
    </row>
    <row r="22" spans="1:24">
      <c r="A22" s="15" t="s">
        <v>197</v>
      </c>
      <c r="B22" s="17" t="n">
        <v>6598</v>
      </c>
      <c r="C22" s="18">
        <f>(102.0/B22*100)</f>
        <v/>
      </c>
      <c r="D22" s="19" t="n">
        <v>6496</v>
      </c>
      <c r="E22" s="18" t="n">
        <v>505.53348531</v>
      </c>
      <c r="F22" s="20" t="n">
        <v>6.35731099</v>
      </c>
      <c r="G22" s="18" t="n">
        <v>504.83745957</v>
      </c>
      <c r="H22" s="20" t="n">
        <v>4.65387766</v>
      </c>
      <c r="I22" s="18" t="n">
        <v>493.72686213</v>
      </c>
      <c r="J22" s="20" t="n">
        <v>5.68029349</v>
      </c>
      <c r="K22" s="18" t="n">
        <v>458.87013419</v>
      </c>
      <c r="L22" s="20" t="n">
        <v>6.11136779</v>
      </c>
      <c r="M22" s="18" t="n">
        <v>444.63639181</v>
      </c>
      <c r="N22" s="20" t="n">
        <v>7.30738844</v>
      </c>
      <c r="O22" s="18" t="n">
        <v>371.78539807</v>
      </c>
      <c r="P22" s="20" t="n">
        <v>9.287245390000001</v>
      </c>
      <c r="Q22" s="18" t="s">
        <v>182</v>
      </c>
      <c r="R22" s="20" t="s">
        <v>182</v>
      </c>
      <c r="S22" s="18" t="n">
        <v>481.75555063</v>
      </c>
      <c r="T22" s="20" t="n">
        <v>8.711038220000001</v>
      </c>
      <c r="U22" s="18" t="s">
        <v>182</v>
      </c>
      <c r="V22" s="20" t="s">
        <v>182</v>
      </c>
      <c r="W22" s="18" t="n">
        <v>374.09314004</v>
      </c>
      <c r="X22" s="20" t="n">
        <v>7.92439176</v>
      </c>
    </row>
    <row r="23" spans="1:24">
      <c r="A23" s="15" t="s">
        <v>198</v>
      </c>
      <c r="B23" s="17" t="n">
        <v>11583</v>
      </c>
      <c r="C23" s="18">
        <f>(522.0/B23*100)</f>
        <v/>
      </c>
      <c r="D23" s="19" t="n">
        <v>11061</v>
      </c>
      <c r="E23" s="18" t="n">
        <v>495.78571056</v>
      </c>
      <c r="F23" s="20" t="n">
        <v>3.25089632</v>
      </c>
      <c r="G23" s="18" t="n">
        <v>508.12054337</v>
      </c>
      <c r="H23" s="20" t="n">
        <v>3.83006022</v>
      </c>
      <c r="I23" s="18" t="n">
        <v>493.38636838</v>
      </c>
      <c r="J23" s="20" t="n">
        <v>5.37989097</v>
      </c>
      <c r="K23" s="18" t="n">
        <v>468.41122117</v>
      </c>
      <c r="L23" s="20" t="n">
        <v>5.04799875</v>
      </c>
      <c r="M23" s="18" t="n">
        <v>462.37605589</v>
      </c>
      <c r="N23" s="20" t="n">
        <v>8.44680514</v>
      </c>
      <c r="O23" s="18" t="n">
        <v>415.78740956</v>
      </c>
      <c r="P23" s="20" t="n">
        <v>22.44752181</v>
      </c>
      <c r="Q23" s="18" t="s">
        <v>182</v>
      </c>
      <c r="R23" s="20" t="s">
        <v>182</v>
      </c>
      <c r="S23" s="18" t="s">
        <v>182</v>
      </c>
      <c r="T23" s="20" t="s">
        <v>182</v>
      </c>
      <c r="U23" s="18" t="s">
        <v>182</v>
      </c>
      <c r="V23" s="20" t="s">
        <v>182</v>
      </c>
      <c r="W23" s="18" t="n">
        <v>407.98732399</v>
      </c>
      <c r="X23" s="20" t="n">
        <v>5.8061489</v>
      </c>
    </row>
    <row r="24" spans="1:24">
      <c r="A24" s="15" t="s">
        <v>199</v>
      </c>
      <c r="B24" s="17" t="n">
        <v>6647</v>
      </c>
      <c r="C24" s="18">
        <f>(20.0/B24*100)</f>
        <v/>
      </c>
      <c r="D24" s="19" t="n">
        <v>6627</v>
      </c>
      <c r="E24" s="18" t="n">
        <v>519.86846386</v>
      </c>
      <c r="F24" s="20" t="n">
        <v>2.90908769</v>
      </c>
      <c r="G24" s="18" t="n">
        <v>521.69574909</v>
      </c>
      <c r="H24" s="20" t="n">
        <v>6.88322718</v>
      </c>
      <c r="I24" s="18" t="n">
        <v>510.33533103</v>
      </c>
      <c r="J24" s="20" t="n">
        <v>9.845649440000001</v>
      </c>
      <c r="K24" s="18" t="n">
        <v>450.93415478</v>
      </c>
      <c r="L24" s="20" t="n">
        <v>16.43018128</v>
      </c>
      <c r="M24" s="18" t="n">
        <v>480.77829853</v>
      </c>
      <c r="N24" s="20" t="n">
        <v>19.58701726</v>
      </c>
      <c r="O24" s="18" t="n">
        <v>421.72680658</v>
      </c>
      <c r="P24" s="20" t="n">
        <v>17.49008828</v>
      </c>
      <c r="Q24" s="18" t="s">
        <v>182</v>
      </c>
      <c r="R24" s="20" t="s">
        <v>182</v>
      </c>
      <c r="S24" s="18" t="s">
        <v>182</v>
      </c>
      <c r="T24" s="20" t="s">
        <v>182</v>
      </c>
      <c r="U24" s="18" t="s">
        <v>182</v>
      </c>
      <c r="V24" s="20" t="s">
        <v>182</v>
      </c>
      <c r="W24" s="18" t="n">
        <v>440.21312573</v>
      </c>
      <c r="X24" s="20" t="n">
        <v>13.76430646</v>
      </c>
    </row>
    <row r="25" spans="1:24">
      <c r="A25" s="15" t="s">
        <v>200</v>
      </c>
      <c r="B25" s="17" t="n">
        <v>5581</v>
      </c>
      <c r="C25" s="18">
        <f>(28.0/B25*100)</f>
        <v/>
      </c>
      <c r="D25" s="19" t="n">
        <v>5553</v>
      </c>
      <c r="E25" s="18" t="n">
        <v>490.37578199</v>
      </c>
      <c r="F25" s="20" t="n">
        <v>3.82246125</v>
      </c>
      <c r="G25" s="18" t="n">
        <v>530.41004448</v>
      </c>
      <c r="H25" s="20" t="n">
        <v>3.99561148</v>
      </c>
      <c r="I25" s="18" t="n">
        <v>526.72678389</v>
      </c>
      <c r="J25" s="20" t="n">
        <v>4.29167429</v>
      </c>
      <c r="K25" s="18" t="n">
        <v>547.78820895</v>
      </c>
      <c r="L25" s="20" t="n">
        <v>8.54717424</v>
      </c>
      <c r="M25" s="18" t="n">
        <v>539.09415735</v>
      </c>
      <c r="N25" s="20" t="n">
        <v>20.0957635</v>
      </c>
      <c r="O25" s="18" t="n">
        <v>368.87327966</v>
      </c>
      <c r="P25" s="20" t="n">
        <v>23.3815843</v>
      </c>
      <c r="Q25" s="18" t="s">
        <v>182</v>
      </c>
      <c r="R25" s="20" t="s">
        <v>182</v>
      </c>
      <c r="S25" s="18" t="s">
        <v>182</v>
      </c>
      <c r="T25" s="20" t="s">
        <v>182</v>
      </c>
      <c r="U25" s="18" t="s">
        <v>182</v>
      </c>
      <c r="V25" s="20" t="s">
        <v>182</v>
      </c>
      <c r="W25" s="18" t="n">
        <v>448.49933833</v>
      </c>
      <c r="X25" s="20" t="n">
        <v>17.93420766</v>
      </c>
    </row>
    <row r="26" spans="1:24">
      <c r="A26" s="15" t="s">
        <v>201</v>
      </c>
      <c r="B26" s="17" t="n">
        <v>4869</v>
      </c>
      <c r="C26" s="18">
        <f>(102.0/B26*100)</f>
        <v/>
      </c>
      <c r="D26" s="19" t="n">
        <v>4767</v>
      </c>
      <c r="E26" s="18" t="n">
        <v>486.77572973</v>
      </c>
      <c r="F26" s="20" t="n">
        <v>4.36354669</v>
      </c>
      <c r="G26" s="18" t="n">
        <v>503.73947055</v>
      </c>
      <c r="H26" s="20" t="n">
        <v>3.00026807</v>
      </c>
      <c r="I26" s="18" t="n">
        <v>492.44452817</v>
      </c>
      <c r="J26" s="20" t="n">
        <v>3.11501202</v>
      </c>
      <c r="K26" s="18" t="n">
        <v>486.75780435</v>
      </c>
      <c r="L26" s="20" t="n">
        <v>3.4546163</v>
      </c>
      <c r="M26" s="18" t="n">
        <v>456.4214093</v>
      </c>
      <c r="N26" s="20" t="n">
        <v>5.17044737</v>
      </c>
      <c r="O26" s="18" t="s">
        <v>182</v>
      </c>
      <c r="P26" s="20" t="s">
        <v>182</v>
      </c>
      <c r="Q26" s="18" t="s">
        <v>182</v>
      </c>
      <c r="R26" s="20" t="s">
        <v>182</v>
      </c>
      <c r="S26" s="18" t="s">
        <v>182</v>
      </c>
      <c r="T26" s="20" t="s">
        <v>182</v>
      </c>
      <c r="U26" s="18" t="s">
        <v>182</v>
      </c>
      <c r="V26" s="20" t="s">
        <v>182</v>
      </c>
      <c r="W26" s="18" t="n">
        <v>424.22662277</v>
      </c>
      <c r="X26" s="20" t="n">
        <v>7.17877108</v>
      </c>
    </row>
    <row r="27" spans="1:24">
      <c r="A27" s="15" t="s">
        <v>202</v>
      </c>
      <c r="B27" s="17" t="n">
        <v>5299</v>
      </c>
      <c r="C27" s="18">
        <f>(186.0/B27*100)</f>
        <v/>
      </c>
      <c r="D27" s="19" t="n">
        <v>5113</v>
      </c>
      <c r="E27" s="18" t="n">
        <v>489.38080276</v>
      </c>
      <c r="F27" s="20" t="n">
        <v>2.85157976</v>
      </c>
      <c r="G27" s="18" t="n">
        <v>514.02086059</v>
      </c>
      <c r="H27" s="20" t="n">
        <v>2.87939762</v>
      </c>
      <c r="I27" s="18" t="n">
        <v>494.7061022</v>
      </c>
      <c r="J27" s="20" t="n">
        <v>3.87678375</v>
      </c>
      <c r="K27" s="18" t="n">
        <v>481.18171587</v>
      </c>
      <c r="L27" s="20" t="n">
        <v>4.81178181</v>
      </c>
      <c r="M27" s="18" t="n">
        <v>458.10192548</v>
      </c>
      <c r="N27" s="20" t="n">
        <v>7.99810844</v>
      </c>
      <c r="O27" s="18" t="n">
        <v>387.30917951</v>
      </c>
      <c r="P27" s="20" t="n">
        <v>16.08929805</v>
      </c>
      <c r="Q27" s="18" t="s">
        <v>182</v>
      </c>
      <c r="R27" s="20" t="s">
        <v>182</v>
      </c>
      <c r="S27" s="18" t="s">
        <v>182</v>
      </c>
      <c r="T27" s="20" t="s">
        <v>182</v>
      </c>
      <c r="U27" s="18" t="s">
        <v>182</v>
      </c>
      <c r="V27" s="20" t="s">
        <v>182</v>
      </c>
      <c r="W27" s="18" t="n">
        <v>400.50888055</v>
      </c>
      <c r="X27" s="20" t="n">
        <v>4.60189592</v>
      </c>
    </row>
    <row r="28" spans="1:24">
      <c r="A28" s="15" t="s">
        <v>203</v>
      </c>
      <c r="B28" s="17" t="n">
        <v>7568</v>
      </c>
      <c r="C28" s="18">
        <f>(135.0/B28*100)</f>
        <v/>
      </c>
      <c r="D28" s="19" t="n">
        <v>7433</v>
      </c>
      <c r="E28" s="18" t="n">
        <v>385.89589589</v>
      </c>
      <c r="F28" s="20" t="n">
        <v>4.12287968</v>
      </c>
      <c r="G28" s="18" t="n">
        <v>416.96682949</v>
      </c>
      <c r="H28" s="20" t="n">
        <v>3.27227428</v>
      </c>
      <c r="I28" s="18" t="n">
        <v>436.46274418</v>
      </c>
      <c r="J28" s="20" t="n">
        <v>3.13718961</v>
      </c>
      <c r="K28" s="18" t="n">
        <v>441.96390574</v>
      </c>
      <c r="L28" s="20" t="n">
        <v>3.10083091</v>
      </c>
      <c r="M28" s="18" t="n">
        <v>439.22954666</v>
      </c>
      <c r="N28" s="20" t="n">
        <v>5.68030639</v>
      </c>
      <c r="O28" s="18" t="n">
        <v>334.93985653</v>
      </c>
      <c r="P28" s="20" t="n">
        <v>9.19196545</v>
      </c>
      <c r="Q28" s="18" t="s">
        <v>182</v>
      </c>
      <c r="R28" s="20" t="s">
        <v>182</v>
      </c>
      <c r="S28" s="18" t="s">
        <v>182</v>
      </c>
      <c r="T28" s="20" t="s">
        <v>182</v>
      </c>
      <c r="U28" s="18" t="s">
        <v>182</v>
      </c>
      <c r="V28" s="20" t="s">
        <v>182</v>
      </c>
      <c r="W28" s="18" t="n">
        <v>352.79337784</v>
      </c>
      <c r="X28" s="20" t="n">
        <v>6.97991932</v>
      </c>
    </row>
    <row r="29" spans="1:24">
      <c r="A29" s="15" t="s">
        <v>204</v>
      </c>
      <c r="B29" s="17" t="n">
        <v>5385</v>
      </c>
      <c r="C29" s="18">
        <f>(37.0/B29*100)</f>
        <v/>
      </c>
      <c r="D29" s="19" t="n">
        <v>5348</v>
      </c>
      <c r="E29" s="18" t="n">
        <v>489.71248219</v>
      </c>
      <c r="F29" s="20" t="n">
        <v>4.5112296</v>
      </c>
      <c r="G29" s="18" t="n">
        <v>511.07309954</v>
      </c>
      <c r="H29" s="20" t="n">
        <v>3.40723747</v>
      </c>
      <c r="I29" s="18" t="n">
        <v>516.02441416</v>
      </c>
      <c r="J29" s="20" t="n">
        <v>3.34366087</v>
      </c>
      <c r="K29" s="18" t="n">
        <v>521.46435044</v>
      </c>
      <c r="L29" s="20" t="n">
        <v>3.92064393</v>
      </c>
      <c r="M29" s="18" t="n">
        <v>509.08001937</v>
      </c>
      <c r="N29" s="20" t="n">
        <v>7.9548929</v>
      </c>
      <c r="O29" s="18" t="n">
        <v>324.13415987</v>
      </c>
      <c r="P29" s="20" t="n">
        <v>51.69632977</v>
      </c>
      <c r="Q29" s="18" t="s">
        <v>182</v>
      </c>
      <c r="R29" s="20" t="s">
        <v>182</v>
      </c>
      <c r="S29" s="18" t="n">
        <v>314.02123871</v>
      </c>
      <c r="T29" s="20" t="n">
        <v>13.26138992</v>
      </c>
      <c r="U29" s="18" t="s">
        <v>182</v>
      </c>
      <c r="V29" s="20" t="s">
        <v>182</v>
      </c>
      <c r="W29" s="18" t="n">
        <v>404.38989942</v>
      </c>
      <c r="X29" s="20" t="n">
        <v>11.83173001</v>
      </c>
    </row>
    <row r="30" spans="1:24">
      <c r="A30" s="15" t="s">
        <v>205</v>
      </c>
      <c r="B30" s="17" t="n">
        <v>4520</v>
      </c>
      <c r="C30" s="18">
        <f>(577.0/B30*100)</f>
        <v/>
      </c>
      <c r="D30" s="19" t="n">
        <v>3943</v>
      </c>
      <c r="E30" s="18" t="n">
        <v>467.27582745</v>
      </c>
      <c r="F30" s="20" t="n">
        <v>7.31846573</v>
      </c>
      <c r="G30" s="18" t="n">
        <v>499.17388366</v>
      </c>
      <c r="H30" s="20" t="n">
        <v>5.82708363</v>
      </c>
      <c r="I30" s="18" t="n">
        <v>529.32633996</v>
      </c>
      <c r="J30" s="20" t="n">
        <v>3.72859647</v>
      </c>
      <c r="K30" s="18" t="n">
        <v>540.59096884</v>
      </c>
      <c r="L30" s="20" t="n">
        <v>3.75920265</v>
      </c>
      <c r="M30" s="18" t="n">
        <v>529.97947268</v>
      </c>
      <c r="N30" s="20" t="n">
        <v>5.86773205</v>
      </c>
      <c r="O30" s="18" t="n">
        <v>405.01001004</v>
      </c>
      <c r="P30" s="20" t="n">
        <v>26.28454288</v>
      </c>
      <c r="Q30" s="18" t="s">
        <v>182</v>
      </c>
      <c r="R30" s="20" t="s">
        <v>182</v>
      </c>
      <c r="S30" s="18" t="s">
        <v>182</v>
      </c>
      <c r="T30" s="20" t="s">
        <v>182</v>
      </c>
      <c r="U30" s="18" t="s">
        <v>182</v>
      </c>
      <c r="V30" s="20" t="s">
        <v>182</v>
      </c>
      <c r="W30" s="18" t="n">
        <v>422.55168317</v>
      </c>
      <c r="X30" s="20" t="n">
        <v>7.3804365</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(17.0/B32*100)</f>
        <v/>
      </c>
      <c r="D32" s="19" t="n">
        <v>4461</v>
      </c>
      <c r="E32" s="18" t="n">
        <v>517.5942377</v>
      </c>
      <c r="F32" s="20" t="n">
        <v>4.30019769</v>
      </c>
      <c r="G32" s="18" t="n">
        <v>525.38775791</v>
      </c>
      <c r="H32" s="20" t="n">
        <v>4.21541628</v>
      </c>
      <c r="I32" s="18" t="n">
        <v>509.85658898</v>
      </c>
      <c r="J32" s="20" t="n">
        <v>3.2803076</v>
      </c>
      <c r="K32" s="18" t="n">
        <v>502.01961176</v>
      </c>
      <c r="L32" s="20" t="n">
        <v>4.06946931</v>
      </c>
      <c r="M32" s="18" t="n">
        <v>479.98549442</v>
      </c>
      <c r="N32" s="20" t="n">
        <v>5.10077672</v>
      </c>
      <c r="O32" s="18" t="n">
        <v>415.96615723</v>
      </c>
      <c r="P32" s="20" t="n">
        <v>23.22638406</v>
      </c>
      <c r="Q32" s="18" t="s">
        <v>182</v>
      </c>
      <c r="R32" s="20" t="s">
        <v>182</v>
      </c>
      <c r="S32" s="18" t="s">
        <v>182</v>
      </c>
      <c r="T32" s="20" t="s">
        <v>182</v>
      </c>
      <c r="U32" s="18" t="s">
        <v>182</v>
      </c>
      <c r="V32" s="20" t="s">
        <v>182</v>
      </c>
      <c r="W32" s="18" t="n">
        <v>412.12381842</v>
      </c>
      <c r="X32" s="20" t="n">
        <v>8.877780769999999</v>
      </c>
    </row>
    <row r="33" spans="1:24">
      <c r="A33" s="15" t="s">
        <v>208</v>
      </c>
      <c r="B33" s="17" t="n">
        <v>7325</v>
      </c>
      <c r="C33" s="18">
        <f>(246.0/B33*100)</f>
        <v/>
      </c>
      <c r="D33" s="19" t="n">
        <v>7079</v>
      </c>
      <c r="E33" s="18" t="n">
        <v>515.52233195</v>
      </c>
      <c r="F33" s="20" t="n">
        <v>3.61408211</v>
      </c>
      <c r="G33" s="18" t="n">
        <v>516.39014509</v>
      </c>
      <c r="H33" s="20" t="n">
        <v>3.25604926</v>
      </c>
      <c r="I33" s="18" t="n">
        <v>500.73801884</v>
      </c>
      <c r="J33" s="20" t="n">
        <v>4.0406753</v>
      </c>
      <c r="K33" s="18" t="n">
        <v>475.02035131</v>
      </c>
      <c r="L33" s="20" t="n">
        <v>5.27168141</v>
      </c>
      <c r="M33" s="18" t="n">
        <v>451.8062247</v>
      </c>
      <c r="N33" s="20" t="n">
        <v>6.36623175</v>
      </c>
      <c r="O33" s="18" t="n">
        <v>376.02911283</v>
      </c>
      <c r="P33" s="20" t="n">
        <v>21.32653468</v>
      </c>
      <c r="Q33" s="18" t="s">
        <v>182</v>
      </c>
      <c r="R33" s="20" t="s">
        <v>182</v>
      </c>
      <c r="S33" s="18" t="s">
        <v>182</v>
      </c>
      <c r="T33" s="20" t="s">
        <v>182</v>
      </c>
      <c r="U33" s="18" t="s">
        <v>182</v>
      </c>
      <c r="V33" s="20" t="s">
        <v>182</v>
      </c>
      <c r="W33" s="18" t="n">
        <v>413.54424552</v>
      </c>
      <c r="X33" s="20" t="n">
        <v>8.8432937</v>
      </c>
    </row>
    <row r="34" spans="1:24">
      <c r="A34" s="15" t="s">
        <v>209</v>
      </c>
      <c r="B34" s="17" t="n">
        <v>6350</v>
      </c>
      <c r="C34" s="18">
        <f>(87.0/B34*100)</f>
        <v/>
      </c>
      <c r="D34" s="19" t="n">
        <v>6263</v>
      </c>
      <c r="E34" s="18" t="n">
        <v>443.98630027</v>
      </c>
      <c r="F34" s="20" t="n">
        <v>4.58357799</v>
      </c>
      <c r="G34" s="18" t="n">
        <v>484.04656394</v>
      </c>
      <c r="H34" s="20" t="n">
        <v>3.17012517</v>
      </c>
      <c r="I34" s="18" t="n">
        <v>488.39471176</v>
      </c>
      <c r="J34" s="20" t="n">
        <v>3.46114895</v>
      </c>
      <c r="K34" s="18" t="n">
        <v>454.34548952</v>
      </c>
      <c r="L34" s="20" t="n">
        <v>5.47900195</v>
      </c>
      <c r="M34" s="18" t="n">
        <v>417.63032277</v>
      </c>
      <c r="N34" s="20" t="n">
        <v>5.45083166</v>
      </c>
      <c r="O34" s="18" t="n">
        <v>336.00964723</v>
      </c>
      <c r="P34" s="20" t="n">
        <v>14.75537024</v>
      </c>
      <c r="Q34" s="18" t="s">
        <v>182</v>
      </c>
      <c r="R34" s="20" t="s">
        <v>182</v>
      </c>
      <c r="S34" s="18" t="n">
        <v>263.37193708</v>
      </c>
      <c r="T34" s="20" t="n">
        <v>13.61114927</v>
      </c>
      <c r="U34" s="18" t="s">
        <v>182</v>
      </c>
      <c r="V34" s="20" t="s">
        <v>182</v>
      </c>
      <c r="W34" s="18" t="n">
        <v>362.47229881</v>
      </c>
      <c r="X34" s="20" t="n">
        <v>7.25500129</v>
      </c>
    </row>
    <row r="35" spans="1:24">
      <c r="A35" s="15" t="s">
        <v>210</v>
      </c>
      <c r="B35" s="17" t="n">
        <v>6406</v>
      </c>
      <c r="C35" s="18">
        <f>(76.0/B35*100)</f>
        <v/>
      </c>
      <c r="D35" s="19" t="n">
        <v>6330</v>
      </c>
      <c r="E35" s="18" t="n">
        <v>507.41540261</v>
      </c>
      <c r="F35" s="20" t="n">
        <v>3.08817033</v>
      </c>
      <c r="G35" s="18" t="n">
        <v>529.29889111</v>
      </c>
      <c r="H35" s="20" t="n">
        <v>2.76756868</v>
      </c>
      <c r="I35" s="18" t="n">
        <v>512.34964767</v>
      </c>
      <c r="J35" s="20" t="n">
        <v>3.26197066</v>
      </c>
      <c r="K35" s="18" t="n">
        <v>497.50431256</v>
      </c>
      <c r="L35" s="20" t="n">
        <v>5.13699951</v>
      </c>
      <c r="M35" s="18" t="n">
        <v>453.25866538</v>
      </c>
      <c r="N35" s="20" t="n">
        <v>7.52663717</v>
      </c>
      <c r="O35" s="18" t="n">
        <v>430.2645433</v>
      </c>
      <c r="P35" s="20" t="n">
        <v>21.07802728</v>
      </c>
      <c r="Q35" s="18" t="s">
        <v>182</v>
      </c>
      <c r="R35" s="20" t="s">
        <v>182</v>
      </c>
      <c r="S35" s="18" t="n">
        <v>337.32521215</v>
      </c>
      <c r="T35" s="20" t="n">
        <v>11.65794297</v>
      </c>
      <c r="U35" s="18" t="s">
        <v>182</v>
      </c>
      <c r="V35" s="20" t="s">
        <v>182</v>
      </c>
      <c r="W35" s="18" t="n">
        <v>423.37733346</v>
      </c>
      <c r="X35" s="20" t="n">
        <v>6.42399892</v>
      </c>
    </row>
    <row r="36" spans="1:24">
      <c r="A36" s="15" t="s">
        <v>211</v>
      </c>
      <c r="B36" s="17" t="n">
        <v>6736</v>
      </c>
      <c r="C36" s="18">
        <f>(54.0/B36*100)</f>
        <v/>
      </c>
      <c r="D36" s="19" t="n">
        <v>6682</v>
      </c>
      <c r="E36" s="18" t="n">
        <v>498.30788411</v>
      </c>
      <c r="F36" s="20" t="n">
        <v>2.82631629</v>
      </c>
      <c r="G36" s="18" t="n">
        <v>509.85659522</v>
      </c>
      <c r="H36" s="20" t="n">
        <v>3.11013453</v>
      </c>
      <c r="I36" s="18" t="n">
        <v>505.25992</v>
      </c>
      <c r="J36" s="20" t="n">
        <v>3.97868664</v>
      </c>
      <c r="K36" s="18" t="n">
        <v>497.58621077</v>
      </c>
      <c r="L36" s="20" t="n">
        <v>5.18843887</v>
      </c>
      <c r="M36" s="18" t="n">
        <v>474.73187886</v>
      </c>
      <c r="N36" s="20" t="n">
        <v>9.168631980000001</v>
      </c>
      <c r="O36" s="18" t="n">
        <v>369.72364582</v>
      </c>
      <c r="P36" s="20" t="n">
        <v>22.3136275</v>
      </c>
      <c r="Q36" s="18" t="s">
        <v>182</v>
      </c>
      <c r="R36" s="20" t="s">
        <v>182</v>
      </c>
      <c r="S36" s="18" t="s">
        <v>182</v>
      </c>
      <c r="T36" s="20" t="s">
        <v>182</v>
      </c>
      <c r="U36" s="18" t="s">
        <v>182</v>
      </c>
      <c r="V36" s="20" t="s">
        <v>182</v>
      </c>
      <c r="W36" s="18" t="n">
        <v>403.08700295</v>
      </c>
      <c r="X36" s="20" t="n">
        <v>7.33889273</v>
      </c>
    </row>
    <row r="37" spans="1:24">
      <c r="A37" s="15" t="s">
        <v>212</v>
      </c>
      <c r="B37" s="17" t="n">
        <v>5458</v>
      </c>
      <c r="C37" s="18">
        <f>(271.0/B37*100)</f>
        <v/>
      </c>
      <c r="D37" s="19" t="n">
        <v>5187</v>
      </c>
      <c r="E37" s="18" t="n">
        <v>509.08409589</v>
      </c>
      <c r="F37" s="20" t="n">
        <v>4.71591766</v>
      </c>
      <c r="G37" s="18" t="n">
        <v>511.05576399</v>
      </c>
      <c r="H37" s="20" t="n">
        <v>5.05742375</v>
      </c>
      <c r="I37" s="18" t="n">
        <v>522.06196518</v>
      </c>
      <c r="J37" s="20" t="n">
        <v>3.76466354</v>
      </c>
      <c r="K37" s="18" t="n">
        <v>515.42034588</v>
      </c>
      <c r="L37" s="20" t="n">
        <v>4.34625088</v>
      </c>
      <c r="M37" s="18" t="n">
        <v>505.08255003</v>
      </c>
      <c r="N37" s="20" t="n">
        <v>6.05782894</v>
      </c>
      <c r="O37" s="18" t="n">
        <v>343.16972128</v>
      </c>
      <c r="P37" s="20" t="n">
        <v>23.12127196</v>
      </c>
      <c r="Q37" s="18" t="s">
        <v>182</v>
      </c>
      <c r="R37" s="20" t="s">
        <v>182</v>
      </c>
      <c r="S37" s="18" t="s">
        <v>182</v>
      </c>
      <c r="T37" s="20" t="s">
        <v>182</v>
      </c>
      <c r="U37" s="18" t="s">
        <v>182</v>
      </c>
      <c r="V37" s="20" t="s">
        <v>182</v>
      </c>
      <c r="W37" s="18" t="n">
        <v>410.6198881</v>
      </c>
      <c r="X37" s="20" t="n">
        <v>6.31215598</v>
      </c>
    </row>
    <row r="38" spans="1:24">
      <c r="A38" s="15" t="s">
        <v>213</v>
      </c>
      <c r="B38" s="17" t="n">
        <v>5860</v>
      </c>
      <c r="C38" s="18">
        <f>(68.0/B38*100)</f>
        <v/>
      </c>
      <c r="D38" s="19" t="n">
        <v>5792</v>
      </c>
      <c r="E38" s="18" t="n">
        <v>496.32987645</v>
      </c>
      <c r="F38" s="20" t="n">
        <v>4.20716823</v>
      </c>
      <c r="G38" s="18" t="n">
        <v>518.99455024</v>
      </c>
      <c r="H38" s="20" t="n">
        <v>3.16919743</v>
      </c>
      <c r="I38" s="18" t="n">
        <v>499.9634635</v>
      </c>
      <c r="J38" s="20" t="n">
        <v>4.50487973</v>
      </c>
      <c r="K38" s="18" t="n">
        <v>471.01640504</v>
      </c>
      <c r="L38" s="20" t="n">
        <v>5.90438234</v>
      </c>
      <c r="M38" s="18" t="n">
        <v>443.5374317</v>
      </c>
      <c r="N38" s="20" t="n">
        <v>9.524673780000001</v>
      </c>
      <c r="O38" s="18" t="n">
        <v>369.61260262</v>
      </c>
      <c r="P38" s="20" t="n">
        <v>18.26023486</v>
      </c>
      <c r="Q38" s="18" t="s">
        <v>182</v>
      </c>
      <c r="R38" s="20" t="s">
        <v>182</v>
      </c>
      <c r="S38" s="18" t="s">
        <v>182</v>
      </c>
      <c r="T38" s="20" t="s">
        <v>182</v>
      </c>
      <c r="U38" s="18" t="s">
        <v>182</v>
      </c>
      <c r="V38" s="20" t="s">
        <v>182</v>
      </c>
      <c r="W38" s="18" t="n">
        <v>412.2206589</v>
      </c>
      <c r="X38" s="20" t="n">
        <v>5.16700313</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(5675.0/B40*100)</f>
        <v/>
      </c>
      <c r="D40" s="19" t="n">
        <v>8482</v>
      </c>
      <c r="E40" s="18" t="n">
        <v>454.65446802</v>
      </c>
      <c r="F40" s="20" t="n">
        <v>6.9733413</v>
      </c>
      <c r="G40" s="18" t="n">
        <v>489.31393371</v>
      </c>
      <c r="H40" s="20" t="n">
        <v>5.03630081</v>
      </c>
      <c r="I40" s="18" t="n">
        <v>511.71940381</v>
      </c>
      <c r="J40" s="20" t="n">
        <v>3.91689236</v>
      </c>
      <c r="K40" s="18" t="n">
        <v>522.57179371</v>
      </c>
      <c r="L40" s="20" t="n">
        <v>3.70071067</v>
      </c>
      <c r="M40" s="18" t="n">
        <v>508.61563126</v>
      </c>
      <c r="N40" s="20" t="n">
        <v>6.18218381</v>
      </c>
      <c r="O40" s="18" t="n">
        <v>432.02468627</v>
      </c>
      <c r="P40" s="20" t="n">
        <v>21.89614716</v>
      </c>
      <c r="Q40" s="18" t="s">
        <v>182</v>
      </c>
      <c r="R40" s="20" t="s">
        <v>182</v>
      </c>
      <c r="S40" s="18" t="n">
        <v>493.18465857</v>
      </c>
      <c r="T40" s="20" t="n">
        <v>2.25147869</v>
      </c>
      <c r="U40" s="18" t="s">
        <v>182</v>
      </c>
      <c r="V40" s="20" t="s">
        <v>182</v>
      </c>
      <c r="W40" s="18" t="n">
        <v>409.58291132</v>
      </c>
      <c r="X40" s="20" t="n">
        <v>7.61696964</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(2819.0/B46*100)</f>
        <v/>
      </c>
      <c r="D46" s="19" t="n">
        <v>20322</v>
      </c>
      <c r="E46" s="18" t="n">
        <v>417.42550232</v>
      </c>
      <c r="F46" s="20" t="n">
        <v>4.0836045</v>
      </c>
      <c r="G46" s="18" t="n">
        <v>430.01066483</v>
      </c>
      <c r="H46" s="20" t="n">
        <v>6.00220049</v>
      </c>
      <c r="I46" s="18" t="n">
        <v>443.73823622</v>
      </c>
      <c r="J46" s="20" t="n">
        <v>4.42690479</v>
      </c>
      <c r="K46" s="18" t="n">
        <v>438.52116837</v>
      </c>
      <c r="L46" s="20" t="n">
        <v>5.56133332</v>
      </c>
      <c r="M46" s="18" t="n">
        <v>409.90927982</v>
      </c>
      <c r="N46" s="20" t="n">
        <v>6.40317582</v>
      </c>
      <c r="O46" s="18" t="n">
        <v>307.86644132</v>
      </c>
      <c r="P46" s="20" t="n">
        <v>11.90587687</v>
      </c>
      <c r="Q46" s="18" t="s">
        <v>182</v>
      </c>
      <c r="R46" s="20" t="s">
        <v>182</v>
      </c>
      <c r="S46" s="18" t="s">
        <v>182</v>
      </c>
      <c r="T46" s="20" t="s">
        <v>182</v>
      </c>
      <c r="U46" s="18" t="s">
        <v>182</v>
      </c>
      <c r="V46" s="20" t="s">
        <v>182</v>
      </c>
      <c r="W46" s="18" t="n">
        <v>382.31101331</v>
      </c>
      <c r="X46" s="20" t="n">
        <v>3.57596931</v>
      </c>
    </row>
    <row r="47" spans="1:24">
      <c r="A47" s="15" t="s">
        <v>222</v>
      </c>
      <c r="B47" s="17" t="n">
        <v>5928</v>
      </c>
      <c r="C47" s="18">
        <f>(162.0/B47*100)</f>
        <v/>
      </c>
      <c r="D47" s="19" t="n">
        <v>5766</v>
      </c>
      <c r="E47" s="18" t="n">
        <v>441.41766871</v>
      </c>
      <c r="F47" s="20" t="n">
        <v>6.20865548</v>
      </c>
      <c r="G47" s="18" t="n">
        <v>474.85424604</v>
      </c>
      <c r="H47" s="20" t="n">
        <v>5.86269604</v>
      </c>
      <c r="I47" s="18" t="n">
        <v>460.41494021</v>
      </c>
      <c r="J47" s="20" t="n">
        <v>5.82620238</v>
      </c>
      <c r="K47" s="18" t="n">
        <v>436.57741998</v>
      </c>
      <c r="L47" s="20" t="n">
        <v>6.07143562</v>
      </c>
      <c r="M47" s="18" t="n">
        <v>426.32305958</v>
      </c>
      <c r="N47" s="20" t="n">
        <v>7.60094533</v>
      </c>
      <c r="O47" s="18" t="n">
        <v>325.00177883</v>
      </c>
      <c r="P47" s="20" t="n">
        <v>13.28366105</v>
      </c>
      <c r="Q47" s="18" t="s">
        <v>182</v>
      </c>
      <c r="R47" s="20" t="s">
        <v>182</v>
      </c>
      <c r="S47" s="18" t="s">
        <v>182</v>
      </c>
      <c r="T47" s="20" t="s">
        <v>182</v>
      </c>
      <c r="U47" s="18" t="s">
        <v>182</v>
      </c>
      <c r="V47" s="20" t="s">
        <v>182</v>
      </c>
      <c r="W47" s="18" t="n">
        <v>358.16616097</v>
      </c>
      <c r="X47" s="20" t="n">
        <v>5.80106128</v>
      </c>
    </row>
    <row r="48" spans="1:24">
      <c r="A48" s="15" t="s">
        <v>223</v>
      </c>
      <c r="B48" s="17" t="n">
        <v>9841</v>
      </c>
      <c r="C48" s="18">
        <f>(19.0/B48*100)</f>
        <v/>
      </c>
      <c r="D48" s="19" t="n">
        <v>9822</v>
      </c>
      <c r="E48" s="18" t="n">
        <v>500.62064523</v>
      </c>
      <c r="F48" s="20" t="n">
        <v>4.84315999</v>
      </c>
      <c r="G48" s="18" t="n">
        <v>512.49226189</v>
      </c>
      <c r="H48" s="20" t="n">
        <v>9.702588670000001</v>
      </c>
      <c r="I48" s="18" t="n">
        <v>495.4497035</v>
      </c>
      <c r="J48" s="20" t="n">
        <v>8.333377179999999</v>
      </c>
      <c r="K48" s="18" t="n">
        <v>438.9488524</v>
      </c>
      <c r="L48" s="20" t="n">
        <v>11.89564611</v>
      </c>
      <c r="M48" s="18" t="n">
        <v>449.15132146</v>
      </c>
      <c r="N48" s="20" t="n">
        <v>11.94707469</v>
      </c>
      <c r="O48" s="18" t="n">
        <v>324.36252601</v>
      </c>
      <c r="P48" s="20" t="n">
        <v>11.17732921</v>
      </c>
      <c r="Q48" s="18" t="s">
        <v>182</v>
      </c>
      <c r="R48" s="20" t="s">
        <v>182</v>
      </c>
      <c r="S48" s="18" t="s">
        <v>182</v>
      </c>
      <c r="T48" s="20" t="s">
        <v>182</v>
      </c>
      <c r="U48" s="18" t="s">
        <v>182</v>
      </c>
      <c r="V48" s="20" t="s">
        <v>182</v>
      </c>
      <c r="W48" s="18" t="n">
        <v>405.7282908</v>
      </c>
      <c r="X48" s="20" t="n">
        <v>23.24768032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(1102.0/B50*100)</f>
        <v/>
      </c>
      <c r="D50" s="19" t="n">
        <v>10693</v>
      </c>
      <c r="E50" s="18" t="n">
        <v>400.13683872</v>
      </c>
      <c r="F50" s="20" t="n">
        <v>4.88646387</v>
      </c>
      <c r="G50" s="18" t="n">
        <v>416.91063552</v>
      </c>
      <c r="H50" s="20" t="n">
        <v>4.84519373</v>
      </c>
      <c r="I50" s="18" t="n">
        <v>446.8253331</v>
      </c>
      <c r="J50" s="20" t="n">
        <v>3.62404636</v>
      </c>
      <c r="K50" s="18" t="n">
        <v>445.86878463</v>
      </c>
      <c r="L50" s="20" t="n">
        <v>3.51829934</v>
      </c>
      <c r="M50" s="18" t="n">
        <v>446.92274847</v>
      </c>
      <c r="N50" s="20" t="n">
        <v>3.54662745</v>
      </c>
      <c r="O50" s="18" t="n">
        <v>322.25586987</v>
      </c>
      <c r="P50" s="20" t="n">
        <v>8.56992509</v>
      </c>
      <c r="Q50" s="18" t="s">
        <v>182</v>
      </c>
      <c r="R50" s="20" t="s">
        <v>182</v>
      </c>
      <c r="S50" s="18" t="s">
        <v>182</v>
      </c>
      <c r="T50" s="20" t="s">
        <v>182</v>
      </c>
      <c r="U50" s="18" t="s">
        <v>182</v>
      </c>
      <c r="V50" s="20" t="s">
        <v>182</v>
      </c>
      <c r="W50" s="18" t="n">
        <v>385.56134051</v>
      </c>
      <c r="X50" s="20" t="n">
        <v>7.76763655</v>
      </c>
    </row>
    <row r="51" spans="1:24">
      <c r="A51" s="15" t="s">
        <v>226</v>
      </c>
      <c r="B51" s="17" t="n">
        <v>6866</v>
      </c>
      <c r="C51" s="18">
        <f>(117.0/B51*100)</f>
        <v/>
      </c>
      <c r="D51" s="19" t="n">
        <v>6749</v>
      </c>
      <c r="E51" s="18" t="n">
        <v>390.79622533</v>
      </c>
      <c r="F51" s="20" t="n">
        <v>4.01309446</v>
      </c>
      <c r="G51" s="18" t="n">
        <v>428.44529292</v>
      </c>
      <c r="H51" s="20" t="n">
        <v>4.24552577</v>
      </c>
      <c r="I51" s="18" t="n">
        <v>447.14189835</v>
      </c>
      <c r="J51" s="20" t="n">
        <v>3.39649729</v>
      </c>
      <c r="K51" s="18" t="n">
        <v>449.198297</v>
      </c>
      <c r="L51" s="20" t="n">
        <v>3.87619316</v>
      </c>
      <c r="M51" s="18" t="n">
        <v>438.91043718</v>
      </c>
      <c r="N51" s="20" t="n">
        <v>5.03432459</v>
      </c>
      <c r="O51" s="18" t="n">
        <v>306.15936954</v>
      </c>
      <c r="P51" s="20" t="n">
        <v>16.24559738</v>
      </c>
      <c r="Q51" s="18" t="s">
        <v>182</v>
      </c>
      <c r="R51" s="20" t="s">
        <v>182</v>
      </c>
      <c r="S51" s="18" t="n">
        <v>427.96430568</v>
      </c>
      <c r="T51" s="20" t="n">
        <v>5.20460603</v>
      </c>
      <c r="U51" s="18" t="s">
        <v>182</v>
      </c>
      <c r="V51" s="20" t="s">
        <v>182</v>
      </c>
      <c r="W51" s="18" t="n">
        <v>390.44081888</v>
      </c>
      <c r="X51" s="20" t="n">
        <v>5.30236675</v>
      </c>
    </row>
    <row r="52" spans="1:24">
      <c r="A52" s="15" t="s">
        <v>227</v>
      </c>
      <c r="B52" s="17" t="n">
        <v>5809</v>
      </c>
      <c r="C52" s="18">
        <f>(119.0/B52*100)</f>
        <v/>
      </c>
      <c r="D52" s="19" t="n">
        <v>5690</v>
      </c>
      <c r="E52" s="18" t="n">
        <v>491.71805595</v>
      </c>
      <c r="F52" s="20" t="n">
        <v>3.37473444</v>
      </c>
      <c r="G52" s="18" t="n">
        <v>509.6872216</v>
      </c>
      <c r="H52" s="20" t="n">
        <v>3.57500559</v>
      </c>
      <c r="I52" s="18" t="n">
        <v>494.82863299</v>
      </c>
      <c r="J52" s="20" t="n">
        <v>4.1142169</v>
      </c>
      <c r="K52" s="18" t="n">
        <v>478.26307455</v>
      </c>
      <c r="L52" s="20" t="n">
        <v>5.99721715</v>
      </c>
      <c r="M52" s="18" t="n">
        <v>445.14894717</v>
      </c>
      <c r="N52" s="20" t="n">
        <v>6.77203267</v>
      </c>
      <c r="O52" s="18" t="n">
        <v>369.52470076</v>
      </c>
      <c r="P52" s="20" t="n">
        <v>22.63947018</v>
      </c>
      <c r="Q52" s="18" t="s">
        <v>182</v>
      </c>
      <c r="R52" s="20" t="s">
        <v>182</v>
      </c>
      <c r="S52" s="18" t="s">
        <v>182</v>
      </c>
      <c r="T52" s="20" t="s">
        <v>182</v>
      </c>
      <c r="U52" s="18" t="s">
        <v>182</v>
      </c>
      <c r="V52" s="20" t="s">
        <v>182</v>
      </c>
      <c r="W52" s="18" t="n">
        <v>398.90456907</v>
      </c>
      <c r="X52" s="20" t="n">
        <v>5.20676014</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(489.0/B54*100)</f>
        <v/>
      </c>
      <c r="D54" s="19" t="n">
        <v>4251</v>
      </c>
      <c r="E54" s="18" t="n">
        <v>353.36646312</v>
      </c>
      <c r="F54" s="20" t="n">
        <v>5.04194273</v>
      </c>
      <c r="G54" s="18" t="n">
        <v>360.5071461</v>
      </c>
      <c r="H54" s="20" t="n">
        <v>5.7296699</v>
      </c>
      <c r="I54" s="18" t="n">
        <v>383.90939038</v>
      </c>
      <c r="J54" s="20" t="n">
        <v>5.49840868</v>
      </c>
      <c r="K54" s="18" t="n">
        <v>380.49568743</v>
      </c>
      <c r="L54" s="20" t="n">
        <v>4.85667984</v>
      </c>
      <c r="M54" s="18" t="n">
        <v>387.88376776</v>
      </c>
      <c r="N54" s="20" t="n">
        <v>5.29652689</v>
      </c>
      <c r="O54" s="18" t="n">
        <v>297.57841935</v>
      </c>
      <c r="P54" s="20" t="n">
        <v>8.27344974</v>
      </c>
      <c r="Q54" s="18" t="s">
        <v>182</v>
      </c>
      <c r="R54" s="20" t="s">
        <v>182</v>
      </c>
      <c r="S54" s="18" t="s">
        <v>182</v>
      </c>
      <c r="T54" s="20" t="s">
        <v>182</v>
      </c>
      <c r="U54" s="18" t="s">
        <v>182</v>
      </c>
      <c r="V54" s="20" t="s">
        <v>182</v>
      </c>
      <c r="W54" s="18" t="n">
        <v>314.19149411</v>
      </c>
      <c r="X54" s="20" t="n">
        <v>4.53175439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510.29628739</v>
      </c>
      <c r="F56" s="20" t="n">
        <v>3.64734693</v>
      </c>
      <c r="G56" s="18" t="n">
        <v>532.4219217900001</v>
      </c>
      <c r="H56" s="20" t="n">
        <v>3.1688781</v>
      </c>
      <c r="I56" s="18" t="n">
        <v>539.91865849</v>
      </c>
      <c r="J56" s="20" t="n">
        <v>3.04137747</v>
      </c>
      <c r="K56" s="18" t="n">
        <v>533.76053281</v>
      </c>
      <c r="L56" s="20" t="n">
        <v>5.49749237</v>
      </c>
      <c r="M56" s="18" t="n">
        <v>496.9487963</v>
      </c>
      <c r="N56" s="20" t="n">
        <v>9.64273566</v>
      </c>
      <c r="O56" s="18" t="n">
        <v>431.98054993</v>
      </c>
      <c r="P56" s="20" t="n">
        <v>17.09401393</v>
      </c>
      <c r="Q56" s="18" t="s">
        <v>182</v>
      </c>
      <c r="R56" s="20" t="s">
        <v>182</v>
      </c>
      <c r="S56" s="18" t="s">
        <v>182</v>
      </c>
      <c r="T56" s="20" t="s">
        <v>182</v>
      </c>
      <c r="U56" s="18" t="s">
        <v>182</v>
      </c>
      <c r="V56" s="20" t="s">
        <v>182</v>
      </c>
      <c r="W56" s="18" t="n">
        <v>424.21035834</v>
      </c>
      <c r="X56" s="20" t="n">
        <v>19.6019218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(266.0/B61*100)</f>
        <v/>
      </c>
      <c r="D61" s="19" t="n">
        <v>6259</v>
      </c>
      <c r="E61" s="18" t="n">
        <v>469.15824235</v>
      </c>
      <c r="F61" s="20" t="n">
        <v>3.67939654</v>
      </c>
      <c r="G61" s="18" t="n">
        <v>494.33804459</v>
      </c>
      <c r="H61" s="20" t="n">
        <v>3.99573196</v>
      </c>
      <c r="I61" s="18" t="n">
        <v>486.79583869</v>
      </c>
      <c r="J61" s="20" t="n">
        <v>3.75072458</v>
      </c>
      <c r="K61" s="18" t="n">
        <v>477.84200123</v>
      </c>
      <c r="L61" s="20" t="n">
        <v>3.86022904</v>
      </c>
      <c r="M61" s="18" t="n">
        <v>451.9240974</v>
      </c>
      <c r="N61" s="20" t="n">
        <v>5.89826963</v>
      </c>
      <c r="O61" s="18" t="n">
        <v>368.81442632</v>
      </c>
      <c r="P61" s="20" t="n">
        <v>17.16780352</v>
      </c>
      <c r="Q61" s="18" t="s">
        <v>182</v>
      </c>
      <c r="R61" s="20" t="s">
        <v>182</v>
      </c>
      <c r="S61" s="18" t="s">
        <v>182</v>
      </c>
      <c r="T61" s="20" t="s">
        <v>182</v>
      </c>
      <c r="U61" s="18" t="s">
        <v>182</v>
      </c>
      <c r="V61" s="20" t="s">
        <v>182</v>
      </c>
      <c r="W61" s="18" t="n">
        <v>373.72387422</v>
      </c>
      <c r="X61" s="20" t="n">
        <v>9.358583550000001</v>
      </c>
    </row>
    <row r="62" spans="1:24">
      <c r="A62" s="15" t="s">
        <v>237</v>
      </c>
      <c r="B62" s="17" t="n">
        <v>4476</v>
      </c>
      <c r="C62" s="18">
        <f>(5.0/B62*100)</f>
        <v/>
      </c>
      <c r="D62" s="19" t="n">
        <v>4471</v>
      </c>
      <c r="E62" s="18" t="n">
        <v>482.36977731</v>
      </c>
      <c r="F62" s="20" t="n">
        <v>3.68873809</v>
      </c>
      <c r="G62" s="18" t="n">
        <v>506.80182645</v>
      </c>
      <c r="H62" s="20" t="n">
        <v>2.22808577</v>
      </c>
      <c r="I62" s="18" t="n">
        <v>522.9101906</v>
      </c>
      <c r="J62" s="20" t="n">
        <v>2.58697438</v>
      </c>
      <c r="K62" s="18" t="n">
        <v>520.82429612</v>
      </c>
      <c r="L62" s="20" t="n">
        <v>4.38258262</v>
      </c>
      <c r="M62" s="18" t="n">
        <v>500.22018238</v>
      </c>
      <c r="N62" s="20" t="n">
        <v>4.5777523</v>
      </c>
      <c r="O62" s="18" t="n">
        <v>426.5402774</v>
      </c>
      <c r="P62" s="20" t="n">
        <v>15.63912385</v>
      </c>
      <c r="Q62" s="18" t="s">
        <v>182</v>
      </c>
      <c r="R62" s="20" t="s">
        <v>182</v>
      </c>
      <c r="S62" s="18" t="s">
        <v>182</v>
      </c>
      <c r="T62" s="20" t="s">
        <v>182</v>
      </c>
      <c r="U62" s="18" t="s">
        <v>182</v>
      </c>
      <c r="V62" s="20" t="s">
        <v>182</v>
      </c>
      <c r="W62" s="18" t="n">
        <v>453.62282634</v>
      </c>
      <c r="X62" s="20" t="n">
        <v>18.79762667</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(109.0/B67*100)</f>
        <v/>
      </c>
      <c r="D67" s="19" t="n">
        <v>6862</v>
      </c>
      <c r="E67" s="18" t="n">
        <v>358.18552786</v>
      </c>
      <c r="F67" s="20" t="n">
        <v>3.52751336</v>
      </c>
      <c r="G67" s="18" t="n">
        <v>388.63850599</v>
      </c>
      <c r="H67" s="20" t="n">
        <v>4.10327043</v>
      </c>
      <c r="I67" s="18" t="n">
        <v>421.72185147</v>
      </c>
      <c r="J67" s="20" t="n">
        <v>3.1003738</v>
      </c>
      <c r="K67" s="18" t="n">
        <v>429.62157564</v>
      </c>
      <c r="L67" s="20" t="n">
        <v>3.80369105</v>
      </c>
      <c r="M67" s="18" t="n">
        <v>424.70709951</v>
      </c>
      <c r="N67" s="20" t="n">
        <v>6.29009428</v>
      </c>
      <c r="O67" s="18" t="n">
        <v>291.76354753</v>
      </c>
      <c r="P67" s="20" t="n">
        <v>5.37762837</v>
      </c>
      <c r="Q67" s="18" t="s">
        <v>182</v>
      </c>
      <c r="R67" s="20" t="s">
        <v>182</v>
      </c>
      <c r="S67" s="18" t="s">
        <v>182</v>
      </c>
      <c r="T67" s="20" t="s">
        <v>182</v>
      </c>
      <c r="U67" s="18" t="s">
        <v>182</v>
      </c>
      <c r="V67" s="20" t="s">
        <v>182</v>
      </c>
      <c r="W67" s="18" t="n">
        <v>319.4128438</v>
      </c>
      <c r="X67" s="20" t="n">
        <v>6.68650391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497.04214678</v>
      </c>
      <c r="F70" s="20" t="n">
        <v>4.45279842</v>
      </c>
      <c r="G70" s="18" t="n">
        <v>510.90058098</v>
      </c>
      <c r="H70" s="20" t="n">
        <v>4.69668496</v>
      </c>
      <c r="I70" s="18" t="n">
        <v>507.35019739</v>
      </c>
      <c r="J70" s="20" t="n">
        <v>3.82642427</v>
      </c>
      <c r="K70" s="18" t="n">
        <v>499.01745657</v>
      </c>
      <c r="L70" s="20" t="n">
        <v>3.97705736</v>
      </c>
      <c r="M70" s="18" t="n">
        <v>485.06959862</v>
      </c>
      <c r="N70" s="20" t="n">
        <v>5.47905121</v>
      </c>
      <c r="O70" s="18" t="n">
        <v>426.1731216</v>
      </c>
      <c r="P70" s="20" t="n">
        <v>17.43907662</v>
      </c>
      <c r="Q70" s="18" t="s">
        <v>182</v>
      </c>
      <c r="R70" s="20" t="s">
        <v>182</v>
      </c>
      <c r="S70" s="18" t="s">
        <v>182</v>
      </c>
      <c r="T70" s="20" t="s">
        <v>182</v>
      </c>
      <c r="U70" s="18" t="s">
        <v>182</v>
      </c>
      <c r="V70" s="20" t="s">
        <v>182</v>
      </c>
      <c r="W70" s="18" t="n">
        <v>432.36735633</v>
      </c>
      <c r="X70" s="20" t="n">
        <v>6.58419427</v>
      </c>
    </row>
    <row r="71" spans="1:24">
      <c r="A71" s="15" t="s">
        <v>246</v>
      </c>
      <c r="B71" s="17" t="n">
        <v>6115</v>
      </c>
      <c r="C71" s="18">
        <f>(119.0/B71*100)</f>
        <v/>
      </c>
      <c r="D71" s="19" t="n">
        <v>5996</v>
      </c>
      <c r="E71" s="18" t="n">
        <v>518.56802577</v>
      </c>
      <c r="F71" s="20" t="n">
        <v>2.9349032</v>
      </c>
      <c r="G71" s="18" t="n">
        <v>533.66113475</v>
      </c>
      <c r="H71" s="20" t="n">
        <v>2.54445935</v>
      </c>
      <c r="I71" s="18" t="n">
        <v>546.27947381</v>
      </c>
      <c r="J71" s="20" t="n">
        <v>3.43840943</v>
      </c>
      <c r="K71" s="18" t="n">
        <v>549.84003718</v>
      </c>
      <c r="L71" s="20" t="n">
        <v>5.46645542</v>
      </c>
      <c r="M71" s="18" t="n">
        <v>552.24662802</v>
      </c>
      <c r="N71" s="20" t="n">
        <v>8.986070079999999</v>
      </c>
      <c r="O71" s="18" t="n">
        <v>440.86831375</v>
      </c>
      <c r="P71" s="20" t="n">
        <v>17.19045308</v>
      </c>
      <c r="Q71" s="18" t="s">
        <v>182</v>
      </c>
      <c r="R71" s="20" t="s">
        <v>182</v>
      </c>
      <c r="S71" s="18" t="s">
        <v>182</v>
      </c>
      <c r="T71" s="20" t="s">
        <v>182</v>
      </c>
      <c r="U71" s="18" t="s">
        <v>182</v>
      </c>
      <c r="V71" s="20" t="s">
        <v>182</v>
      </c>
      <c r="W71" s="18" t="n">
        <v>473.15834032</v>
      </c>
      <c r="X71" s="20" t="n">
        <v>15.91091773</v>
      </c>
    </row>
    <row r="72" spans="1:24">
      <c r="A72" s="15" t="s">
        <v>247</v>
      </c>
      <c r="B72" s="17" t="n">
        <v>7708</v>
      </c>
      <c r="C72" s="18">
        <f>(9.0/B72*100)</f>
        <v/>
      </c>
      <c r="D72" s="19" t="n">
        <v>7699</v>
      </c>
      <c r="E72" s="18" t="n">
        <v>460.05375886</v>
      </c>
      <c r="F72" s="20" t="n">
        <v>3.57445608</v>
      </c>
      <c r="G72" s="18" t="n">
        <v>513.29637665</v>
      </c>
      <c r="H72" s="20" t="n">
        <v>2.53270895</v>
      </c>
      <c r="I72" s="18" t="n">
        <v>512.96110119</v>
      </c>
      <c r="J72" s="20" t="n">
        <v>4.38087138</v>
      </c>
      <c r="K72" s="18" t="n">
        <v>502.03430429</v>
      </c>
      <c r="L72" s="20" t="n">
        <v>7.61757632</v>
      </c>
      <c r="M72" s="18" t="n">
        <v>474.7205554</v>
      </c>
      <c r="N72" s="20" t="n">
        <v>12.67728649</v>
      </c>
      <c r="O72" s="18" t="n">
        <v>326.14458683</v>
      </c>
      <c r="P72" s="20" t="n">
        <v>15.96470294</v>
      </c>
      <c r="Q72" s="18" t="s">
        <v>182</v>
      </c>
      <c r="R72" s="20" t="s">
        <v>182</v>
      </c>
      <c r="S72" s="18" t="s">
        <v>182</v>
      </c>
      <c r="T72" s="20" t="s">
        <v>182</v>
      </c>
      <c r="U72" s="18" t="s">
        <v>182</v>
      </c>
      <c r="V72" s="20" t="s">
        <v>182</v>
      </c>
      <c r="W72" s="18" t="n">
        <v>376.92028266</v>
      </c>
      <c r="X72" s="20" t="n">
        <v>25.54279763</v>
      </c>
    </row>
    <row r="73" spans="1:24">
      <c r="A73" s="15" t="s">
        <v>248</v>
      </c>
      <c r="B73" s="17" t="n">
        <v>8249</v>
      </c>
      <c r="C73" s="18">
        <f>(244.0/B73*100)</f>
        <v/>
      </c>
      <c r="D73" s="19" t="n">
        <v>8005</v>
      </c>
      <c r="E73" s="18" t="n">
        <v>389.09650691</v>
      </c>
      <c r="F73" s="20" t="n">
        <v>4.55717132</v>
      </c>
      <c r="G73" s="18" t="n">
        <v>407.1056138</v>
      </c>
      <c r="H73" s="20" t="n">
        <v>4.33881318</v>
      </c>
      <c r="I73" s="18" t="n">
        <v>419.27363028</v>
      </c>
      <c r="J73" s="20" t="n">
        <v>3.61384183</v>
      </c>
      <c r="K73" s="18" t="n">
        <v>421.82153834</v>
      </c>
      <c r="L73" s="20" t="n">
        <v>4.66451953</v>
      </c>
      <c r="M73" s="18" t="n">
        <v>412.98289636</v>
      </c>
      <c r="N73" s="20" t="n">
        <v>5.98980716</v>
      </c>
      <c r="O73" s="18" t="n">
        <v>351.84252841</v>
      </c>
      <c r="P73" s="20" t="n">
        <v>8.1004358</v>
      </c>
      <c r="Q73" s="18" t="s">
        <v>182</v>
      </c>
      <c r="R73" s="20" t="s">
        <v>182</v>
      </c>
      <c r="S73" s="18" t="s">
        <v>182</v>
      </c>
      <c r="T73" s="20" t="s">
        <v>182</v>
      </c>
      <c r="U73" s="18" t="s">
        <v>182</v>
      </c>
      <c r="V73" s="20" t="s">
        <v>182</v>
      </c>
      <c r="W73" s="18" t="n">
        <v>355.24989507</v>
      </c>
      <c r="X73" s="20" t="n">
        <v>8.456699309999999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(285.0/B77*100)</f>
        <v/>
      </c>
      <c r="D77" s="19" t="n">
        <v>5777</v>
      </c>
      <c r="E77" s="18" t="n">
        <v>425.63905495</v>
      </c>
      <c r="F77" s="20" t="n">
        <v>4.93132741</v>
      </c>
      <c r="G77" s="18" t="n">
        <v>460.91093982</v>
      </c>
      <c r="H77" s="20" t="n">
        <v>5.29953369</v>
      </c>
      <c r="I77" s="18" t="n">
        <v>473.97410897</v>
      </c>
      <c r="J77" s="20" t="n">
        <v>3.99337791</v>
      </c>
      <c r="K77" s="18" t="n">
        <v>469.23154394</v>
      </c>
      <c r="L77" s="20" t="n">
        <v>3.64446136</v>
      </c>
      <c r="M77" s="18" t="n">
        <v>448.80780346</v>
      </c>
      <c r="N77" s="20" t="n">
        <v>4.38392312</v>
      </c>
      <c r="O77" s="18" t="n">
        <v>324.87880635</v>
      </c>
      <c r="P77" s="20" t="n">
        <v>14.89113436</v>
      </c>
      <c r="Q77" s="18" t="s">
        <v>182</v>
      </c>
      <c r="R77" s="20" t="s">
        <v>182</v>
      </c>
      <c r="S77" s="18" t="s">
        <v>182</v>
      </c>
      <c r="T77" s="20" t="s">
        <v>182</v>
      </c>
      <c r="U77" s="18" t="s">
        <v>182</v>
      </c>
      <c r="V77" s="20" t="s">
        <v>182</v>
      </c>
      <c r="W77" s="18" t="n">
        <v>370.98514847</v>
      </c>
      <c r="X77" s="20" t="n">
        <v>3.79753244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337</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518.76910846</v>
      </c>
      <c r="F7" s="20" t="n">
        <v>2.08544426</v>
      </c>
      <c r="G7" s="18" t="n">
        <v>516.14001708</v>
      </c>
      <c r="H7" s="20" t="n">
        <v>3.6753166</v>
      </c>
      <c r="I7" s="18" t="n">
        <v>498.48553584</v>
      </c>
      <c r="J7" s="20" t="n">
        <v>3.24880725</v>
      </c>
      <c r="K7" s="18" t="n">
        <v>495.16320745</v>
      </c>
      <c r="L7" s="20" t="n">
        <v>4.5461594</v>
      </c>
      <c r="M7" s="18" t="n">
        <v>487.14096596</v>
      </c>
      <c r="N7" s="20" t="n">
        <v>6.56338346</v>
      </c>
      <c r="O7" s="18" t="n">
        <v>407.59514641</v>
      </c>
      <c r="P7" s="20" t="n">
        <v>17.19088166</v>
      </c>
      <c r="Q7" s="18" t="s">
        <v>182</v>
      </c>
      <c r="R7" s="20" t="s">
        <v>182</v>
      </c>
      <c r="S7" s="18" t="s">
        <v>182</v>
      </c>
      <c r="T7" s="20" t="s">
        <v>182</v>
      </c>
      <c r="U7" s="18" t="s">
        <v>182</v>
      </c>
      <c r="V7" s="20" t="s">
        <v>182</v>
      </c>
      <c r="W7" s="18" t="n">
        <v>460.61127252</v>
      </c>
      <c r="X7" s="20" t="n">
        <v>5.30721317</v>
      </c>
    </row>
    <row r="8" spans="1:24">
      <c r="A8" s="15" t="s">
        <v>183</v>
      </c>
      <c r="B8" s="17" t="n">
        <v>7007</v>
      </c>
      <c r="C8" s="18">
        <f>(169.0/B8*100)</f>
        <v/>
      </c>
      <c r="D8" s="19" t="n">
        <v>6838</v>
      </c>
      <c r="E8" s="18" t="n">
        <v>514.7535916099999</v>
      </c>
      <c r="F8" s="20" t="n">
        <v>2.66958312</v>
      </c>
      <c r="G8" s="18" t="n">
        <v>491.69419063</v>
      </c>
      <c r="H8" s="20" t="n">
        <v>4.88960471</v>
      </c>
      <c r="I8" s="18" t="n">
        <v>475.24940594</v>
      </c>
      <c r="J8" s="20" t="n">
        <v>4.41689298</v>
      </c>
      <c r="K8" s="18" t="n">
        <v>459.56270141</v>
      </c>
      <c r="L8" s="20" t="n">
        <v>6.60867179</v>
      </c>
      <c r="M8" s="18" t="n">
        <v>424.17371509</v>
      </c>
      <c r="N8" s="20" t="n">
        <v>7.39111109</v>
      </c>
      <c r="O8" s="18" t="n">
        <v>386.26625258</v>
      </c>
      <c r="P8" s="20" t="n">
        <v>31.80566846</v>
      </c>
      <c r="Q8" s="18" t="s">
        <v>182</v>
      </c>
      <c r="R8" s="20" t="s">
        <v>182</v>
      </c>
      <c r="S8" s="18" t="n">
        <v>361.38025951</v>
      </c>
      <c r="T8" s="20" t="n">
        <v>22.72565673</v>
      </c>
      <c r="U8" s="18" t="s">
        <v>182</v>
      </c>
      <c r="V8" s="20" t="s">
        <v>182</v>
      </c>
      <c r="W8" s="18" t="n">
        <v>397.93928445</v>
      </c>
      <c r="X8" s="20" t="n">
        <v>6.89473451</v>
      </c>
    </row>
    <row r="9" spans="1:24">
      <c r="A9" s="15" t="s">
        <v>184</v>
      </c>
      <c r="B9" s="17" t="n">
        <v>9651</v>
      </c>
      <c r="C9" s="18">
        <f>(568.0/B9*100)</f>
        <v/>
      </c>
      <c r="D9" s="19" t="n">
        <v>9083</v>
      </c>
      <c r="E9" s="18" t="n">
        <v>528.11188095</v>
      </c>
      <c r="F9" s="20" t="n">
        <v>2.37822153</v>
      </c>
      <c r="G9" s="18" t="n">
        <v>516.17023191</v>
      </c>
      <c r="H9" s="20" t="n">
        <v>3.03222911</v>
      </c>
      <c r="I9" s="18" t="n">
        <v>496.02010094</v>
      </c>
      <c r="J9" s="20" t="n">
        <v>3.83830583</v>
      </c>
      <c r="K9" s="18" t="n">
        <v>474.03022914</v>
      </c>
      <c r="L9" s="20" t="n">
        <v>4.6288525</v>
      </c>
      <c r="M9" s="18" t="n">
        <v>442.91248657</v>
      </c>
      <c r="N9" s="20" t="n">
        <v>6.13159151</v>
      </c>
      <c r="O9" s="18" t="n">
        <v>468.80407001</v>
      </c>
      <c r="P9" s="20" t="n">
        <v>44.15422539</v>
      </c>
      <c r="Q9" s="18" t="s">
        <v>182</v>
      </c>
      <c r="R9" s="20" t="s">
        <v>182</v>
      </c>
      <c r="S9" s="18" t="n">
        <v>347.7815185</v>
      </c>
      <c r="T9" s="20" t="n">
        <v>11.20716786</v>
      </c>
      <c r="U9" s="18" t="s">
        <v>182</v>
      </c>
      <c r="V9" s="20" t="s">
        <v>182</v>
      </c>
      <c r="W9" s="18" t="n">
        <v>417.04459953</v>
      </c>
      <c r="X9" s="20" t="n">
        <v>5.1113604</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(125.0/B11*100)</f>
        <v/>
      </c>
      <c r="D11" s="19" t="n">
        <v>6928</v>
      </c>
      <c r="E11" s="18" t="n">
        <v>467.57477002</v>
      </c>
      <c r="F11" s="20" t="n">
        <v>3.62637707</v>
      </c>
      <c r="G11" s="18" t="n">
        <v>470.62587839</v>
      </c>
      <c r="H11" s="20" t="n">
        <v>3.07865318</v>
      </c>
      <c r="I11" s="18" t="n">
        <v>469.69563815</v>
      </c>
      <c r="J11" s="20" t="n">
        <v>3.78044979</v>
      </c>
      <c r="K11" s="18" t="n">
        <v>462.69945452</v>
      </c>
      <c r="L11" s="20" t="n">
        <v>4.19808565</v>
      </c>
      <c r="M11" s="18" t="n">
        <v>440.941086</v>
      </c>
      <c r="N11" s="20" t="n">
        <v>5.02496694</v>
      </c>
      <c r="O11" s="18" t="n">
        <v>312.95665784</v>
      </c>
      <c r="P11" s="20" t="n">
        <v>30.7330562</v>
      </c>
      <c r="Q11" s="18" t="s">
        <v>182</v>
      </c>
      <c r="R11" s="20" t="s">
        <v>182</v>
      </c>
      <c r="S11" s="18" t="s">
        <v>182</v>
      </c>
      <c r="T11" s="20" t="s">
        <v>182</v>
      </c>
      <c r="U11" s="18" t="s">
        <v>182</v>
      </c>
      <c r="V11" s="20" t="s">
        <v>182</v>
      </c>
      <c r="W11" s="18" t="n">
        <v>404.71501226</v>
      </c>
      <c r="X11" s="20" t="n">
        <v>7.02136006</v>
      </c>
    </row>
    <row r="12" spans="1:24">
      <c r="A12" s="15" t="s">
        <v>187</v>
      </c>
      <c r="B12" s="17" t="n">
        <v>6894</v>
      </c>
      <c r="C12" s="18">
        <f>(127.0/B12*100)</f>
        <v/>
      </c>
      <c r="D12" s="19" t="n">
        <v>6767</v>
      </c>
      <c r="E12" s="18" t="n">
        <v>516.29334656</v>
      </c>
      <c r="F12" s="20" t="n">
        <v>2.44875789</v>
      </c>
      <c r="G12" s="18" t="n">
        <v>498.67214454</v>
      </c>
      <c r="H12" s="20" t="n">
        <v>4.14271893</v>
      </c>
      <c r="I12" s="18" t="n">
        <v>477.61164068</v>
      </c>
      <c r="J12" s="20" t="n">
        <v>5.05674379</v>
      </c>
      <c r="K12" s="18" t="n">
        <v>461.10751716</v>
      </c>
      <c r="L12" s="20" t="n">
        <v>6.22197055</v>
      </c>
      <c r="M12" s="18" t="n">
        <v>438.74114535</v>
      </c>
      <c r="N12" s="20" t="n">
        <v>6.77421222</v>
      </c>
      <c r="O12" s="18" t="n">
        <v>401.25210766</v>
      </c>
      <c r="P12" s="20" t="n">
        <v>22.85696234</v>
      </c>
      <c r="Q12" s="18" t="s">
        <v>182</v>
      </c>
      <c r="R12" s="20" t="s">
        <v>182</v>
      </c>
      <c r="S12" s="18" t="n">
        <v>332.31014509</v>
      </c>
      <c r="T12" s="20" t="n">
        <v>18.34291261</v>
      </c>
      <c r="U12" s="18" t="s">
        <v>182</v>
      </c>
      <c r="V12" s="20" t="s">
        <v>182</v>
      </c>
      <c r="W12" s="18" t="n">
        <v>403.70242841</v>
      </c>
      <c r="X12" s="20" t="n">
        <v>7.25807675</v>
      </c>
    </row>
    <row r="13" spans="1:24">
      <c r="A13" s="15" t="s">
        <v>188</v>
      </c>
      <c r="B13" s="17" t="n">
        <v>7161</v>
      </c>
      <c r="C13" s="18">
        <f>(329.0/B13*100)</f>
        <v/>
      </c>
      <c r="D13" s="19" t="n">
        <v>6832</v>
      </c>
      <c r="E13" s="18" t="n">
        <v>522.73612569</v>
      </c>
      <c r="F13" s="20" t="n">
        <v>2.8533614</v>
      </c>
      <c r="G13" s="18" t="n">
        <v>522.9561371</v>
      </c>
      <c r="H13" s="20" t="n">
        <v>3.73501915</v>
      </c>
      <c r="I13" s="18" t="n">
        <v>506.43717173</v>
      </c>
      <c r="J13" s="20" t="n">
        <v>3.71144503</v>
      </c>
      <c r="K13" s="18" t="n">
        <v>498.58076683</v>
      </c>
      <c r="L13" s="20" t="n">
        <v>4.75191354</v>
      </c>
      <c r="M13" s="18" t="n">
        <v>482.50686776</v>
      </c>
      <c r="N13" s="20" t="n">
        <v>5.99481001</v>
      </c>
      <c r="O13" s="18" t="n">
        <v>391.87245923</v>
      </c>
      <c r="P13" s="20" t="n">
        <v>22.46267813</v>
      </c>
      <c r="Q13" s="18" t="s">
        <v>182</v>
      </c>
      <c r="R13" s="20" t="s">
        <v>182</v>
      </c>
      <c r="S13" s="18" t="n">
        <v>407.4699787</v>
      </c>
      <c r="T13" s="20" t="n">
        <v>6.79601306</v>
      </c>
      <c r="U13" s="18" t="s">
        <v>182</v>
      </c>
      <c r="V13" s="20" t="s">
        <v>182</v>
      </c>
      <c r="W13" s="18" t="n">
        <v>412.87230764</v>
      </c>
      <c r="X13" s="20" t="n">
        <v>6.3207049</v>
      </c>
    </row>
    <row r="14" spans="1:24">
      <c r="A14" s="15" t="s">
        <v>189</v>
      </c>
      <c r="B14" s="17" t="n">
        <v>5587</v>
      </c>
      <c r="C14" s="18">
        <f>(197.0/B14*100)</f>
        <v/>
      </c>
      <c r="D14" s="19" t="n">
        <v>5390</v>
      </c>
      <c r="E14" s="18" t="n">
        <v>541.41389861</v>
      </c>
      <c r="F14" s="20" t="n">
        <v>2.27509722</v>
      </c>
      <c r="G14" s="18" t="n">
        <v>528.72201788</v>
      </c>
      <c r="H14" s="20" t="n">
        <v>3.31603039</v>
      </c>
      <c r="I14" s="18" t="n">
        <v>512.42914821</v>
      </c>
      <c r="J14" s="20" t="n">
        <v>4.31612475</v>
      </c>
      <c r="K14" s="18" t="n">
        <v>491.25480624</v>
      </c>
      <c r="L14" s="20" t="n">
        <v>4.83081658</v>
      </c>
      <c r="M14" s="18" t="n">
        <v>466.40624451</v>
      </c>
      <c r="N14" s="20" t="n">
        <v>6.16573742</v>
      </c>
      <c r="O14" s="18" t="n">
        <v>397.46444377</v>
      </c>
      <c r="P14" s="20" t="n">
        <v>18.97557136</v>
      </c>
      <c r="Q14" s="18" t="s">
        <v>182</v>
      </c>
      <c r="R14" s="20" t="s">
        <v>182</v>
      </c>
      <c r="S14" s="18" t="s">
        <v>182</v>
      </c>
      <c r="T14" s="20" t="s">
        <v>182</v>
      </c>
      <c r="U14" s="18" t="s">
        <v>182</v>
      </c>
      <c r="V14" s="20" t="s">
        <v>182</v>
      </c>
      <c r="W14" s="18" t="n">
        <v>447.71917541</v>
      </c>
      <c r="X14" s="20" t="n">
        <v>9.277224459999999</v>
      </c>
    </row>
    <row r="15" spans="1:24">
      <c r="A15" s="15" t="s">
        <v>190</v>
      </c>
      <c r="B15" s="17" t="n">
        <v>5882</v>
      </c>
      <c r="C15" s="18">
        <f>(151.0/B15*100)</f>
        <v/>
      </c>
      <c r="D15" s="19" t="n">
        <v>5731</v>
      </c>
      <c r="E15" s="18" t="n">
        <v>542.32661573</v>
      </c>
      <c r="F15" s="20" t="n">
        <v>2.59823302</v>
      </c>
      <c r="G15" s="18" t="n">
        <v>538.22611217</v>
      </c>
      <c r="H15" s="20" t="n">
        <v>3.76961036</v>
      </c>
      <c r="I15" s="18" t="n">
        <v>515.57677946</v>
      </c>
      <c r="J15" s="20" t="n">
        <v>5.43375359</v>
      </c>
      <c r="K15" s="18" t="n">
        <v>493.42556519</v>
      </c>
      <c r="L15" s="20" t="n">
        <v>9.593127000000001</v>
      </c>
      <c r="M15" s="18" t="n">
        <v>461.01028237</v>
      </c>
      <c r="N15" s="20" t="n">
        <v>10.39976041</v>
      </c>
      <c r="O15" s="18" t="n">
        <v>346.97734016</v>
      </c>
      <c r="P15" s="20" t="n">
        <v>25.67199834</v>
      </c>
      <c r="Q15" s="18" t="s">
        <v>182</v>
      </c>
      <c r="R15" s="20" t="s">
        <v>182</v>
      </c>
      <c r="S15" s="18" t="n">
        <v>367.66871077</v>
      </c>
      <c r="T15" s="20" t="n">
        <v>14.82638214</v>
      </c>
      <c r="U15" s="18" t="s">
        <v>182</v>
      </c>
      <c r="V15" s="20" t="s">
        <v>182</v>
      </c>
      <c r="W15" s="18" t="n">
        <v>440.23621997</v>
      </c>
      <c r="X15" s="20" t="n">
        <v>7.66402024</v>
      </c>
    </row>
    <row r="16" spans="1:24">
      <c r="A16" s="15" t="s">
        <v>191</v>
      </c>
      <c r="B16" s="17" t="n">
        <v>6108</v>
      </c>
      <c r="C16" s="18">
        <f>(264.0/B16*100)</f>
        <v/>
      </c>
      <c r="D16" s="19" t="n">
        <v>5844</v>
      </c>
      <c r="E16" s="18" t="n">
        <v>533.430601</v>
      </c>
      <c r="F16" s="20" t="n">
        <v>2.83642519</v>
      </c>
      <c r="G16" s="18" t="n">
        <v>519.11296638</v>
      </c>
      <c r="H16" s="20" t="n">
        <v>4.46699843</v>
      </c>
      <c r="I16" s="18" t="n">
        <v>503.14271494</v>
      </c>
      <c r="J16" s="20" t="n">
        <v>5.26340926</v>
      </c>
      <c r="K16" s="18" t="n">
        <v>461.66689092</v>
      </c>
      <c r="L16" s="20" t="n">
        <v>7.02234106</v>
      </c>
      <c r="M16" s="18" t="n">
        <v>444.28361199</v>
      </c>
      <c r="N16" s="20" t="n">
        <v>7.07392421</v>
      </c>
      <c r="O16" s="18" t="n">
        <v>327.78468044</v>
      </c>
      <c r="P16" s="20" t="n">
        <v>17.76127597</v>
      </c>
      <c r="Q16" s="18" t="s">
        <v>182</v>
      </c>
      <c r="R16" s="20" t="s">
        <v>182</v>
      </c>
      <c r="S16" s="18" t="s">
        <v>182</v>
      </c>
      <c r="T16" s="20" t="s">
        <v>182</v>
      </c>
      <c r="U16" s="18" t="s">
        <v>182</v>
      </c>
      <c r="V16" s="20" t="s">
        <v>182</v>
      </c>
      <c r="W16" s="18" t="n">
        <v>393.8441316</v>
      </c>
      <c r="X16" s="20" t="n">
        <v>8.00421261</v>
      </c>
    </row>
    <row r="17" spans="1:24">
      <c r="A17" s="15" t="s">
        <v>192</v>
      </c>
      <c r="B17" s="17" t="n">
        <v>6504</v>
      </c>
      <c r="C17" s="18">
        <f>(794.0/B17*100)</f>
        <v/>
      </c>
      <c r="D17" s="19" t="n">
        <v>5710</v>
      </c>
      <c r="E17" s="18" t="n">
        <v>537.29307669</v>
      </c>
      <c r="F17" s="20" t="n">
        <v>2.90385492</v>
      </c>
      <c r="G17" s="18" t="n">
        <v>513.39567838</v>
      </c>
      <c r="H17" s="20" t="n">
        <v>4.71547384</v>
      </c>
      <c r="I17" s="18" t="n">
        <v>508.27226306</v>
      </c>
      <c r="J17" s="20" t="n">
        <v>5.72540529</v>
      </c>
      <c r="K17" s="18" t="n">
        <v>491.39285157</v>
      </c>
      <c r="L17" s="20" t="n">
        <v>6.96423702</v>
      </c>
      <c r="M17" s="18" t="n">
        <v>490.28625566</v>
      </c>
      <c r="N17" s="20" t="n">
        <v>10.23459496</v>
      </c>
      <c r="O17" s="18" t="s">
        <v>182</v>
      </c>
      <c r="P17" s="20" t="s">
        <v>182</v>
      </c>
      <c r="Q17" s="18" t="s">
        <v>182</v>
      </c>
      <c r="R17" s="20" t="s">
        <v>182</v>
      </c>
      <c r="S17" s="18" t="n">
        <v>338.260297</v>
      </c>
      <c r="T17" s="20" t="n">
        <v>14.23011861</v>
      </c>
      <c r="U17" s="18" t="s">
        <v>182</v>
      </c>
      <c r="V17" s="20" t="s">
        <v>182</v>
      </c>
      <c r="W17" s="18" t="n">
        <v>424.3692582</v>
      </c>
      <c r="X17" s="20" t="n">
        <v>8.26514856</v>
      </c>
    </row>
    <row r="18" spans="1:24">
      <c r="A18" s="15" t="s">
        <v>193</v>
      </c>
      <c r="B18" s="17" t="n">
        <v>5532</v>
      </c>
      <c r="C18" s="18">
        <f>(40.0/B18*100)</f>
        <v/>
      </c>
      <c r="D18" s="19" t="n">
        <v>5492</v>
      </c>
      <c r="E18" s="18" t="n">
        <v>503.88890688</v>
      </c>
      <c r="F18" s="20" t="n">
        <v>3.46653812</v>
      </c>
      <c r="G18" s="18" t="n">
        <v>465.41320251</v>
      </c>
      <c r="H18" s="20" t="n">
        <v>6.13212761</v>
      </c>
      <c r="I18" s="18" t="n">
        <v>457.5299398</v>
      </c>
      <c r="J18" s="20" t="n">
        <v>6.02997676</v>
      </c>
      <c r="K18" s="18" t="n">
        <v>441.59495193</v>
      </c>
      <c r="L18" s="20" t="n">
        <v>5.20743218</v>
      </c>
      <c r="M18" s="18" t="n">
        <v>433.24715447</v>
      </c>
      <c r="N18" s="20" t="n">
        <v>6.35511675</v>
      </c>
      <c r="O18" s="18" t="n">
        <v>344.14369298</v>
      </c>
      <c r="P18" s="20" t="n">
        <v>18.50959331</v>
      </c>
      <c r="Q18" s="18" t="s">
        <v>182</v>
      </c>
      <c r="R18" s="20" t="s">
        <v>182</v>
      </c>
      <c r="S18" s="18" t="s">
        <v>182</v>
      </c>
      <c r="T18" s="20" t="s">
        <v>182</v>
      </c>
      <c r="U18" s="18" t="s">
        <v>182</v>
      </c>
      <c r="V18" s="20" t="s">
        <v>182</v>
      </c>
      <c r="W18" s="18" t="n">
        <v>388.60467397</v>
      </c>
      <c r="X18" s="20" t="n">
        <v>8.01776716</v>
      </c>
    </row>
    <row r="19" spans="1:24">
      <c r="A19" s="15" t="s">
        <v>194</v>
      </c>
      <c r="B19" s="17" t="n">
        <v>5658</v>
      </c>
      <c r="C19" s="18">
        <f>(154.0/B19*100)</f>
        <v/>
      </c>
      <c r="D19" s="19" t="n">
        <v>5504</v>
      </c>
      <c r="E19" s="18" t="n">
        <v>499.77631733</v>
      </c>
      <c r="F19" s="20" t="n">
        <v>3.38171884</v>
      </c>
      <c r="G19" s="18" t="n">
        <v>479.88564034</v>
      </c>
      <c r="H19" s="20" t="n">
        <v>3.71996479</v>
      </c>
      <c r="I19" s="18" t="n">
        <v>462.52663223</v>
      </c>
      <c r="J19" s="20" t="n">
        <v>3.96153169</v>
      </c>
      <c r="K19" s="18" t="n">
        <v>443.51972754</v>
      </c>
      <c r="L19" s="20" t="n">
        <v>5.45065609</v>
      </c>
      <c r="M19" s="18" t="n">
        <v>410.24246432</v>
      </c>
      <c r="N19" s="20" t="n">
        <v>6.48841453</v>
      </c>
      <c r="O19" s="18" t="n">
        <v>417.5235188</v>
      </c>
      <c r="P19" s="20" t="n">
        <v>18.56400748</v>
      </c>
      <c r="Q19" s="18" t="s">
        <v>182</v>
      </c>
      <c r="R19" s="20" t="s">
        <v>182</v>
      </c>
      <c r="S19" s="18" t="s">
        <v>182</v>
      </c>
      <c r="T19" s="20" t="s">
        <v>182</v>
      </c>
      <c r="U19" s="18" t="s">
        <v>182</v>
      </c>
      <c r="V19" s="20" t="s">
        <v>182</v>
      </c>
      <c r="W19" s="18" t="n">
        <v>381.18854747</v>
      </c>
      <c r="X19" s="20" t="n">
        <v>6.06575811</v>
      </c>
    </row>
    <row r="20" spans="1:24">
      <c r="A20" s="15" t="s">
        <v>195</v>
      </c>
      <c r="B20" s="17" t="n">
        <v>3371</v>
      </c>
      <c r="C20" s="18">
        <f>(81.0/B20*100)</f>
        <v/>
      </c>
      <c r="D20" s="19" t="n">
        <v>3290</v>
      </c>
      <c r="E20" s="18" t="n">
        <v>496.00260834</v>
      </c>
      <c r="F20" s="20" t="n">
        <v>3.4565395</v>
      </c>
      <c r="G20" s="18" t="n">
        <v>496.09722903</v>
      </c>
      <c r="H20" s="20" t="n">
        <v>4.30162981</v>
      </c>
      <c r="I20" s="18" t="n">
        <v>482.17230658</v>
      </c>
      <c r="J20" s="20" t="n">
        <v>3.99875385</v>
      </c>
      <c r="K20" s="18" t="n">
        <v>473.91628644</v>
      </c>
      <c r="L20" s="20" t="n">
        <v>5.99789852</v>
      </c>
      <c r="M20" s="18" t="n">
        <v>454.84738495</v>
      </c>
      <c r="N20" s="20" t="n">
        <v>8.70359766</v>
      </c>
      <c r="O20" s="18" t="s">
        <v>182</v>
      </c>
      <c r="P20" s="20" t="s">
        <v>182</v>
      </c>
      <c r="Q20" s="18" t="s">
        <v>182</v>
      </c>
      <c r="R20" s="20" t="s">
        <v>182</v>
      </c>
      <c r="S20" s="18" t="s">
        <v>182</v>
      </c>
      <c r="T20" s="20" t="s">
        <v>182</v>
      </c>
      <c r="U20" s="18" t="s">
        <v>182</v>
      </c>
      <c r="V20" s="20" t="s">
        <v>182</v>
      </c>
      <c r="W20" s="18" t="n">
        <v>394.94956826</v>
      </c>
      <c r="X20" s="20" t="n">
        <v>7.30372995</v>
      </c>
    </row>
    <row r="21" spans="1:24">
      <c r="A21" s="15" t="s">
        <v>196</v>
      </c>
      <c r="B21" s="17" t="n">
        <v>5741</v>
      </c>
      <c r="C21" s="18">
        <f>(81.0/B21*100)</f>
        <v/>
      </c>
      <c r="D21" s="19" t="n">
        <v>5660</v>
      </c>
      <c r="E21" s="18" t="n">
        <v>530.78361898</v>
      </c>
      <c r="F21" s="20" t="n">
        <v>2.3780966</v>
      </c>
      <c r="G21" s="18" t="n">
        <v>527.11512215</v>
      </c>
      <c r="H21" s="20" t="n">
        <v>3.68375733</v>
      </c>
      <c r="I21" s="18" t="n">
        <v>507.96087761</v>
      </c>
      <c r="J21" s="20" t="n">
        <v>4.17011494</v>
      </c>
      <c r="K21" s="18" t="n">
        <v>500.60911008</v>
      </c>
      <c r="L21" s="20" t="n">
        <v>8.24231563</v>
      </c>
      <c r="M21" s="18" t="n">
        <v>465.07810151</v>
      </c>
      <c r="N21" s="20" t="n">
        <v>10.81318917</v>
      </c>
      <c r="O21" s="18" t="n">
        <v>412.14039851</v>
      </c>
      <c r="P21" s="20" t="n">
        <v>36.64432922</v>
      </c>
      <c r="Q21" s="18" t="s">
        <v>182</v>
      </c>
      <c r="R21" s="20" t="s">
        <v>182</v>
      </c>
      <c r="S21" s="18" t="s">
        <v>182</v>
      </c>
      <c r="T21" s="20" t="s">
        <v>182</v>
      </c>
      <c r="U21" s="18" t="s">
        <v>182</v>
      </c>
      <c r="V21" s="20" t="s">
        <v>182</v>
      </c>
      <c r="W21" s="18" t="n">
        <v>452.52153472</v>
      </c>
      <c r="X21" s="20" t="n">
        <v>7.98606919</v>
      </c>
    </row>
    <row r="22" spans="1:24">
      <c r="A22" s="15" t="s">
        <v>197</v>
      </c>
      <c r="B22" s="17" t="n">
        <v>6598</v>
      </c>
      <c r="C22" s="18">
        <f>(102.0/B22*100)</f>
        <v/>
      </c>
      <c r="D22" s="19" t="n">
        <v>6496</v>
      </c>
      <c r="E22" s="18" t="n">
        <v>524.65635649</v>
      </c>
      <c r="F22" s="20" t="n">
        <v>4.76720257</v>
      </c>
      <c r="G22" s="18" t="n">
        <v>481.62740564</v>
      </c>
      <c r="H22" s="20" t="n">
        <v>4.86728592</v>
      </c>
      <c r="I22" s="18" t="n">
        <v>464.03280917</v>
      </c>
      <c r="J22" s="20" t="n">
        <v>5.79675916</v>
      </c>
      <c r="K22" s="18" t="n">
        <v>442.72350689</v>
      </c>
      <c r="L22" s="20" t="n">
        <v>6.60587393</v>
      </c>
      <c r="M22" s="18" t="n">
        <v>432.67701208</v>
      </c>
      <c r="N22" s="20" t="n">
        <v>7.39526579</v>
      </c>
      <c r="O22" s="18" t="n">
        <v>371.78539807</v>
      </c>
      <c r="P22" s="20" t="n">
        <v>9.287245390000001</v>
      </c>
      <c r="Q22" s="18" t="s">
        <v>182</v>
      </c>
      <c r="R22" s="20" t="s">
        <v>182</v>
      </c>
      <c r="S22" s="18" t="n">
        <v>481.75555063</v>
      </c>
      <c r="T22" s="20" t="n">
        <v>8.711038220000001</v>
      </c>
      <c r="U22" s="18" t="s">
        <v>182</v>
      </c>
      <c r="V22" s="20" t="s">
        <v>182</v>
      </c>
      <c r="W22" s="18" t="n">
        <v>378.38091056</v>
      </c>
      <c r="X22" s="20" t="n">
        <v>8.2004967</v>
      </c>
    </row>
    <row r="23" spans="1:24">
      <c r="A23" s="15" t="s">
        <v>198</v>
      </c>
      <c r="B23" s="17" t="n">
        <v>11583</v>
      </c>
      <c r="C23" s="18">
        <f>(522.0/B23*100)</f>
        <v/>
      </c>
      <c r="D23" s="19" t="n">
        <v>11061</v>
      </c>
      <c r="E23" s="18" t="n">
        <v>507.60894827</v>
      </c>
      <c r="F23" s="20" t="n">
        <v>2.91155077</v>
      </c>
      <c r="G23" s="18" t="n">
        <v>497.75514446</v>
      </c>
      <c r="H23" s="20" t="n">
        <v>5.01299325</v>
      </c>
      <c r="I23" s="18" t="n">
        <v>480.13910818</v>
      </c>
      <c r="J23" s="20" t="n">
        <v>4.75608927</v>
      </c>
      <c r="K23" s="18" t="n">
        <v>457.93049483</v>
      </c>
      <c r="L23" s="20" t="n">
        <v>5.94233141</v>
      </c>
      <c r="M23" s="18" t="n">
        <v>456.35423635</v>
      </c>
      <c r="N23" s="20" t="n">
        <v>9.061470030000001</v>
      </c>
      <c r="O23" s="18" t="n">
        <v>415.78740956</v>
      </c>
      <c r="P23" s="20" t="n">
        <v>22.44752181</v>
      </c>
      <c r="Q23" s="18" t="s">
        <v>182</v>
      </c>
      <c r="R23" s="20" t="s">
        <v>182</v>
      </c>
      <c r="S23" s="18" t="s">
        <v>182</v>
      </c>
      <c r="T23" s="20" t="s">
        <v>182</v>
      </c>
      <c r="U23" s="18" t="s">
        <v>182</v>
      </c>
      <c r="V23" s="20" t="s">
        <v>182</v>
      </c>
      <c r="W23" s="18" t="n">
        <v>411.41888871</v>
      </c>
      <c r="X23" s="20" t="n">
        <v>6.27356524</v>
      </c>
    </row>
    <row r="24" spans="1:24">
      <c r="A24" s="15" t="s">
        <v>199</v>
      </c>
      <c r="B24" s="17" t="n">
        <v>6647</v>
      </c>
      <c r="C24" s="18">
        <f>(20.0/B24*100)</f>
        <v/>
      </c>
      <c r="D24" s="19" t="n">
        <v>6627</v>
      </c>
      <c r="E24" s="18" t="n">
        <v>519.73424632</v>
      </c>
      <c r="F24" s="20" t="n">
        <v>3.13402774</v>
      </c>
      <c r="G24" s="18" t="n">
        <v>518.7280101600001</v>
      </c>
      <c r="H24" s="20" t="n">
        <v>4.99468312</v>
      </c>
      <c r="I24" s="18" t="n">
        <v>521.1375025999999</v>
      </c>
      <c r="J24" s="20" t="n">
        <v>5.42966229</v>
      </c>
      <c r="K24" s="18" t="n">
        <v>476.83561693</v>
      </c>
      <c r="L24" s="20" t="n">
        <v>16.75849995</v>
      </c>
      <c r="M24" s="18" t="n">
        <v>474.5983308</v>
      </c>
      <c r="N24" s="20" t="n">
        <v>15.79219873</v>
      </c>
      <c r="O24" s="18" t="n">
        <v>421.72680658</v>
      </c>
      <c r="P24" s="20" t="n">
        <v>17.49008828</v>
      </c>
      <c r="Q24" s="18" t="s">
        <v>182</v>
      </c>
      <c r="R24" s="20" t="s">
        <v>182</v>
      </c>
      <c r="S24" s="18" t="s">
        <v>182</v>
      </c>
      <c r="T24" s="20" t="s">
        <v>182</v>
      </c>
      <c r="U24" s="18" t="s">
        <v>182</v>
      </c>
      <c r="V24" s="20" t="s">
        <v>182</v>
      </c>
      <c r="W24" s="18" t="n">
        <v>440.07147374</v>
      </c>
      <c r="X24" s="20" t="n">
        <v>12.92123116</v>
      </c>
    </row>
    <row r="25" spans="1:24">
      <c r="A25" s="15" t="s">
        <v>200</v>
      </c>
      <c r="B25" s="17" t="n">
        <v>5581</v>
      </c>
      <c r="C25" s="18">
        <f>(28.0/B25*100)</f>
        <v/>
      </c>
      <c r="D25" s="19" t="n">
        <v>5553</v>
      </c>
      <c r="E25" s="18" t="n">
        <v>515.83098014</v>
      </c>
      <c r="F25" s="20" t="n">
        <v>4.38460787</v>
      </c>
      <c r="G25" s="18" t="n">
        <v>522.67793439</v>
      </c>
      <c r="H25" s="20" t="n">
        <v>4.3105881</v>
      </c>
      <c r="I25" s="18" t="n">
        <v>517.76047615</v>
      </c>
      <c r="J25" s="20" t="n">
        <v>4.761612</v>
      </c>
      <c r="K25" s="18" t="n">
        <v>534.55359306</v>
      </c>
      <c r="L25" s="20" t="n">
        <v>7.59665905</v>
      </c>
      <c r="M25" s="18" t="n">
        <v>502.99900579</v>
      </c>
      <c r="N25" s="20" t="n">
        <v>15.3545295</v>
      </c>
      <c r="O25" s="18" t="n">
        <v>368.87327966</v>
      </c>
      <c r="P25" s="20" t="n">
        <v>23.3815843</v>
      </c>
      <c r="Q25" s="18" t="s">
        <v>182</v>
      </c>
      <c r="R25" s="20" t="s">
        <v>182</v>
      </c>
      <c r="S25" s="18" t="s">
        <v>182</v>
      </c>
      <c r="T25" s="20" t="s">
        <v>182</v>
      </c>
      <c r="U25" s="18" t="s">
        <v>182</v>
      </c>
      <c r="V25" s="20" t="s">
        <v>182</v>
      </c>
      <c r="W25" s="18" t="n">
        <v>453.22506719</v>
      </c>
      <c r="X25" s="20" t="n">
        <v>17.11373047</v>
      </c>
    </row>
    <row r="26" spans="1:24">
      <c r="A26" s="15" t="s">
        <v>201</v>
      </c>
      <c r="B26" s="17" t="n">
        <v>4869</v>
      </c>
      <c r="C26" s="18">
        <f>(102.0/B26*100)</f>
        <v/>
      </c>
      <c r="D26" s="19" t="n">
        <v>4767</v>
      </c>
      <c r="E26" s="18" t="n">
        <v>509.14078442</v>
      </c>
      <c r="F26" s="20" t="n">
        <v>2.51131364</v>
      </c>
      <c r="G26" s="18" t="n">
        <v>481.01586012</v>
      </c>
      <c r="H26" s="20" t="n">
        <v>3.8887672</v>
      </c>
      <c r="I26" s="18" t="n">
        <v>482.39223949</v>
      </c>
      <c r="J26" s="20" t="n">
        <v>3.77024536</v>
      </c>
      <c r="K26" s="18" t="n">
        <v>465.1496066</v>
      </c>
      <c r="L26" s="20" t="n">
        <v>4.2429222</v>
      </c>
      <c r="M26" s="18" t="n">
        <v>443.9680277</v>
      </c>
      <c r="N26" s="20" t="n">
        <v>6.37907642</v>
      </c>
      <c r="O26" s="18" t="s">
        <v>182</v>
      </c>
      <c r="P26" s="20" t="s">
        <v>182</v>
      </c>
      <c r="Q26" s="18" t="s">
        <v>182</v>
      </c>
      <c r="R26" s="20" t="s">
        <v>182</v>
      </c>
      <c r="S26" s="18" t="s">
        <v>182</v>
      </c>
      <c r="T26" s="20" t="s">
        <v>182</v>
      </c>
      <c r="U26" s="18" t="s">
        <v>182</v>
      </c>
      <c r="V26" s="20" t="s">
        <v>182</v>
      </c>
      <c r="W26" s="18" t="n">
        <v>423.42385788</v>
      </c>
      <c r="X26" s="20" t="n">
        <v>7.18227489</v>
      </c>
    </row>
    <row r="27" spans="1:24">
      <c r="A27" s="15" t="s">
        <v>202</v>
      </c>
      <c r="B27" s="17" t="n">
        <v>5299</v>
      </c>
      <c r="C27" s="18">
        <f>(186.0/B27*100)</f>
        <v/>
      </c>
      <c r="D27" s="19" t="n">
        <v>5113</v>
      </c>
      <c r="E27" s="18" t="n">
        <v>516.89004001</v>
      </c>
      <c r="F27" s="20" t="n">
        <v>2.0527769</v>
      </c>
      <c r="G27" s="18" t="n">
        <v>491.65063912</v>
      </c>
      <c r="H27" s="20" t="n">
        <v>4.6106008</v>
      </c>
      <c r="I27" s="18" t="n">
        <v>474.37685851</v>
      </c>
      <c r="J27" s="20" t="n">
        <v>4.48404871</v>
      </c>
      <c r="K27" s="18" t="n">
        <v>451.38751365</v>
      </c>
      <c r="L27" s="20" t="n">
        <v>6.53572998</v>
      </c>
      <c r="M27" s="18" t="n">
        <v>427.34724802</v>
      </c>
      <c r="N27" s="20" t="n">
        <v>7.7191423</v>
      </c>
      <c r="O27" s="18" t="n">
        <v>387.30917951</v>
      </c>
      <c r="P27" s="20" t="n">
        <v>16.08929805</v>
      </c>
      <c r="Q27" s="18" t="s">
        <v>182</v>
      </c>
      <c r="R27" s="20" t="s">
        <v>182</v>
      </c>
      <c r="S27" s="18" t="s">
        <v>182</v>
      </c>
      <c r="T27" s="20" t="s">
        <v>182</v>
      </c>
      <c r="U27" s="18" t="s">
        <v>182</v>
      </c>
      <c r="V27" s="20" t="s">
        <v>182</v>
      </c>
      <c r="W27" s="18" t="n">
        <v>403.16366326</v>
      </c>
      <c r="X27" s="20" t="n">
        <v>4.53128144</v>
      </c>
    </row>
    <row r="28" spans="1:24">
      <c r="A28" s="15" t="s">
        <v>203</v>
      </c>
      <c r="B28" s="17" t="n">
        <v>7568</v>
      </c>
      <c r="C28" s="18">
        <f>(135.0/B28*100)</f>
        <v/>
      </c>
      <c r="D28" s="19" t="n">
        <v>7433</v>
      </c>
      <c r="E28" s="18" t="n">
        <v>421.78926881</v>
      </c>
      <c r="F28" s="20" t="n">
        <v>3.1404507</v>
      </c>
      <c r="G28" s="18" t="n">
        <v>427.51359936</v>
      </c>
      <c r="H28" s="20" t="n">
        <v>3.64165012</v>
      </c>
      <c r="I28" s="18" t="n">
        <v>436.99364095</v>
      </c>
      <c r="J28" s="20" t="n">
        <v>3.31122941</v>
      </c>
      <c r="K28" s="18" t="n">
        <v>430.95741526</v>
      </c>
      <c r="L28" s="20" t="n">
        <v>3.8067524</v>
      </c>
      <c r="M28" s="18" t="n">
        <v>427.44754972</v>
      </c>
      <c r="N28" s="20" t="n">
        <v>5.79891528</v>
      </c>
      <c r="O28" s="18" t="n">
        <v>334.93985653</v>
      </c>
      <c r="P28" s="20" t="n">
        <v>9.19196545</v>
      </c>
      <c r="Q28" s="18" t="s">
        <v>182</v>
      </c>
      <c r="R28" s="20" t="s">
        <v>182</v>
      </c>
      <c r="S28" s="18" t="s">
        <v>182</v>
      </c>
      <c r="T28" s="20" t="s">
        <v>182</v>
      </c>
      <c r="U28" s="18" t="s">
        <v>182</v>
      </c>
      <c r="V28" s="20" t="s">
        <v>182</v>
      </c>
      <c r="W28" s="18" t="n">
        <v>376.05628113</v>
      </c>
      <c r="X28" s="20" t="n">
        <v>6.45458551</v>
      </c>
    </row>
    <row r="29" spans="1:24">
      <c r="A29" s="15" t="s">
        <v>204</v>
      </c>
      <c r="B29" s="17" t="n">
        <v>5385</v>
      </c>
      <c r="C29" s="18">
        <f>(37.0/B29*100)</f>
        <v/>
      </c>
      <c r="D29" s="19" t="n">
        <v>5348</v>
      </c>
      <c r="E29" s="18" t="n">
        <v>522.10217256</v>
      </c>
      <c r="F29" s="20" t="n">
        <v>2.51381832</v>
      </c>
      <c r="G29" s="18" t="n">
        <v>514.94623889</v>
      </c>
      <c r="H29" s="20" t="n">
        <v>3.68741333</v>
      </c>
      <c r="I29" s="18" t="n">
        <v>502.63913953</v>
      </c>
      <c r="J29" s="20" t="n">
        <v>4.82140393</v>
      </c>
      <c r="K29" s="18" t="n">
        <v>490.04085371</v>
      </c>
      <c r="L29" s="20" t="n">
        <v>6.11469299</v>
      </c>
      <c r="M29" s="18" t="n">
        <v>457.1393314</v>
      </c>
      <c r="N29" s="20" t="n">
        <v>8.94882763</v>
      </c>
      <c r="O29" s="18" t="n">
        <v>324.13415987</v>
      </c>
      <c r="P29" s="20" t="n">
        <v>51.69632977</v>
      </c>
      <c r="Q29" s="18" t="s">
        <v>182</v>
      </c>
      <c r="R29" s="20" t="s">
        <v>182</v>
      </c>
      <c r="S29" s="18" t="n">
        <v>314.02123871</v>
      </c>
      <c r="T29" s="20" t="n">
        <v>13.26138992</v>
      </c>
      <c r="U29" s="18" t="s">
        <v>182</v>
      </c>
      <c r="V29" s="20" t="s">
        <v>182</v>
      </c>
      <c r="W29" s="18" t="n">
        <v>417.3407047</v>
      </c>
      <c r="X29" s="20" t="n">
        <v>12.1869136</v>
      </c>
    </row>
    <row r="30" spans="1:24">
      <c r="A30" s="15" t="s">
        <v>205</v>
      </c>
      <c r="B30" s="17" t="n">
        <v>4520</v>
      </c>
      <c r="C30" s="18">
        <f>(577.0/B30*100)</f>
        <v/>
      </c>
      <c r="D30" s="19" t="n">
        <v>3943</v>
      </c>
      <c r="E30" s="18" t="n">
        <v>530.29333411</v>
      </c>
      <c r="F30" s="20" t="n">
        <v>4.33635613</v>
      </c>
      <c r="G30" s="18" t="n">
        <v>533.94867731</v>
      </c>
      <c r="H30" s="20" t="n">
        <v>4.81509799</v>
      </c>
      <c r="I30" s="18" t="n">
        <v>516.87385648</v>
      </c>
      <c r="J30" s="20" t="n">
        <v>4.39817526</v>
      </c>
      <c r="K30" s="18" t="n">
        <v>519.96743554</v>
      </c>
      <c r="L30" s="20" t="n">
        <v>5.23086955</v>
      </c>
      <c r="M30" s="18" t="n">
        <v>482.22094009</v>
      </c>
      <c r="N30" s="20" t="n">
        <v>8.27295078</v>
      </c>
      <c r="O30" s="18" t="n">
        <v>405.01001004</v>
      </c>
      <c r="P30" s="20" t="n">
        <v>26.28454288</v>
      </c>
      <c r="Q30" s="18" t="s">
        <v>182</v>
      </c>
      <c r="R30" s="20" t="s">
        <v>182</v>
      </c>
      <c r="S30" s="18" t="s">
        <v>182</v>
      </c>
      <c r="T30" s="20" t="s">
        <v>182</v>
      </c>
      <c r="U30" s="18" t="s">
        <v>182</v>
      </c>
      <c r="V30" s="20" t="s">
        <v>182</v>
      </c>
      <c r="W30" s="18" t="n">
        <v>427.02977612</v>
      </c>
      <c r="X30" s="20" t="n">
        <v>6.90253806</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(17.0/B32*100)</f>
        <v/>
      </c>
      <c r="D32" s="19" t="n">
        <v>4461</v>
      </c>
      <c r="E32" s="18" t="n">
        <v>531.12479075</v>
      </c>
      <c r="F32" s="20" t="n">
        <v>3.39823794</v>
      </c>
      <c r="G32" s="18" t="n">
        <v>510.83860095</v>
      </c>
      <c r="H32" s="20" t="n">
        <v>3.98440092</v>
      </c>
      <c r="I32" s="18" t="n">
        <v>506.13404386</v>
      </c>
      <c r="J32" s="20" t="n">
        <v>4.12493441</v>
      </c>
      <c r="K32" s="18" t="n">
        <v>498.68264306</v>
      </c>
      <c r="L32" s="20" t="n">
        <v>3.99806102</v>
      </c>
      <c r="M32" s="18" t="n">
        <v>478.17250877</v>
      </c>
      <c r="N32" s="20" t="n">
        <v>4.99154426</v>
      </c>
      <c r="O32" s="18" t="n">
        <v>415.96615723</v>
      </c>
      <c r="P32" s="20" t="n">
        <v>23.22638406</v>
      </c>
      <c r="Q32" s="18" t="s">
        <v>182</v>
      </c>
      <c r="R32" s="20" t="s">
        <v>182</v>
      </c>
      <c r="S32" s="18" t="s">
        <v>182</v>
      </c>
      <c r="T32" s="20" t="s">
        <v>182</v>
      </c>
      <c r="U32" s="18" t="s">
        <v>182</v>
      </c>
      <c r="V32" s="20" t="s">
        <v>182</v>
      </c>
      <c r="W32" s="18" t="n">
        <v>424.0602967</v>
      </c>
      <c r="X32" s="20" t="n">
        <v>8.679160420000001</v>
      </c>
    </row>
    <row r="33" spans="1:24">
      <c r="A33" s="15" t="s">
        <v>208</v>
      </c>
      <c r="B33" s="17" t="n">
        <v>7325</v>
      </c>
      <c r="C33" s="18">
        <f>(246.0/B33*100)</f>
        <v/>
      </c>
      <c r="D33" s="19" t="n">
        <v>7079</v>
      </c>
      <c r="E33" s="18" t="n">
        <v>522.95433938</v>
      </c>
      <c r="F33" s="20" t="n">
        <v>2.95250177</v>
      </c>
      <c r="G33" s="18" t="n">
        <v>502.29280633</v>
      </c>
      <c r="H33" s="20" t="n">
        <v>3.6296082</v>
      </c>
      <c r="I33" s="18" t="n">
        <v>485.91509825</v>
      </c>
      <c r="J33" s="20" t="n">
        <v>4.85646238</v>
      </c>
      <c r="K33" s="18" t="n">
        <v>457.86400842</v>
      </c>
      <c r="L33" s="20" t="n">
        <v>5.49929982</v>
      </c>
      <c r="M33" s="18" t="n">
        <v>444.65432064</v>
      </c>
      <c r="N33" s="20" t="n">
        <v>7.03470883</v>
      </c>
      <c r="O33" s="18" t="n">
        <v>376.02911283</v>
      </c>
      <c r="P33" s="20" t="n">
        <v>21.32653468</v>
      </c>
      <c r="Q33" s="18" t="s">
        <v>182</v>
      </c>
      <c r="R33" s="20" t="s">
        <v>182</v>
      </c>
      <c r="S33" s="18" t="s">
        <v>182</v>
      </c>
      <c r="T33" s="20" t="s">
        <v>182</v>
      </c>
      <c r="U33" s="18" t="s">
        <v>182</v>
      </c>
      <c r="V33" s="20" t="s">
        <v>182</v>
      </c>
      <c r="W33" s="18" t="n">
        <v>428.85314838</v>
      </c>
      <c r="X33" s="20" t="n">
        <v>9.664486</v>
      </c>
    </row>
    <row r="34" spans="1:24">
      <c r="A34" s="15" t="s">
        <v>209</v>
      </c>
      <c r="B34" s="17" t="n">
        <v>6350</v>
      </c>
      <c r="C34" s="18">
        <f>(87.0/B34*100)</f>
        <v/>
      </c>
      <c r="D34" s="19" t="n">
        <v>6263</v>
      </c>
      <c r="E34" s="18" t="n">
        <v>490.22446363</v>
      </c>
      <c r="F34" s="20" t="n">
        <v>2.80442181</v>
      </c>
      <c r="G34" s="18" t="n">
        <v>458.36032931</v>
      </c>
      <c r="H34" s="20" t="n">
        <v>4.12335695</v>
      </c>
      <c r="I34" s="18" t="n">
        <v>451.85214805</v>
      </c>
      <c r="J34" s="20" t="n">
        <v>4.76109777</v>
      </c>
      <c r="K34" s="18" t="n">
        <v>436.12189714</v>
      </c>
      <c r="L34" s="20" t="n">
        <v>5.35613894</v>
      </c>
      <c r="M34" s="18" t="n">
        <v>411.41882383</v>
      </c>
      <c r="N34" s="20" t="n">
        <v>5.48380334</v>
      </c>
      <c r="O34" s="18" t="n">
        <v>336.00964723</v>
      </c>
      <c r="P34" s="20" t="n">
        <v>14.75537024</v>
      </c>
      <c r="Q34" s="18" t="s">
        <v>182</v>
      </c>
      <c r="R34" s="20" t="s">
        <v>182</v>
      </c>
      <c r="S34" s="18" t="n">
        <v>263.37193708</v>
      </c>
      <c r="T34" s="20" t="n">
        <v>13.61114927</v>
      </c>
      <c r="U34" s="18" t="s">
        <v>182</v>
      </c>
      <c r="V34" s="20" t="s">
        <v>182</v>
      </c>
      <c r="W34" s="18" t="n">
        <v>367.56750873</v>
      </c>
      <c r="X34" s="20" t="n">
        <v>7.59100252</v>
      </c>
    </row>
    <row r="35" spans="1:24">
      <c r="A35" s="15" t="s">
        <v>210</v>
      </c>
      <c r="B35" s="17" t="n">
        <v>6406</v>
      </c>
      <c r="C35" s="18">
        <f>(76.0/B35*100)</f>
        <v/>
      </c>
      <c r="D35" s="19" t="n">
        <v>6330</v>
      </c>
      <c r="E35" s="18" t="n">
        <v>528.34952701</v>
      </c>
      <c r="F35" s="20" t="n">
        <v>2.18530012</v>
      </c>
      <c r="G35" s="18" t="n">
        <v>517.64402183</v>
      </c>
      <c r="H35" s="20" t="n">
        <v>3.1168891</v>
      </c>
      <c r="I35" s="18" t="n">
        <v>489.59570179</v>
      </c>
      <c r="J35" s="20" t="n">
        <v>4.32947391</v>
      </c>
      <c r="K35" s="18" t="n">
        <v>475.59066643</v>
      </c>
      <c r="L35" s="20" t="n">
        <v>6.20829004</v>
      </c>
      <c r="M35" s="18" t="n">
        <v>447.25546707</v>
      </c>
      <c r="N35" s="20" t="n">
        <v>7.14879418</v>
      </c>
      <c r="O35" s="18" t="n">
        <v>430.2645433</v>
      </c>
      <c r="P35" s="20" t="n">
        <v>21.07802728</v>
      </c>
      <c r="Q35" s="18" t="s">
        <v>182</v>
      </c>
      <c r="R35" s="20" t="s">
        <v>182</v>
      </c>
      <c r="S35" s="18" t="n">
        <v>337.32521215</v>
      </c>
      <c r="T35" s="20" t="n">
        <v>11.65794297</v>
      </c>
      <c r="U35" s="18" t="s">
        <v>182</v>
      </c>
      <c r="V35" s="20" t="s">
        <v>182</v>
      </c>
      <c r="W35" s="18" t="n">
        <v>423.02708436</v>
      </c>
      <c r="X35" s="20" t="n">
        <v>6.41312353</v>
      </c>
    </row>
    <row r="36" spans="1:24">
      <c r="A36" s="15" t="s">
        <v>211</v>
      </c>
      <c r="B36" s="17" t="n">
        <v>6736</v>
      </c>
      <c r="C36" s="18">
        <f>(54.0/B36*100)</f>
        <v/>
      </c>
      <c r="D36" s="19" t="n">
        <v>6682</v>
      </c>
      <c r="E36" s="18" t="n">
        <v>511.84535396</v>
      </c>
      <c r="F36" s="20" t="n">
        <v>2.2479359</v>
      </c>
      <c r="G36" s="18" t="n">
        <v>498.83847872</v>
      </c>
      <c r="H36" s="20" t="n">
        <v>4.38350053</v>
      </c>
      <c r="I36" s="18" t="n">
        <v>487.42639785</v>
      </c>
      <c r="J36" s="20" t="n">
        <v>5.16675104</v>
      </c>
      <c r="K36" s="18" t="n">
        <v>474.67929043</v>
      </c>
      <c r="L36" s="20" t="n">
        <v>5.65003887</v>
      </c>
      <c r="M36" s="18" t="n">
        <v>442.25370624</v>
      </c>
      <c r="N36" s="20" t="n">
        <v>5.75587159</v>
      </c>
      <c r="O36" s="18" t="n">
        <v>369.72364582</v>
      </c>
      <c r="P36" s="20" t="n">
        <v>22.3136275</v>
      </c>
      <c r="Q36" s="18" t="s">
        <v>182</v>
      </c>
      <c r="R36" s="20" t="s">
        <v>182</v>
      </c>
      <c r="S36" s="18" t="s">
        <v>182</v>
      </c>
      <c r="T36" s="20" t="s">
        <v>182</v>
      </c>
      <c r="U36" s="18" t="s">
        <v>182</v>
      </c>
      <c r="V36" s="20" t="s">
        <v>182</v>
      </c>
      <c r="W36" s="18" t="n">
        <v>417.11994722</v>
      </c>
      <c r="X36" s="20" t="n">
        <v>6.89767448</v>
      </c>
    </row>
    <row r="37" spans="1:24">
      <c r="A37" s="15" t="s">
        <v>212</v>
      </c>
      <c r="B37" s="17" t="n">
        <v>5458</v>
      </c>
      <c r="C37" s="18">
        <f>(271.0/B37*100)</f>
        <v/>
      </c>
      <c r="D37" s="19" t="n">
        <v>5187</v>
      </c>
      <c r="E37" s="18" t="n">
        <v>527.79474554</v>
      </c>
      <c r="F37" s="20" t="n">
        <v>3.45503719</v>
      </c>
      <c r="G37" s="18" t="n">
        <v>518.30467989</v>
      </c>
      <c r="H37" s="20" t="n">
        <v>5.33721208</v>
      </c>
      <c r="I37" s="18" t="n">
        <v>503.12731621</v>
      </c>
      <c r="J37" s="20" t="n">
        <v>4.40156662</v>
      </c>
      <c r="K37" s="18" t="n">
        <v>492.61076113</v>
      </c>
      <c r="L37" s="20" t="n">
        <v>6.16958917</v>
      </c>
      <c r="M37" s="18" t="n">
        <v>472.03495191</v>
      </c>
      <c r="N37" s="20" t="n">
        <v>7.39846683</v>
      </c>
      <c r="O37" s="18" t="n">
        <v>343.16972128</v>
      </c>
      <c r="P37" s="20" t="n">
        <v>23.12127196</v>
      </c>
      <c r="Q37" s="18" t="s">
        <v>182</v>
      </c>
      <c r="R37" s="20" t="s">
        <v>182</v>
      </c>
      <c r="S37" s="18" t="s">
        <v>182</v>
      </c>
      <c r="T37" s="20" t="s">
        <v>182</v>
      </c>
      <c r="U37" s="18" t="s">
        <v>182</v>
      </c>
      <c r="V37" s="20" t="s">
        <v>182</v>
      </c>
      <c r="W37" s="18" t="n">
        <v>413.45465082</v>
      </c>
      <c r="X37" s="20" t="n">
        <v>6.16828172</v>
      </c>
    </row>
    <row r="38" spans="1:24">
      <c r="A38" s="15" t="s">
        <v>213</v>
      </c>
      <c r="B38" s="17" t="n">
        <v>5860</v>
      </c>
      <c r="C38" s="18">
        <f>(68.0/B38*100)</f>
        <v/>
      </c>
      <c r="D38" s="19" t="n">
        <v>5792</v>
      </c>
      <c r="E38" s="18" t="n">
        <v>518.22813605</v>
      </c>
      <c r="F38" s="20" t="n">
        <v>3.03657701</v>
      </c>
      <c r="G38" s="18" t="n">
        <v>498.16440397</v>
      </c>
      <c r="H38" s="20" t="n">
        <v>4.0432524</v>
      </c>
      <c r="I38" s="18" t="n">
        <v>478.12758409</v>
      </c>
      <c r="J38" s="20" t="n">
        <v>4.87287579</v>
      </c>
      <c r="K38" s="18" t="n">
        <v>462.22804388</v>
      </c>
      <c r="L38" s="20" t="n">
        <v>7.92876096</v>
      </c>
      <c r="M38" s="18" t="n">
        <v>442.69422614</v>
      </c>
      <c r="N38" s="20" t="n">
        <v>9.792863410000001</v>
      </c>
      <c r="O38" s="18" t="n">
        <v>369.61260262</v>
      </c>
      <c r="P38" s="20" t="n">
        <v>18.26023486</v>
      </c>
      <c r="Q38" s="18" t="s">
        <v>182</v>
      </c>
      <c r="R38" s="20" t="s">
        <v>182</v>
      </c>
      <c r="S38" s="18" t="s">
        <v>182</v>
      </c>
      <c r="T38" s="20" t="s">
        <v>182</v>
      </c>
      <c r="U38" s="18" t="s">
        <v>182</v>
      </c>
      <c r="V38" s="20" t="s">
        <v>182</v>
      </c>
      <c r="W38" s="18" t="n">
        <v>413.80438831</v>
      </c>
      <c r="X38" s="20" t="n">
        <v>5.62172643</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(5675.0/B40*100)</f>
        <v/>
      </c>
      <c r="D40" s="19" t="n">
        <v>8482</v>
      </c>
      <c r="E40" s="18" t="n">
        <v>517.64641103</v>
      </c>
      <c r="F40" s="20" t="n">
        <v>3.99684264</v>
      </c>
      <c r="G40" s="18" t="n">
        <v>523.33178346</v>
      </c>
      <c r="H40" s="20" t="n">
        <v>4.33617175</v>
      </c>
      <c r="I40" s="18" t="n">
        <v>495.9428794</v>
      </c>
      <c r="J40" s="20" t="n">
        <v>4.35028987</v>
      </c>
      <c r="K40" s="18" t="n">
        <v>498.60845915</v>
      </c>
      <c r="L40" s="20" t="n">
        <v>4.51899617</v>
      </c>
      <c r="M40" s="18" t="n">
        <v>470.02264595</v>
      </c>
      <c r="N40" s="20" t="n">
        <v>7.97825397</v>
      </c>
      <c r="O40" s="18" t="n">
        <v>432.02468627</v>
      </c>
      <c r="P40" s="20" t="n">
        <v>21.89614716</v>
      </c>
      <c r="Q40" s="18" t="s">
        <v>182</v>
      </c>
      <c r="R40" s="20" t="s">
        <v>182</v>
      </c>
      <c r="S40" s="18" t="n">
        <v>493.18465857</v>
      </c>
      <c r="T40" s="20" t="n">
        <v>2.25147869</v>
      </c>
      <c r="U40" s="18" t="s">
        <v>182</v>
      </c>
      <c r="V40" s="20" t="s">
        <v>182</v>
      </c>
      <c r="W40" s="18" t="n">
        <v>414.08696543</v>
      </c>
      <c r="X40" s="20" t="n">
        <v>7.21325168</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(2819.0/B46*100)</f>
        <v/>
      </c>
      <c r="D46" s="19" t="n">
        <v>20322</v>
      </c>
      <c r="E46" s="18" t="n">
        <v>427.96331424</v>
      </c>
      <c r="F46" s="20" t="n">
        <v>4.23428183</v>
      </c>
      <c r="G46" s="18" t="n">
        <v>427.9474667</v>
      </c>
      <c r="H46" s="20" t="n">
        <v>5.41300554</v>
      </c>
      <c r="I46" s="18" t="n">
        <v>436.91364343</v>
      </c>
      <c r="J46" s="20" t="n">
        <v>4.64527581</v>
      </c>
      <c r="K46" s="18" t="n">
        <v>438.55154494</v>
      </c>
      <c r="L46" s="20" t="n">
        <v>4.92288475</v>
      </c>
      <c r="M46" s="18" t="n">
        <v>404.84960416</v>
      </c>
      <c r="N46" s="20" t="n">
        <v>5.3476673</v>
      </c>
      <c r="O46" s="18" t="n">
        <v>307.86644132</v>
      </c>
      <c r="P46" s="20" t="n">
        <v>11.90587687</v>
      </c>
      <c r="Q46" s="18" t="s">
        <v>182</v>
      </c>
      <c r="R46" s="20" t="s">
        <v>182</v>
      </c>
      <c r="S46" s="18" t="s">
        <v>182</v>
      </c>
      <c r="T46" s="20" t="s">
        <v>182</v>
      </c>
      <c r="U46" s="18" t="s">
        <v>182</v>
      </c>
      <c r="V46" s="20" t="s">
        <v>182</v>
      </c>
      <c r="W46" s="18" t="n">
        <v>382.19438155</v>
      </c>
      <c r="X46" s="20" t="n">
        <v>3.52418489</v>
      </c>
    </row>
    <row r="47" spans="1:24">
      <c r="A47" s="15" t="s">
        <v>222</v>
      </c>
      <c r="B47" s="17" t="n">
        <v>5928</v>
      </c>
      <c r="C47" s="18">
        <f>(162.0/B47*100)</f>
        <v/>
      </c>
      <c r="D47" s="19" t="n">
        <v>5766</v>
      </c>
      <c r="E47" s="18" t="n">
        <v>484.17884185</v>
      </c>
      <c r="F47" s="20" t="n">
        <v>5.13347579</v>
      </c>
      <c r="G47" s="18" t="n">
        <v>447.77178325</v>
      </c>
      <c r="H47" s="20" t="n">
        <v>6.24138615</v>
      </c>
      <c r="I47" s="18" t="n">
        <v>437.83791763</v>
      </c>
      <c r="J47" s="20" t="n">
        <v>5.64689144</v>
      </c>
      <c r="K47" s="18" t="n">
        <v>423.37476072</v>
      </c>
      <c r="L47" s="20" t="n">
        <v>5.84625226</v>
      </c>
      <c r="M47" s="18" t="n">
        <v>419.69682133</v>
      </c>
      <c r="N47" s="20" t="n">
        <v>7.71153002</v>
      </c>
      <c r="O47" s="18" t="n">
        <v>325.00177883</v>
      </c>
      <c r="P47" s="20" t="n">
        <v>13.28366105</v>
      </c>
      <c r="Q47" s="18" t="s">
        <v>182</v>
      </c>
      <c r="R47" s="20" t="s">
        <v>182</v>
      </c>
      <c r="S47" s="18" t="s">
        <v>182</v>
      </c>
      <c r="T47" s="20" t="s">
        <v>182</v>
      </c>
      <c r="U47" s="18" t="s">
        <v>182</v>
      </c>
      <c r="V47" s="20" t="s">
        <v>182</v>
      </c>
      <c r="W47" s="18" t="n">
        <v>358.492306</v>
      </c>
      <c r="X47" s="20" t="n">
        <v>6.05138515</v>
      </c>
    </row>
    <row r="48" spans="1:24">
      <c r="A48" s="15" t="s">
        <v>223</v>
      </c>
      <c r="B48" s="17" t="n">
        <v>9841</v>
      </c>
      <c r="C48" s="18">
        <f>(19.0/B48*100)</f>
        <v/>
      </c>
      <c r="D48" s="19" t="n">
        <v>9822</v>
      </c>
      <c r="E48" s="18" t="n">
        <v>503.60653943</v>
      </c>
      <c r="F48" s="20" t="n">
        <v>4.99318422</v>
      </c>
      <c r="G48" s="18" t="n">
        <v>501.62834895</v>
      </c>
      <c r="H48" s="20" t="n">
        <v>8.50129731</v>
      </c>
      <c r="I48" s="18" t="n">
        <v>493.55796967</v>
      </c>
      <c r="J48" s="20" t="n">
        <v>6.73549267</v>
      </c>
      <c r="K48" s="18" t="n">
        <v>452.90448221</v>
      </c>
      <c r="L48" s="20" t="n">
        <v>11.49058231</v>
      </c>
      <c r="M48" s="18" t="n">
        <v>437.75855339</v>
      </c>
      <c r="N48" s="20" t="n">
        <v>11.03726868</v>
      </c>
      <c r="O48" s="18" t="n">
        <v>324.36252601</v>
      </c>
      <c r="P48" s="20" t="n">
        <v>11.17732921</v>
      </c>
      <c r="Q48" s="18" t="s">
        <v>182</v>
      </c>
      <c r="R48" s="20" t="s">
        <v>182</v>
      </c>
      <c r="S48" s="18" t="s">
        <v>182</v>
      </c>
      <c r="T48" s="20" t="s">
        <v>182</v>
      </c>
      <c r="U48" s="18" t="s">
        <v>182</v>
      </c>
      <c r="V48" s="20" t="s">
        <v>182</v>
      </c>
      <c r="W48" s="18" t="n">
        <v>430.44953547</v>
      </c>
      <c r="X48" s="20" t="n">
        <v>15.74181248</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(1102.0/B50*100)</f>
        <v/>
      </c>
      <c r="D50" s="19" t="n">
        <v>10693</v>
      </c>
      <c r="E50" s="18" t="n">
        <v>422.53949806</v>
      </c>
      <c r="F50" s="20" t="n">
        <v>3.74774781</v>
      </c>
      <c r="G50" s="18" t="n">
        <v>433.36421229</v>
      </c>
      <c r="H50" s="20" t="n">
        <v>4.89875527</v>
      </c>
      <c r="I50" s="18" t="n">
        <v>448.18312788</v>
      </c>
      <c r="J50" s="20" t="n">
        <v>3.80531061</v>
      </c>
      <c r="K50" s="18" t="n">
        <v>442.96346056</v>
      </c>
      <c r="L50" s="20" t="n">
        <v>3.64672237</v>
      </c>
      <c r="M50" s="18" t="n">
        <v>442.08928649</v>
      </c>
      <c r="N50" s="20" t="n">
        <v>4.16587174</v>
      </c>
      <c r="O50" s="18" t="n">
        <v>322.25586987</v>
      </c>
      <c r="P50" s="20" t="n">
        <v>8.56992509</v>
      </c>
      <c r="Q50" s="18" t="s">
        <v>182</v>
      </c>
      <c r="R50" s="20" t="s">
        <v>182</v>
      </c>
      <c r="S50" s="18" t="s">
        <v>182</v>
      </c>
      <c r="T50" s="20" t="s">
        <v>182</v>
      </c>
      <c r="U50" s="18" t="s">
        <v>182</v>
      </c>
      <c r="V50" s="20" t="s">
        <v>182</v>
      </c>
      <c r="W50" s="18" t="n">
        <v>384.98453986</v>
      </c>
      <c r="X50" s="20" t="n">
        <v>6.67472841</v>
      </c>
    </row>
    <row r="51" spans="1:24">
      <c r="A51" s="15" t="s">
        <v>226</v>
      </c>
      <c r="B51" s="17" t="n">
        <v>6866</v>
      </c>
      <c r="C51" s="18">
        <f>(117.0/B51*100)</f>
        <v/>
      </c>
      <c r="D51" s="19" t="n">
        <v>6749</v>
      </c>
      <c r="E51" s="18" t="n">
        <v>438.16013177</v>
      </c>
      <c r="F51" s="20" t="n">
        <v>4.29205941</v>
      </c>
      <c r="G51" s="18" t="n">
        <v>436.33973219</v>
      </c>
      <c r="H51" s="20" t="n">
        <v>4.49863175</v>
      </c>
      <c r="I51" s="18" t="n">
        <v>438.87705506</v>
      </c>
      <c r="J51" s="20" t="n">
        <v>3.97618907</v>
      </c>
      <c r="K51" s="18" t="n">
        <v>427.63071495</v>
      </c>
      <c r="L51" s="20" t="n">
        <v>3.78641142</v>
      </c>
      <c r="M51" s="18" t="n">
        <v>416.20001207</v>
      </c>
      <c r="N51" s="20" t="n">
        <v>4.79638222</v>
      </c>
      <c r="O51" s="18" t="n">
        <v>306.15936954</v>
      </c>
      <c r="P51" s="20" t="n">
        <v>16.24559738</v>
      </c>
      <c r="Q51" s="18" t="s">
        <v>182</v>
      </c>
      <c r="R51" s="20" t="s">
        <v>182</v>
      </c>
      <c r="S51" s="18" t="n">
        <v>427.96430568</v>
      </c>
      <c r="T51" s="20" t="n">
        <v>5.20460603</v>
      </c>
      <c r="U51" s="18" t="s">
        <v>182</v>
      </c>
      <c r="V51" s="20" t="s">
        <v>182</v>
      </c>
      <c r="W51" s="18" t="n">
        <v>393.34148859</v>
      </c>
      <c r="X51" s="20" t="n">
        <v>5.27343894</v>
      </c>
    </row>
    <row r="52" spans="1:24">
      <c r="A52" s="15" t="s">
        <v>227</v>
      </c>
      <c r="B52" s="17" t="n">
        <v>5809</v>
      </c>
      <c r="C52" s="18">
        <f>(119.0/B52*100)</f>
        <v/>
      </c>
      <c r="D52" s="19" t="n">
        <v>5690</v>
      </c>
      <c r="E52" s="18" t="n">
        <v>509.63541157</v>
      </c>
      <c r="F52" s="20" t="n">
        <v>2.76528478</v>
      </c>
      <c r="G52" s="18" t="n">
        <v>482.70816268</v>
      </c>
      <c r="H52" s="20" t="n">
        <v>4.507666</v>
      </c>
      <c r="I52" s="18" t="n">
        <v>473.5315735</v>
      </c>
      <c r="J52" s="20" t="n">
        <v>4.88489027</v>
      </c>
      <c r="K52" s="18" t="n">
        <v>456.16026179</v>
      </c>
      <c r="L52" s="20" t="n">
        <v>6.09202424</v>
      </c>
      <c r="M52" s="18" t="n">
        <v>438.05864303</v>
      </c>
      <c r="N52" s="20" t="n">
        <v>7.00457859</v>
      </c>
      <c r="O52" s="18" t="n">
        <v>369.52470076</v>
      </c>
      <c r="P52" s="20" t="n">
        <v>22.63947018</v>
      </c>
      <c r="Q52" s="18" t="s">
        <v>182</v>
      </c>
      <c r="R52" s="20" t="s">
        <v>182</v>
      </c>
      <c r="S52" s="18" t="s">
        <v>182</v>
      </c>
      <c r="T52" s="20" t="s">
        <v>182</v>
      </c>
      <c r="U52" s="18" t="s">
        <v>182</v>
      </c>
      <c r="V52" s="20" t="s">
        <v>182</v>
      </c>
      <c r="W52" s="18" t="n">
        <v>412.96339235</v>
      </c>
      <c r="X52" s="20" t="n">
        <v>5.37553938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(489.0/B54*100)</f>
        <v/>
      </c>
      <c r="D54" s="19" t="n">
        <v>4251</v>
      </c>
      <c r="E54" s="18" t="n">
        <v>359.35494613</v>
      </c>
      <c r="F54" s="20" t="n">
        <v>5.23995068</v>
      </c>
      <c r="G54" s="18" t="n">
        <v>360.83167863</v>
      </c>
      <c r="H54" s="20" t="n">
        <v>5.37490946</v>
      </c>
      <c r="I54" s="18" t="n">
        <v>372.54503477</v>
      </c>
      <c r="J54" s="20" t="n">
        <v>5.08606336</v>
      </c>
      <c r="K54" s="18" t="n">
        <v>378.60939412</v>
      </c>
      <c r="L54" s="20" t="n">
        <v>4.50621982</v>
      </c>
      <c r="M54" s="18" t="n">
        <v>395.02664818</v>
      </c>
      <c r="N54" s="20" t="n">
        <v>5.28381836</v>
      </c>
      <c r="O54" s="18" t="n">
        <v>297.57841935</v>
      </c>
      <c r="P54" s="20" t="n">
        <v>8.27344974</v>
      </c>
      <c r="Q54" s="18" t="s">
        <v>182</v>
      </c>
      <c r="R54" s="20" t="s">
        <v>182</v>
      </c>
      <c r="S54" s="18" t="s">
        <v>182</v>
      </c>
      <c r="T54" s="20" t="s">
        <v>182</v>
      </c>
      <c r="U54" s="18" t="s">
        <v>182</v>
      </c>
      <c r="V54" s="20" t="s">
        <v>182</v>
      </c>
      <c r="W54" s="18" t="n">
        <v>319.41025641</v>
      </c>
      <c r="X54" s="20" t="n">
        <v>4.81070629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529.45656178</v>
      </c>
      <c r="F56" s="20" t="n">
        <v>3.45472197</v>
      </c>
      <c r="G56" s="18" t="n">
        <v>530.20452997</v>
      </c>
      <c r="H56" s="20" t="n">
        <v>3.50019332</v>
      </c>
      <c r="I56" s="18" t="n">
        <v>536.10456962</v>
      </c>
      <c r="J56" s="20" t="n">
        <v>3.55841717</v>
      </c>
      <c r="K56" s="18" t="n">
        <v>526.10049941</v>
      </c>
      <c r="L56" s="20" t="n">
        <v>6.12875664</v>
      </c>
      <c r="M56" s="18" t="n">
        <v>485.16308989</v>
      </c>
      <c r="N56" s="20" t="n">
        <v>8.494881550000001</v>
      </c>
      <c r="O56" s="18" t="n">
        <v>431.98054993</v>
      </c>
      <c r="P56" s="20" t="n">
        <v>17.09401393</v>
      </c>
      <c r="Q56" s="18" t="s">
        <v>182</v>
      </c>
      <c r="R56" s="20" t="s">
        <v>182</v>
      </c>
      <c r="S56" s="18" t="s">
        <v>182</v>
      </c>
      <c r="T56" s="20" t="s">
        <v>182</v>
      </c>
      <c r="U56" s="18" t="s">
        <v>182</v>
      </c>
      <c r="V56" s="20" t="s">
        <v>182</v>
      </c>
      <c r="W56" s="18" t="n">
        <v>438.11255613</v>
      </c>
      <c r="X56" s="20" t="n">
        <v>17.09126149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(266.0/B61*100)</f>
        <v/>
      </c>
      <c r="D61" s="19" t="n">
        <v>6259</v>
      </c>
      <c r="E61" s="18" t="n">
        <v>501.70037903</v>
      </c>
      <c r="F61" s="20" t="n">
        <v>3.32065235</v>
      </c>
      <c r="G61" s="18" t="n">
        <v>476.02849924</v>
      </c>
      <c r="H61" s="20" t="n">
        <v>3.78156805</v>
      </c>
      <c r="I61" s="18" t="n">
        <v>471.55714953</v>
      </c>
      <c r="J61" s="20" t="n">
        <v>3.74827108</v>
      </c>
      <c r="K61" s="18" t="n">
        <v>460.52746952</v>
      </c>
      <c r="L61" s="20" t="n">
        <v>4.20525646</v>
      </c>
      <c r="M61" s="18" t="n">
        <v>444.63709393</v>
      </c>
      <c r="N61" s="20" t="n">
        <v>6.5708866</v>
      </c>
      <c r="O61" s="18" t="n">
        <v>368.81442632</v>
      </c>
      <c r="P61" s="20" t="n">
        <v>17.16780352</v>
      </c>
      <c r="Q61" s="18" t="s">
        <v>182</v>
      </c>
      <c r="R61" s="20" t="s">
        <v>182</v>
      </c>
      <c r="S61" s="18" t="s">
        <v>182</v>
      </c>
      <c r="T61" s="20" t="s">
        <v>182</v>
      </c>
      <c r="U61" s="18" t="s">
        <v>182</v>
      </c>
      <c r="V61" s="20" t="s">
        <v>182</v>
      </c>
      <c r="W61" s="18" t="n">
        <v>384.62030214</v>
      </c>
      <c r="X61" s="20" t="n">
        <v>8.291972599999999</v>
      </c>
    </row>
    <row r="62" spans="1:24">
      <c r="A62" s="15" t="s">
        <v>237</v>
      </c>
      <c r="B62" s="17" t="n">
        <v>4476</v>
      </c>
      <c r="C62" s="18">
        <f>(5.0/B62*100)</f>
        <v/>
      </c>
      <c r="D62" s="19" t="n">
        <v>4471</v>
      </c>
      <c r="E62" s="18" t="n">
        <v>509.44248725</v>
      </c>
      <c r="F62" s="20" t="n">
        <v>2.3530992</v>
      </c>
      <c r="G62" s="18" t="n">
        <v>506.9948895</v>
      </c>
      <c r="H62" s="20" t="n">
        <v>2.6515197</v>
      </c>
      <c r="I62" s="18" t="n">
        <v>516.15831855</v>
      </c>
      <c r="J62" s="20" t="n">
        <v>3.07515085</v>
      </c>
      <c r="K62" s="18" t="n">
        <v>514.45606544</v>
      </c>
      <c r="L62" s="20" t="n">
        <v>5.03078491</v>
      </c>
      <c r="M62" s="18" t="n">
        <v>487.80733718</v>
      </c>
      <c r="N62" s="20" t="n">
        <v>6.57465262</v>
      </c>
      <c r="O62" s="18" t="n">
        <v>426.5402774</v>
      </c>
      <c r="P62" s="20" t="n">
        <v>15.63912385</v>
      </c>
      <c r="Q62" s="18" t="s">
        <v>182</v>
      </c>
      <c r="R62" s="20" t="s">
        <v>182</v>
      </c>
      <c r="S62" s="18" t="s">
        <v>182</v>
      </c>
      <c r="T62" s="20" t="s">
        <v>182</v>
      </c>
      <c r="U62" s="18" t="s">
        <v>182</v>
      </c>
      <c r="V62" s="20" t="s">
        <v>182</v>
      </c>
      <c r="W62" s="18" t="n">
        <v>450.9054301</v>
      </c>
      <c r="X62" s="20" t="n">
        <v>15.78552971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(109.0/B67*100)</f>
        <v/>
      </c>
      <c r="D67" s="19" t="n">
        <v>6862</v>
      </c>
      <c r="E67" s="18" t="n">
        <v>397.3251169</v>
      </c>
      <c r="F67" s="20" t="n">
        <v>3.05195486</v>
      </c>
      <c r="G67" s="18" t="n">
        <v>419.56945884</v>
      </c>
      <c r="H67" s="20" t="n">
        <v>4.87626897</v>
      </c>
      <c r="I67" s="18" t="n">
        <v>434.89701729</v>
      </c>
      <c r="J67" s="20" t="n">
        <v>4.69802225</v>
      </c>
      <c r="K67" s="18" t="n">
        <v>423.76835742</v>
      </c>
      <c r="L67" s="20" t="n">
        <v>5.55365785</v>
      </c>
      <c r="M67" s="18" t="n">
        <v>429.06101139</v>
      </c>
      <c r="N67" s="20" t="n">
        <v>8.169931310000001</v>
      </c>
      <c r="O67" s="18" t="n">
        <v>291.76354753</v>
      </c>
      <c r="P67" s="20" t="n">
        <v>5.37762837</v>
      </c>
      <c r="Q67" s="18" t="s">
        <v>182</v>
      </c>
      <c r="R67" s="20" t="s">
        <v>182</v>
      </c>
      <c r="S67" s="18" t="s">
        <v>182</v>
      </c>
      <c r="T67" s="20" t="s">
        <v>182</v>
      </c>
      <c r="U67" s="18" t="s">
        <v>182</v>
      </c>
      <c r="V67" s="20" t="s">
        <v>182</v>
      </c>
      <c r="W67" s="18" t="n">
        <v>327.41308819</v>
      </c>
      <c r="X67" s="20" t="n">
        <v>5.40821986</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523.64656042</v>
      </c>
      <c r="F70" s="20" t="n">
        <v>3.54513758</v>
      </c>
      <c r="G70" s="18" t="n">
        <v>490.64967922</v>
      </c>
      <c r="H70" s="20" t="n">
        <v>4.36837683</v>
      </c>
      <c r="I70" s="18" t="n">
        <v>495.37534035</v>
      </c>
      <c r="J70" s="20" t="n">
        <v>4.3712405</v>
      </c>
      <c r="K70" s="18" t="n">
        <v>486.51659517</v>
      </c>
      <c r="L70" s="20" t="n">
        <v>4.08512014</v>
      </c>
      <c r="M70" s="18" t="n">
        <v>476.99942871</v>
      </c>
      <c r="N70" s="20" t="n">
        <v>6.20450689</v>
      </c>
      <c r="O70" s="18" t="n">
        <v>426.1731216</v>
      </c>
      <c r="P70" s="20" t="n">
        <v>17.43907662</v>
      </c>
      <c r="Q70" s="18" t="s">
        <v>182</v>
      </c>
      <c r="R70" s="20" t="s">
        <v>182</v>
      </c>
      <c r="S70" s="18" t="s">
        <v>182</v>
      </c>
      <c r="T70" s="20" t="s">
        <v>182</v>
      </c>
      <c r="U70" s="18" t="s">
        <v>182</v>
      </c>
      <c r="V70" s="20" t="s">
        <v>182</v>
      </c>
      <c r="W70" s="18" t="n">
        <v>440.17748676</v>
      </c>
      <c r="X70" s="20" t="n">
        <v>7.05093444</v>
      </c>
    </row>
    <row r="71" spans="1:24">
      <c r="A71" s="15" t="s">
        <v>246</v>
      </c>
      <c r="B71" s="17" t="n">
        <v>6115</v>
      </c>
      <c r="C71" s="18">
        <f>(119.0/B71*100)</f>
        <v/>
      </c>
      <c r="D71" s="19" t="n">
        <v>5996</v>
      </c>
      <c r="E71" s="18" t="n">
        <v>538.49177201</v>
      </c>
      <c r="F71" s="20" t="n">
        <v>2.1136035</v>
      </c>
      <c r="G71" s="18" t="n">
        <v>544.88873062</v>
      </c>
      <c r="H71" s="20" t="n">
        <v>2.87441161</v>
      </c>
      <c r="I71" s="18" t="n">
        <v>530.9715323299999</v>
      </c>
      <c r="J71" s="20" t="n">
        <v>3.41838388</v>
      </c>
      <c r="K71" s="18" t="n">
        <v>530.74366708</v>
      </c>
      <c r="L71" s="20" t="n">
        <v>6.00336693</v>
      </c>
      <c r="M71" s="18" t="n">
        <v>505.48521959</v>
      </c>
      <c r="N71" s="20" t="n">
        <v>11.96336579</v>
      </c>
      <c r="O71" s="18" t="n">
        <v>440.86831375</v>
      </c>
      <c r="P71" s="20" t="n">
        <v>17.19045308</v>
      </c>
      <c r="Q71" s="18" t="s">
        <v>182</v>
      </c>
      <c r="R71" s="20" t="s">
        <v>182</v>
      </c>
      <c r="S71" s="18" t="s">
        <v>182</v>
      </c>
      <c r="T71" s="20" t="s">
        <v>182</v>
      </c>
      <c r="U71" s="18" t="s">
        <v>182</v>
      </c>
      <c r="V71" s="20" t="s">
        <v>182</v>
      </c>
      <c r="W71" s="18" t="n">
        <v>486.11648176</v>
      </c>
      <c r="X71" s="20" t="n">
        <v>11.90268724</v>
      </c>
    </row>
    <row r="72" spans="1:24">
      <c r="A72" s="15" t="s">
        <v>247</v>
      </c>
      <c r="B72" s="17" t="n">
        <v>7708</v>
      </c>
      <c r="C72" s="18">
        <f>(9.0/B72*100)</f>
        <v/>
      </c>
      <c r="D72" s="19" t="n">
        <v>7699</v>
      </c>
      <c r="E72" s="18" t="n">
        <v>490.90885757</v>
      </c>
      <c r="F72" s="20" t="n">
        <v>2.79018994</v>
      </c>
      <c r="G72" s="18" t="n">
        <v>507.7700413</v>
      </c>
      <c r="H72" s="20" t="n">
        <v>2.99822752</v>
      </c>
      <c r="I72" s="18" t="n">
        <v>508.95134086</v>
      </c>
      <c r="J72" s="20" t="n">
        <v>4.58451441</v>
      </c>
      <c r="K72" s="18" t="n">
        <v>489.13498997</v>
      </c>
      <c r="L72" s="20" t="n">
        <v>7.61286453</v>
      </c>
      <c r="M72" s="18" t="n">
        <v>465.37675937</v>
      </c>
      <c r="N72" s="20" t="n">
        <v>12.41682657</v>
      </c>
      <c r="O72" s="18" t="n">
        <v>326.14458683</v>
      </c>
      <c r="P72" s="20" t="n">
        <v>15.96470294</v>
      </c>
      <c r="Q72" s="18" t="s">
        <v>182</v>
      </c>
      <c r="R72" s="20" t="s">
        <v>182</v>
      </c>
      <c r="S72" s="18" t="s">
        <v>182</v>
      </c>
      <c r="T72" s="20" t="s">
        <v>182</v>
      </c>
      <c r="U72" s="18" t="s">
        <v>182</v>
      </c>
      <c r="V72" s="20" t="s">
        <v>182</v>
      </c>
      <c r="W72" s="18" t="n">
        <v>451.08770789</v>
      </c>
      <c r="X72" s="20" t="n">
        <v>17.69524496</v>
      </c>
    </row>
    <row r="73" spans="1:24">
      <c r="A73" s="15" t="s">
        <v>248</v>
      </c>
      <c r="B73" s="17" t="n">
        <v>8249</v>
      </c>
      <c r="C73" s="18">
        <f>(244.0/B73*100)</f>
        <v/>
      </c>
      <c r="D73" s="19" t="n">
        <v>8005</v>
      </c>
      <c r="E73" s="18" t="n">
        <v>399.07447703</v>
      </c>
      <c r="F73" s="20" t="n">
        <v>4.17314486</v>
      </c>
      <c r="G73" s="18" t="n">
        <v>405.8128452</v>
      </c>
      <c r="H73" s="20" t="n">
        <v>4.620224</v>
      </c>
      <c r="I73" s="18" t="n">
        <v>409.54835974</v>
      </c>
      <c r="J73" s="20" t="n">
        <v>3.37546179</v>
      </c>
      <c r="K73" s="18" t="n">
        <v>425.57571817</v>
      </c>
      <c r="L73" s="20" t="n">
        <v>4.58426178</v>
      </c>
      <c r="M73" s="18" t="n">
        <v>424.31102058</v>
      </c>
      <c r="N73" s="20" t="n">
        <v>5.84022888</v>
      </c>
      <c r="O73" s="18" t="n">
        <v>351.84252841</v>
      </c>
      <c r="P73" s="20" t="n">
        <v>8.1004358</v>
      </c>
      <c r="Q73" s="18" t="s">
        <v>182</v>
      </c>
      <c r="R73" s="20" t="s">
        <v>182</v>
      </c>
      <c r="S73" s="18" t="s">
        <v>182</v>
      </c>
      <c r="T73" s="20" t="s">
        <v>182</v>
      </c>
      <c r="U73" s="18" t="s">
        <v>182</v>
      </c>
      <c r="V73" s="20" t="s">
        <v>182</v>
      </c>
      <c r="W73" s="18" t="n">
        <v>351.48874388</v>
      </c>
      <c r="X73" s="20" t="n">
        <v>8.01567015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(285.0/B77*100)</f>
        <v/>
      </c>
      <c r="D77" s="19" t="n">
        <v>5777</v>
      </c>
      <c r="E77" s="18" t="n">
        <v>461.58622471</v>
      </c>
      <c r="F77" s="20" t="n">
        <v>4.32523306</v>
      </c>
      <c r="G77" s="18" t="n">
        <v>470.22139441</v>
      </c>
      <c r="H77" s="20" t="n">
        <v>4.93955098</v>
      </c>
      <c r="I77" s="18" t="n">
        <v>467.03390296</v>
      </c>
      <c r="J77" s="20" t="n">
        <v>4.36035653</v>
      </c>
      <c r="K77" s="18" t="n">
        <v>456.07478897</v>
      </c>
      <c r="L77" s="20" t="n">
        <v>3.56042206</v>
      </c>
      <c r="M77" s="18" t="n">
        <v>441.08994838</v>
      </c>
      <c r="N77" s="20" t="n">
        <v>5.4115832</v>
      </c>
      <c r="O77" s="18" t="n">
        <v>324.87880635</v>
      </c>
      <c r="P77" s="20" t="n">
        <v>14.89113436</v>
      </c>
      <c r="Q77" s="18" t="s">
        <v>182</v>
      </c>
      <c r="R77" s="20" t="s">
        <v>182</v>
      </c>
      <c r="S77" s="18" t="s">
        <v>182</v>
      </c>
      <c r="T77" s="20" t="s">
        <v>182</v>
      </c>
      <c r="U77" s="18" t="s">
        <v>182</v>
      </c>
      <c r="V77" s="20" t="s">
        <v>182</v>
      </c>
      <c r="W77" s="18" t="n">
        <v>375.4208682</v>
      </c>
      <c r="X77" s="20" t="n">
        <v>3.61322896</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338</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521.08749255</v>
      </c>
      <c r="F7" s="20" t="n">
        <v>1.951968</v>
      </c>
      <c r="G7" s="18" t="n">
        <v>526.56555214</v>
      </c>
      <c r="H7" s="20" t="n">
        <v>3.00919891</v>
      </c>
      <c r="I7" s="18" t="n">
        <v>470.08240023</v>
      </c>
      <c r="J7" s="20" t="n">
        <v>4.39447727</v>
      </c>
      <c r="K7" s="18" t="n">
        <v>453.02098389</v>
      </c>
      <c r="L7" s="20" t="n">
        <v>5.83317419</v>
      </c>
      <c r="M7" s="18" t="n">
        <v>446.10712075</v>
      </c>
      <c r="N7" s="20" t="n">
        <v>7.78975297</v>
      </c>
      <c r="O7" s="18" t="n">
        <v>407.59514641</v>
      </c>
      <c r="P7" s="20" t="n">
        <v>17.19088166</v>
      </c>
      <c r="Q7" s="18" t="s">
        <v>182</v>
      </c>
      <c r="R7" s="20" t="s">
        <v>182</v>
      </c>
      <c r="S7" s="18" t="s">
        <v>182</v>
      </c>
      <c r="T7" s="20" t="s">
        <v>182</v>
      </c>
      <c r="U7" s="18" t="s">
        <v>182</v>
      </c>
      <c r="V7" s="20" t="s">
        <v>182</v>
      </c>
      <c r="W7" s="18" t="n">
        <v>460.35995793</v>
      </c>
      <c r="X7" s="20" t="n">
        <v>5.42639837</v>
      </c>
    </row>
    <row r="8" spans="1:24">
      <c r="A8" s="15" t="s">
        <v>183</v>
      </c>
      <c r="B8" s="17" t="n">
        <v>7007</v>
      </c>
      <c r="C8" s="18">
        <f>(169.0/B8*100)</f>
        <v/>
      </c>
      <c r="D8" s="19" t="n">
        <v>6838</v>
      </c>
      <c r="E8" s="18" t="n">
        <v>513.03573404</v>
      </c>
      <c r="F8" s="20" t="n">
        <v>2.67158359</v>
      </c>
      <c r="G8" s="18" t="n">
        <v>496.73031865</v>
      </c>
      <c r="H8" s="20" t="n">
        <v>3.94399569</v>
      </c>
      <c r="I8" s="18" t="n">
        <v>455.87234194</v>
      </c>
      <c r="J8" s="20" t="n">
        <v>5.43574392</v>
      </c>
      <c r="K8" s="18" t="n">
        <v>441.87663837</v>
      </c>
      <c r="L8" s="20" t="n">
        <v>6.64819524</v>
      </c>
      <c r="M8" s="18" t="n">
        <v>412.38589293</v>
      </c>
      <c r="N8" s="20" t="n">
        <v>6.46141882</v>
      </c>
      <c r="O8" s="18" t="n">
        <v>386.26625258</v>
      </c>
      <c r="P8" s="20" t="n">
        <v>31.80566846</v>
      </c>
      <c r="Q8" s="18" t="s">
        <v>182</v>
      </c>
      <c r="R8" s="20" t="s">
        <v>182</v>
      </c>
      <c r="S8" s="18" t="n">
        <v>361.38025951</v>
      </c>
      <c r="T8" s="20" t="n">
        <v>22.72565673</v>
      </c>
      <c r="U8" s="18" t="s">
        <v>182</v>
      </c>
      <c r="V8" s="20" t="s">
        <v>182</v>
      </c>
      <c r="W8" s="18" t="n">
        <v>393.2905638</v>
      </c>
      <c r="X8" s="20" t="n">
        <v>6.1798636</v>
      </c>
    </row>
    <row r="9" spans="1:24">
      <c r="A9" s="15" t="s">
        <v>184</v>
      </c>
      <c r="B9" s="17" t="n">
        <v>9651</v>
      </c>
      <c r="C9" s="18">
        <f>(568.0/B9*100)</f>
        <v/>
      </c>
      <c r="D9" s="19" t="n">
        <v>9083</v>
      </c>
      <c r="E9" s="18" t="n">
        <v>530.50276067</v>
      </c>
      <c r="F9" s="20" t="n">
        <v>2.28181456</v>
      </c>
      <c r="G9" s="18" t="n">
        <v>519.16657544</v>
      </c>
      <c r="H9" s="20" t="n">
        <v>3.54355373</v>
      </c>
      <c r="I9" s="18" t="n">
        <v>469.7833699</v>
      </c>
      <c r="J9" s="20" t="n">
        <v>5.12193949</v>
      </c>
      <c r="K9" s="18" t="n">
        <v>461.04281566</v>
      </c>
      <c r="L9" s="20" t="n">
        <v>5.48434035</v>
      </c>
      <c r="M9" s="18" t="n">
        <v>431.76571028</v>
      </c>
      <c r="N9" s="20" t="n">
        <v>5.3608159</v>
      </c>
      <c r="O9" s="18" t="n">
        <v>468.80407001</v>
      </c>
      <c r="P9" s="20" t="n">
        <v>44.15422539</v>
      </c>
      <c r="Q9" s="18" t="s">
        <v>182</v>
      </c>
      <c r="R9" s="20" t="s">
        <v>182</v>
      </c>
      <c r="S9" s="18" t="n">
        <v>347.7815185</v>
      </c>
      <c r="T9" s="20" t="n">
        <v>11.20716786</v>
      </c>
      <c r="U9" s="18" t="s">
        <v>182</v>
      </c>
      <c r="V9" s="20" t="s">
        <v>182</v>
      </c>
      <c r="W9" s="18" t="n">
        <v>412.56822927</v>
      </c>
      <c r="X9" s="20" t="n">
        <v>5.12180023</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(125.0/B11*100)</f>
        <v/>
      </c>
      <c r="D11" s="19" t="n">
        <v>6928</v>
      </c>
      <c r="E11" s="18" t="n">
        <v>476.84617179</v>
      </c>
      <c r="F11" s="20" t="n">
        <v>2.92563231</v>
      </c>
      <c r="G11" s="18" t="n">
        <v>473.56988148</v>
      </c>
      <c r="H11" s="20" t="n">
        <v>3.49505722</v>
      </c>
      <c r="I11" s="18" t="n">
        <v>443.08694193</v>
      </c>
      <c r="J11" s="20" t="n">
        <v>4.86835529</v>
      </c>
      <c r="K11" s="18" t="n">
        <v>432.74216699</v>
      </c>
      <c r="L11" s="20" t="n">
        <v>5.67850847</v>
      </c>
      <c r="M11" s="18" t="n">
        <v>423.00609039</v>
      </c>
      <c r="N11" s="20" t="n">
        <v>6.21977825</v>
      </c>
      <c r="O11" s="18" t="n">
        <v>312.95665784</v>
      </c>
      <c r="P11" s="20" t="n">
        <v>30.7330562</v>
      </c>
      <c r="Q11" s="18" t="s">
        <v>182</v>
      </c>
      <c r="R11" s="20" t="s">
        <v>182</v>
      </c>
      <c r="S11" s="18" t="s">
        <v>182</v>
      </c>
      <c r="T11" s="20" t="s">
        <v>182</v>
      </c>
      <c r="U11" s="18" t="s">
        <v>182</v>
      </c>
      <c r="V11" s="20" t="s">
        <v>182</v>
      </c>
      <c r="W11" s="18" t="n">
        <v>401.86805161</v>
      </c>
      <c r="X11" s="20" t="n">
        <v>7.72612248</v>
      </c>
    </row>
    <row r="12" spans="1:24">
      <c r="A12" s="15" t="s">
        <v>187</v>
      </c>
      <c r="B12" s="17" t="n">
        <v>6894</v>
      </c>
      <c r="C12" s="18">
        <f>(127.0/B12*100)</f>
        <v/>
      </c>
      <c r="D12" s="19" t="n">
        <v>6767</v>
      </c>
      <c r="E12" s="18" t="n">
        <v>517.2804525499999</v>
      </c>
      <c r="F12" s="20" t="n">
        <v>2.4391196</v>
      </c>
      <c r="G12" s="18" t="n">
        <v>503.13078082</v>
      </c>
      <c r="H12" s="20" t="n">
        <v>3.17035003</v>
      </c>
      <c r="I12" s="18" t="n">
        <v>461.8883179</v>
      </c>
      <c r="J12" s="20" t="n">
        <v>6.14988755</v>
      </c>
      <c r="K12" s="18" t="n">
        <v>445.10398678</v>
      </c>
      <c r="L12" s="20" t="n">
        <v>6.01304547</v>
      </c>
      <c r="M12" s="18" t="n">
        <v>431.79315628</v>
      </c>
      <c r="N12" s="20" t="n">
        <v>6.02339271</v>
      </c>
      <c r="O12" s="18" t="n">
        <v>401.25210766</v>
      </c>
      <c r="P12" s="20" t="n">
        <v>22.85696234</v>
      </c>
      <c r="Q12" s="18" t="s">
        <v>182</v>
      </c>
      <c r="R12" s="20" t="s">
        <v>182</v>
      </c>
      <c r="S12" s="18" t="n">
        <v>332.31014509</v>
      </c>
      <c r="T12" s="20" t="n">
        <v>18.34291261</v>
      </c>
      <c r="U12" s="18" t="s">
        <v>182</v>
      </c>
      <c r="V12" s="20" t="s">
        <v>182</v>
      </c>
      <c r="W12" s="18" t="n">
        <v>403.30200775</v>
      </c>
      <c r="X12" s="20" t="n">
        <v>7.15513699</v>
      </c>
    </row>
    <row r="13" spans="1:24">
      <c r="A13" s="15" t="s">
        <v>188</v>
      </c>
      <c r="B13" s="17" t="n">
        <v>7161</v>
      </c>
      <c r="C13" s="18">
        <f>(329.0/B13*100)</f>
        <v/>
      </c>
      <c r="D13" s="19" t="n">
        <v>6832</v>
      </c>
      <c r="E13" s="18" t="n">
        <v>523.0372396400001</v>
      </c>
      <c r="F13" s="20" t="n">
        <v>2.67654861</v>
      </c>
      <c r="G13" s="18" t="n">
        <v>522.2209155199999</v>
      </c>
      <c r="H13" s="20" t="n">
        <v>3.04164511</v>
      </c>
      <c r="I13" s="18" t="n">
        <v>486.45618552</v>
      </c>
      <c r="J13" s="20" t="n">
        <v>5.26138853</v>
      </c>
      <c r="K13" s="18" t="n">
        <v>466.17503479</v>
      </c>
      <c r="L13" s="20" t="n">
        <v>5.79296268</v>
      </c>
      <c r="M13" s="18" t="n">
        <v>462.88387015</v>
      </c>
      <c r="N13" s="20" t="n">
        <v>8.562303529999999</v>
      </c>
      <c r="O13" s="18" t="n">
        <v>391.87245923</v>
      </c>
      <c r="P13" s="20" t="n">
        <v>22.46267813</v>
      </c>
      <c r="Q13" s="18" t="s">
        <v>182</v>
      </c>
      <c r="R13" s="20" t="s">
        <v>182</v>
      </c>
      <c r="S13" s="18" t="n">
        <v>407.4699787</v>
      </c>
      <c r="T13" s="20" t="n">
        <v>6.79601306</v>
      </c>
      <c r="U13" s="18" t="s">
        <v>182</v>
      </c>
      <c r="V13" s="20" t="s">
        <v>182</v>
      </c>
      <c r="W13" s="18" t="n">
        <v>411.74732609</v>
      </c>
      <c r="X13" s="20" t="n">
        <v>6.07751198</v>
      </c>
    </row>
    <row r="14" spans="1:24">
      <c r="A14" s="15" t="s">
        <v>189</v>
      </c>
      <c r="B14" s="17" t="n">
        <v>5587</v>
      </c>
      <c r="C14" s="18">
        <f>(197.0/B14*100)</f>
        <v/>
      </c>
      <c r="D14" s="19" t="n">
        <v>5390</v>
      </c>
      <c r="E14" s="18" t="n">
        <v>542.71822708</v>
      </c>
      <c r="F14" s="20" t="n">
        <v>2.14918266</v>
      </c>
      <c r="G14" s="18" t="n">
        <v>527.78043109</v>
      </c>
      <c r="H14" s="20" t="n">
        <v>3.76164609</v>
      </c>
      <c r="I14" s="18" t="n">
        <v>488.43366156</v>
      </c>
      <c r="J14" s="20" t="n">
        <v>4.90179958</v>
      </c>
      <c r="K14" s="18" t="n">
        <v>464.84765548</v>
      </c>
      <c r="L14" s="20" t="n">
        <v>5.25149909</v>
      </c>
      <c r="M14" s="18" t="n">
        <v>457.73085128</v>
      </c>
      <c r="N14" s="20" t="n">
        <v>6.96481936</v>
      </c>
      <c r="O14" s="18" t="n">
        <v>397.46444377</v>
      </c>
      <c r="P14" s="20" t="n">
        <v>18.97557136</v>
      </c>
      <c r="Q14" s="18" t="s">
        <v>182</v>
      </c>
      <c r="R14" s="20" t="s">
        <v>182</v>
      </c>
      <c r="S14" s="18" t="s">
        <v>182</v>
      </c>
      <c r="T14" s="20" t="s">
        <v>182</v>
      </c>
      <c r="U14" s="18" t="s">
        <v>182</v>
      </c>
      <c r="V14" s="20" t="s">
        <v>182</v>
      </c>
      <c r="W14" s="18" t="n">
        <v>438.80116691</v>
      </c>
      <c r="X14" s="20" t="n">
        <v>10.56808817</v>
      </c>
    </row>
    <row r="15" spans="1:24">
      <c r="A15" s="15" t="s">
        <v>190</v>
      </c>
      <c r="B15" s="17" t="n">
        <v>5882</v>
      </c>
      <c r="C15" s="18">
        <f>(151.0/B15*100)</f>
        <v/>
      </c>
      <c r="D15" s="19" t="n">
        <v>5731</v>
      </c>
      <c r="E15" s="18" t="n">
        <v>544.1989699</v>
      </c>
      <c r="F15" s="20" t="n">
        <v>2.38172387</v>
      </c>
      <c r="G15" s="18" t="n">
        <v>532.35190274</v>
      </c>
      <c r="H15" s="20" t="n">
        <v>4.77764183</v>
      </c>
      <c r="I15" s="18" t="n">
        <v>475.63005507</v>
      </c>
      <c r="J15" s="20" t="n">
        <v>5.46091699</v>
      </c>
      <c r="K15" s="18" t="n">
        <v>467.74638308</v>
      </c>
      <c r="L15" s="20" t="n">
        <v>10.5333707</v>
      </c>
      <c r="M15" s="18" t="n">
        <v>448.4201426</v>
      </c>
      <c r="N15" s="20" t="n">
        <v>12.26194602</v>
      </c>
      <c r="O15" s="18" t="n">
        <v>346.97734016</v>
      </c>
      <c r="P15" s="20" t="n">
        <v>25.67199834</v>
      </c>
      <c r="Q15" s="18" t="s">
        <v>182</v>
      </c>
      <c r="R15" s="20" t="s">
        <v>182</v>
      </c>
      <c r="S15" s="18" t="n">
        <v>367.66871077</v>
      </c>
      <c r="T15" s="20" t="n">
        <v>14.82638214</v>
      </c>
      <c r="U15" s="18" t="s">
        <v>182</v>
      </c>
      <c r="V15" s="20" t="s">
        <v>182</v>
      </c>
      <c r="W15" s="18" t="n">
        <v>440.01822397</v>
      </c>
      <c r="X15" s="20" t="n">
        <v>7.68163084</v>
      </c>
    </row>
    <row r="16" spans="1:24">
      <c r="A16" s="15" t="s">
        <v>191</v>
      </c>
      <c r="B16" s="17" t="n">
        <v>6108</v>
      </c>
      <c r="C16" s="18">
        <f>(264.0/B16*100)</f>
        <v/>
      </c>
      <c r="D16" s="19" t="n">
        <v>5844</v>
      </c>
      <c r="E16" s="18" t="n">
        <v>533.64747381</v>
      </c>
      <c r="F16" s="20" t="n">
        <v>2.57310005</v>
      </c>
      <c r="G16" s="18" t="n">
        <v>521.60532714</v>
      </c>
      <c r="H16" s="20" t="n">
        <v>4.85935905</v>
      </c>
      <c r="I16" s="18" t="n">
        <v>475.87619295</v>
      </c>
      <c r="J16" s="20" t="n">
        <v>6.79932857</v>
      </c>
      <c r="K16" s="18" t="n">
        <v>437.47067322</v>
      </c>
      <c r="L16" s="20" t="n">
        <v>8.03711071</v>
      </c>
      <c r="M16" s="18" t="n">
        <v>419.80839717</v>
      </c>
      <c r="N16" s="20" t="n">
        <v>7.43430969</v>
      </c>
      <c r="O16" s="18" t="n">
        <v>327.78468044</v>
      </c>
      <c r="P16" s="20" t="n">
        <v>17.76127597</v>
      </c>
      <c r="Q16" s="18" t="s">
        <v>182</v>
      </c>
      <c r="R16" s="20" t="s">
        <v>182</v>
      </c>
      <c r="S16" s="18" t="s">
        <v>182</v>
      </c>
      <c r="T16" s="20" t="s">
        <v>182</v>
      </c>
      <c r="U16" s="18" t="s">
        <v>182</v>
      </c>
      <c r="V16" s="20" t="s">
        <v>182</v>
      </c>
      <c r="W16" s="18" t="n">
        <v>392.37688352</v>
      </c>
      <c r="X16" s="20" t="n">
        <v>7.86103859</v>
      </c>
    </row>
    <row r="17" spans="1:24">
      <c r="A17" s="15" t="s">
        <v>192</v>
      </c>
      <c r="B17" s="17" t="n">
        <v>6504</v>
      </c>
      <c r="C17" s="18">
        <f>(794.0/B17*100)</f>
        <v/>
      </c>
      <c r="D17" s="19" t="n">
        <v>5710</v>
      </c>
      <c r="E17" s="18" t="n">
        <v>536.16131798</v>
      </c>
      <c r="F17" s="20" t="n">
        <v>2.67949761</v>
      </c>
      <c r="G17" s="18" t="n">
        <v>511.1427698</v>
      </c>
      <c r="H17" s="20" t="n">
        <v>5.21110471</v>
      </c>
      <c r="I17" s="18" t="n">
        <v>470.1280514</v>
      </c>
      <c r="J17" s="20" t="n">
        <v>7.01649062</v>
      </c>
      <c r="K17" s="18" t="n">
        <v>466.15667231</v>
      </c>
      <c r="L17" s="20" t="n">
        <v>10.91213686</v>
      </c>
      <c r="M17" s="18" t="n">
        <v>441.96736188</v>
      </c>
      <c r="N17" s="20" t="n">
        <v>14.24575152</v>
      </c>
      <c r="O17" s="18" t="s">
        <v>182</v>
      </c>
      <c r="P17" s="20" t="s">
        <v>182</v>
      </c>
      <c r="Q17" s="18" t="s">
        <v>182</v>
      </c>
      <c r="R17" s="20" t="s">
        <v>182</v>
      </c>
      <c r="S17" s="18" t="n">
        <v>338.260297</v>
      </c>
      <c r="T17" s="20" t="n">
        <v>14.23011861</v>
      </c>
      <c r="U17" s="18" t="s">
        <v>182</v>
      </c>
      <c r="V17" s="20" t="s">
        <v>182</v>
      </c>
      <c r="W17" s="18" t="n">
        <v>420.06127846</v>
      </c>
      <c r="X17" s="20" t="n">
        <v>8.886025999999999</v>
      </c>
    </row>
    <row r="18" spans="1:24">
      <c r="A18" s="15" t="s">
        <v>193</v>
      </c>
      <c r="B18" s="17" t="n">
        <v>5532</v>
      </c>
      <c r="C18" s="18">
        <f>(40.0/B18*100)</f>
        <v/>
      </c>
      <c r="D18" s="19" t="n">
        <v>5492</v>
      </c>
      <c r="E18" s="18" t="n">
        <v>506.30879193</v>
      </c>
      <c r="F18" s="20" t="n">
        <v>3.10116313</v>
      </c>
      <c r="G18" s="18" t="n">
        <v>468.08826203</v>
      </c>
      <c r="H18" s="20" t="n">
        <v>6.10488479</v>
      </c>
      <c r="I18" s="18" t="n">
        <v>442.65692382</v>
      </c>
      <c r="J18" s="20" t="n">
        <v>6.24918943</v>
      </c>
      <c r="K18" s="18" t="n">
        <v>427.64793172</v>
      </c>
      <c r="L18" s="20" t="n">
        <v>5.95051146</v>
      </c>
      <c r="M18" s="18" t="n">
        <v>424.86189795</v>
      </c>
      <c r="N18" s="20" t="n">
        <v>6.17792512</v>
      </c>
      <c r="O18" s="18" t="n">
        <v>344.14369298</v>
      </c>
      <c r="P18" s="20" t="n">
        <v>18.50959331</v>
      </c>
      <c r="Q18" s="18" t="s">
        <v>182</v>
      </c>
      <c r="R18" s="20" t="s">
        <v>182</v>
      </c>
      <c r="S18" s="18" t="s">
        <v>182</v>
      </c>
      <c r="T18" s="20" t="s">
        <v>182</v>
      </c>
      <c r="U18" s="18" t="s">
        <v>182</v>
      </c>
      <c r="V18" s="20" t="s">
        <v>182</v>
      </c>
      <c r="W18" s="18" t="n">
        <v>382.79483099</v>
      </c>
      <c r="X18" s="20" t="n">
        <v>7.81391423</v>
      </c>
    </row>
    <row r="19" spans="1:24">
      <c r="A19" s="15" t="s">
        <v>194</v>
      </c>
      <c r="B19" s="17" t="n">
        <v>5658</v>
      </c>
      <c r="C19" s="18">
        <f>(154.0/B19*100)</f>
        <v/>
      </c>
      <c r="D19" s="19" t="n">
        <v>5504</v>
      </c>
      <c r="E19" s="18" t="n">
        <v>497.66886138</v>
      </c>
      <c r="F19" s="20" t="n">
        <v>2.97500048</v>
      </c>
      <c r="G19" s="18" t="n">
        <v>487.50650436</v>
      </c>
      <c r="H19" s="20" t="n">
        <v>4.11417111</v>
      </c>
      <c r="I19" s="18" t="n">
        <v>448.5381196</v>
      </c>
      <c r="J19" s="20" t="n">
        <v>3.99526908</v>
      </c>
      <c r="K19" s="18" t="n">
        <v>434.11722922</v>
      </c>
      <c r="L19" s="20" t="n">
        <v>6.05048311</v>
      </c>
      <c r="M19" s="18" t="n">
        <v>402.7393284</v>
      </c>
      <c r="N19" s="20" t="n">
        <v>6.82305942</v>
      </c>
      <c r="O19" s="18" t="n">
        <v>417.5235188</v>
      </c>
      <c r="P19" s="20" t="n">
        <v>18.56400748</v>
      </c>
      <c r="Q19" s="18" t="s">
        <v>182</v>
      </c>
      <c r="R19" s="20" t="s">
        <v>182</v>
      </c>
      <c r="S19" s="18" t="s">
        <v>182</v>
      </c>
      <c r="T19" s="20" t="s">
        <v>182</v>
      </c>
      <c r="U19" s="18" t="s">
        <v>182</v>
      </c>
      <c r="V19" s="20" t="s">
        <v>182</v>
      </c>
      <c r="W19" s="18" t="n">
        <v>379.68826668</v>
      </c>
      <c r="X19" s="20" t="n">
        <v>7.03066414</v>
      </c>
    </row>
    <row r="20" spans="1:24">
      <c r="A20" s="15" t="s">
        <v>195</v>
      </c>
      <c r="B20" s="17" t="n">
        <v>3371</v>
      </c>
      <c r="C20" s="18">
        <f>(81.0/B20*100)</f>
        <v/>
      </c>
      <c r="D20" s="19" t="n">
        <v>3290</v>
      </c>
      <c r="E20" s="18" t="n">
        <v>503.24233005</v>
      </c>
      <c r="F20" s="20" t="n">
        <v>2.88845158</v>
      </c>
      <c r="G20" s="18" t="n">
        <v>503.15153836</v>
      </c>
      <c r="H20" s="20" t="n">
        <v>3.72453086</v>
      </c>
      <c r="I20" s="18" t="n">
        <v>442.3410707</v>
      </c>
      <c r="J20" s="20" t="n">
        <v>5.84070262</v>
      </c>
      <c r="K20" s="18" t="n">
        <v>437.38536476</v>
      </c>
      <c r="L20" s="20" t="n">
        <v>7.86819914</v>
      </c>
      <c r="M20" s="18" t="n">
        <v>424.4685948</v>
      </c>
      <c r="N20" s="20" t="n">
        <v>10.00232636</v>
      </c>
      <c r="O20" s="18" t="s">
        <v>182</v>
      </c>
      <c r="P20" s="20" t="s">
        <v>182</v>
      </c>
      <c r="Q20" s="18" t="s">
        <v>182</v>
      </c>
      <c r="R20" s="20" t="s">
        <v>182</v>
      </c>
      <c r="S20" s="18" t="s">
        <v>182</v>
      </c>
      <c r="T20" s="20" t="s">
        <v>182</v>
      </c>
      <c r="U20" s="18" t="s">
        <v>182</v>
      </c>
      <c r="V20" s="20" t="s">
        <v>182</v>
      </c>
      <c r="W20" s="18" t="n">
        <v>395.36770042</v>
      </c>
      <c r="X20" s="20" t="n">
        <v>7.81555699</v>
      </c>
    </row>
    <row r="21" spans="1:24">
      <c r="A21" s="15" t="s">
        <v>196</v>
      </c>
      <c r="B21" s="17" t="n">
        <v>5741</v>
      </c>
      <c r="C21" s="18">
        <f>(81.0/B21*100)</f>
        <v/>
      </c>
      <c r="D21" s="19" t="n">
        <v>5660</v>
      </c>
      <c r="E21" s="18" t="n">
        <v>527.74804259</v>
      </c>
      <c r="F21" s="20" t="n">
        <v>2.55699894</v>
      </c>
      <c r="G21" s="18" t="n">
        <v>537.31731567</v>
      </c>
      <c r="H21" s="20" t="n">
        <v>3.23473692</v>
      </c>
      <c r="I21" s="18" t="n">
        <v>498.5476466</v>
      </c>
      <c r="J21" s="20" t="n">
        <v>5.23457361</v>
      </c>
      <c r="K21" s="18" t="n">
        <v>480.55599962</v>
      </c>
      <c r="L21" s="20" t="n">
        <v>7.22948378</v>
      </c>
      <c r="M21" s="18" t="n">
        <v>436.83454002</v>
      </c>
      <c r="N21" s="20" t="n">
        <v>8.4411209</v>
      </c>
      <c r="O21" s="18" t="n">
        <v>412.14039851</v>
      </c>
      <c r="P21" s="20" t="n">
        <v>36.64432922</v>
      </c>
      <c r="Q21" s="18" t="s">
        <v>182</v>
      </c>
      <c r="R21" s="20" t="s">
        <v>182</v>
      </c>
      <c r="S21" s="18" t="s">
        <v>182</v>
      </c>
      <c r="T21" s="20" t="s">
        <v>182</v>
      </c>
      <c r="U21" s="18" t="s">
        <v>182</v>
      </c>
      <c r="V21" s="20" t="s">
        <v>182</v>
      </c>
      <c r="W21" s="18" t="n">
        <v>449.71358413</v>
      </c>
      <c r="X21" s="20" t="n">
        <v>8.55738884</v>
      </c>
    </row>
    <row r="22" spans="1:24">
      <c r="A22" s="15" t="s">
        <v>197</v>
      </c>
      <c r="B22" s="17" t="n">
        <v>6598</v>
      </c>
      <c r="C22" s="18">
        <f>(102.0/B22*100)</f>
        <v/>
      </c>
      <c r="D22" s="19" t="n">
        <v>6496</v>
      </c>
      <c r="E22" s="18" t="n">
        <v>525.9949083499999</v>
      </c>
      <c r="F22" s="20" t="n">
        <v>4.65518662</v>
      </c>
      <c r="G22" s="18" t="n">
        <v>496.33296484</v>
      </c>
      <c r="H22" s="20" t="n">
        <v>4.50593083</v>
      </c>
      <c r="I22" s="18" t="n">
        <v>447.07692055</v>
      </c>
      <c r="J22" s="20" t="n">
        <v>5.52204345</v>
      </c>
      <c r="K22" s="18" t="n">
        <v>440.89050209</v>
      </c>
      <c r="L22" s="20" t="n">
        <v>5.2231203</v>
      </c>
      <c r="M22" s="18" t="n">
        <v>432.57985188</v>
      </c>
      <c r="N22" s="20" t="n">
        <v>7.34061218</v>
      </c>
      <c r="O22" s="18" t="n">
        <v>371.78539807</v>
      </c>
      <c r="P22" s="20" t="n">
        <v>9.287245390000001</v>
      </c>
      <c r="Q22" s="18" t="s">
        <v>182</v>
      </c>
      <c r="R22" s="20" t="s">
        <v>182</v>
      </c>
      <c r="S22" s="18" t="n">
        <v>481.75555063</v>
      </c>
      <c r="T22" s="20" t="n">
        <v>8.711038220000001</v>
      </c>
      <c r="U22" s="18" t="s">
        <v>182</v>
      </c>
      <c r="V22" s="20" t="s">
        <v>182</v>
      </c>
      <c r="W22" s="18" t="n">
        <v>374.93979694</v>
      </c>
      <c r="X22" s="20" t="n">
        <v>8.226800239999999</v>
      </c>
    </row>
    <row r="23" spans="1:24">
      <c r="A23" s="15" t="s">
        <v>198</v>
      </c>
      <c r="B23" s="17" t="n">
        <v>11583</v>
      </c>
      <c r="C23" s="18">
        <f>(522.0/B23*100)</f>
        <v/>
      </c>
      <c r="D23" s="19" t="n">
        <v>11061</v>
      </c>
      <c r="E23" s="18" t="n">
        <v>510.49223725</v>
      </c>
      <c r="F23" s="20" t="n">
        <v>2.88564423</v>
      </c>
      <c r="G23" s="18" t="n">
        <v>501.99353186</v>
      </c>
      <c r="H23" s="20" t="n">
        <v>4.06605953</v>
      </c>
      <c r="I23" s="18" t="n">
        <v>458.51642115</v>
      </c>
      <c r="J23" s="20" t="n">
        <v>5.84848349</v>
      </c>
      <c r="K23" s="18" t="n">
        <v>444.5283927</v>
      </c>
      <c r="L23" s="20" t="n">
        <v>5.53732347</v>
      </c>
      <c r="M23" s="18" t="n">
        <v>445.06199165</v>
      </c>
      <c r="N23" s="20" t="n">
        <v>8.36797956</v>
      </c>
      <c r="O23" s="18" t="n">
        <v>415.78740956</v>
      </c>
      <c r="P23" s="20" t="n">
        <v>22.44752181</v>
      </c>
      <c r="Q23" s="18" t="s">
        <v>182</v>
      </c>
      <c r="R23" s="20" t="s">
        <v>182</v>
      </c>
      <c r="S23" s="18" t="s">
        <v>182</v>
      </c>
      <c r="T23" s="20" t="s">
        <v>182</v>
      </c>
      <c r="U23" s="18" t="s">
        <v>182</v>
      </c>
      <c r="V23" s="20" t="s">
        <v>182</v>
      </c>
      <c r="W23" s="18" t="n">
        <v>409.71727027</v>
      </c>
      <c r="X23" s="20" t="n">
        <v>6.35423165</v>
      </c>
    </row>
    <row r="24" spans="1:24">
      <c r="A24" s="15" t="s">
        <v>199</v>
      </c>
      <c r="B24" s="17" t="n">
        <v>6647</v>
      </c>
      <c r="C24" s="18">
        <f>(20.0/B24*100)</f>
        <v/>
      </c>
      <c r="D24" s="19" t="n">
        <v>6627</v>
      </c>
      <c r="E24" s="18" t="n">
        <v>518.80083217</v>
      </c>
      <c r="F24" s="20" t="n">
        <v>2.987638</v>
      </c>
      <c r="G24" s="18" t="n">
        <v>534.50155641</v>
      </c>
      <c r="H24" s="20" t="n">
        <v>5.23131972</v>
      </c>
      <c r="I24" s="18" t="n">
        <v>492.45775174</v>
      </c>
      <c r="J24" s="20" t="n">
        <v>9.00657328</v>
      </c>
      <c r="K24" s="18" t="n">
        <v>440.52442628</v>
      </c>
      <c r="L24" s="20" t="n">
        <v>15.9648089</v>
      </c>
      <c r="M24" s="18" t="n">
        <v>469.5014893</v>
      </c>
      <c r="N24" s="20" t="n">
        <v>14.05051394</v>
      </c>
      <c r="O24" s="18" t="n">
        <v>421.72680658</v>
      </c>
      <c r="P24" s="20" t="n">
        <v>17.49008828</v>
      </c>
      <c r="Q24" s="18" t="s">
        <v>182</v>
      </c>
      <c r="R24" s="20" t="s">
        <v>182</v>
      </c>
      <c r="S24" s="18" t="s">
        <v>182</v>
      </c>
      <c r="T24" s="20" t="s">
        <v>182</v>
      </c>
      <c r="U24" s="18" t="s">
        <v>182</v>
      </c>
      <c r="V24" s="20" t="s">
        <v>182</v>
      </c>
      <c r="W24" s="18" t="n">
        <v>423.93822977</v>
      </c>
      <c r="X24" s="20" t="n">
        <v>13.19354421</v>
      </c>
    </row>
    <row r="25" spans="1:24">
      <c r="A25" s="15" t="s">
        <v>200</v>
      </c>
      <c r="B25" s="17" t="n">
        <v>5581</v>
      </c>
      <c r="C25" s="18">
        <f>(28.0/B25*100)</f>
        <v/>
      </c>
      <c r="D25" s="19" t="n">
        <v>5553</v>
      </c>
      <c r="E25" s="18" t="n">
        <v>523.3061768600001</v>
      </c>
      <c r="F25" s="20" t="n">
        <v>3.6347235</v>
      </c>
      <c r="G25" s="18" t="n">
        <v>522.21525519</v>
      </c>
      <c r="H25" s="20" t="n">
        <v>4.68724139</v>
      </c>
      <c r="I25" s="18" t="n">
        <v>497.06662631</v>
      </c>
      <c r="J25" s="20" t="n">
        <v>5.85592862</v>
      </c>
      <c r="K25" s="18" t="n">
        <v>516.36214651</v>
      </c>
      <c r="L25" s="20" t="n">
        <v>9.39689508</v>
      </c>
      <c r="M25" s="18" t="n">
        <v>499.44984355</v>
      </c>
      <c r="N25" s="20" t="n">
        <v>16.37569188</v>
      </c>
      <c r="O25" s="18" t="n">
        <v>368.87327966</v>
      </c>
      <c r="P25" s="20" t="n">
        <v>23.3815843</v>
      </c>
      <c r="Q25" s="18" t="s">
        <v>182</v>
      </c>
      <c r="R25" s="20" t="s">
        <v>182</v>
      </c>
      <c r="S25" s="18" t="s">
        <v>182</v>
      </c>
      <c r="T25" s="20" t="s">
        <v>182</v>
      </c>
      <c r="U25" s="18" t="s">
        <v>182</v>
      </c>
      <c r="V25" s="20" t="s">
        <v>182</v>
      </c>
      <c r="W25" s="18" t="n">
        <v>432.02085535</v>
      </c>
      <c r="X25" s="20" t="n">
        <v>16.16465122</v>
      </c>
    </row>
    <row r="26" spans="1:24">
      <c r="A26" s="15" t="s">
        <v>201</v>
      </c>
      <c r="B26" s="17" t="n">
        <v>4869</v>
      </c>
      <c r="C26" s="18">
        <f>(102.0/B26*100)</f>
        <v/>
      </c>
      <c r="D26" s="19" t="n">
        <v>4767</v>
      </c>
      <c r="E26" s="18" t="n">
        <v>512.37528116</v>
      </c>
      <c r="F26" s="20" t="n">
        <v>2.61123421</v>
      </c>
      <c r="G26" s="18" t="n">
        <v>493.90601366</v>
      </c>
      <c r="H26" s="20" t="n">
        <v>3.59463739</v>
      </c>
      <c r="I26" s="18" t="n">
        <v>468.59806616</v>
      </c>
      <c r="J26" s="20" t="n">
        <v>3.95295671</v>
      </c>
      <c r="K26" s="18" t="n">
        <v>449.85870162</v>
      </c>
      <c r="L26" s="20" t="n">
        <v>3.90089198</v>
      </c>
      <c r="M26" s="18" t="n">
        <v>440.95616865</v>
      </c>
      <c r="N26" s="20" t="n">
        <v>6.16329327</v>
      </c>
      <c r="O26" s="18" t="s">
        <v>182</v>
      </c>
      <c r="P26" s="20" t="s">
        <v>182</v>
      </c>
      <c r="Q26" s="18" t="s">
        <v>182</v>
      </c>
      <c r="R26" s="20" t="s">
        <v>182</v>
      </c>
      <c r="S26" s="18" t="s">
        <v>182</v>
      </c>
      <c r="T26" s="20" t="s">
        <v>182</v>
      </c>
      <c r="U26" s="18" t="s">
        <v>182</v>
      </c>
      <c r="V26" s="20" t="s">
        <v>182</v>
      </c>
      <c r="W26" s="18" t="n">
        <v>428.76781888</v>
      </c>
      <c r="X26" s="20" t="n">
        <v>7.08810477</v>
      </c>
    </row>
    <row r="27" spans="1:24">
      <c r="A27" s="15" t="s">
        <v>202</v>
      </c>
      <c r="B27" s="17" t="n">
        <v>5299</v>
      </c>
      <c r="C27" s="18">
        <f>(186.0/B27*100)</f>
        <v/>
      </c>
      <c r="D27" s="19" t="n">
        <v>5113</v>
      </c>
      <c r="E27" s="18" t="n">
        <v>519.5796225</v>
      </c>
      <c r="F27" s="20" t="n">
        <v>1.990247</v>
      </c>
      <c r="G27" s="18" t="n">
        <v>494.87899674</v>
      </c>
      <c r="H27" s="20" t="n">
        <v>3.8213451</v>
      </c>
      <c r="I27" s="18" t="n">
        <v>449.70646562</v>
      </c>
      <c r="J27" s="20" t="n">
        <v>4.76046518</v>
      </c>
      <c r="K27" s="18" t="n">
        <v>431.472124</v>
      </c>
      <c r="L27" s="20" t="n">
        <v>6.49294491</v>
      </c>
      <c r="M27" s="18" t="n">
        <v>419.46074999</v>
      </c>
      <c r="N27" s="20" t="n">
        <v>9.302666029999999</v>
      </c>
      <c r="O27" s="18" t="n">
        <v>387.30917951</v>
      </c>
      <c r="P27" s="20" t="n">
        <v>16.08929805</v>
      </c>
      <c r="Q27" s="18" t="s">
        <v>182</v>
      </c>
      <c r="R27" s="20" t="s">
        <v>182</v>
      </c>
      <c r="S27" s="18" t="s">
        <v>182</v>
      </c>
      <c r="T27" s="20" t="s">
        <v>182</v>
      </c>
      <c r="U27" s="18" t="s">
        <v>182</v>
      </c>
      <c r="V27" s="20" t="s">
        <v>182</v>
      </c>
      <c r="W27" s="18" t="n">
        <v>404.02835095</v>
      </c>
      <c r="X27" s="20" t="n">
        <v>4.6867062</v>
      </c>
    </row>
    <row r="28" spans="1:24">
      <c r="A28" s="15" t="s">
        <v>203</v>
      </c>
      <c r="B28" s="17" t="n">
        <v>7568</v>
      </c>
      <c r="C28" s="18">
        <f>(135.0/B28*100)</f>
        <v/>
      </c>
      <c r="D28" s="19" t="n">
        <v>7433</v>
      </c>
      <c r="E28" s="18" t="n">
        <v>432.63043446</v>
      </c>
      <c r="F28" s="20" t="n">
        <v>2.78937928</v>
      </c>
      <c r="G28" s="18" t="n">
        <v>441.6192527</v>
      </c>
      <c r="H28" s="20" t="n">
        <v>4.12129151</v>
      </c>
      <c r="I28" s="18" t="n">
        <v>415.50288933</v>
      </c>
      <c r="J28" s="20" t="n">
        <v>4.48363516</v>
      </c>
      <c r="K28" s="18" t="n">
        <v>403.8145868</v>
      </c>
      <c r="L28" s="20" t="n">
        <v>4.89903003</v>
      </c>
      <c r="M28" s="18" t="n">
        <v>404.71864524</v>
      </c>
      <c r="N28" s="20" t="n">
        <v>5.6159253</v>
      </c>
      <c r="O28" s="18" t="n">
        <v>334.93985653</v>
      </c>
      <c r="P28" s="20" t="n">
        <v>9.19196545</v>
      </c>
      <c r="Q28" s="18" t="s">
        <v>182</v>
      </c>
      <c r="R28" s="20" t="s">
        <v>182</v>
      </c>
      <c r="S28" s="18" t="s">
        <v>182</v>
      </c>
      <c r="T28" s="20" t="s">
        <v>182</v>
      </c>
      <c r="U28" s="18" t="s">
        <v>182</v>
      </c>
      <c r="V28" s="20" t="s">
        <v>182</v>
      </c>
      <c r="W28" s="18" t="n">
        <v>360.70834732</v>
      </c>
      <c r="X28" s="20" t="n">
        <v>7.82956867</v>
      </c>
    </row>
    <row r="29" spans="1:24">
      <c r="A29" s="15" t="s">
        <v>204</v>
      </c>
      <c r="B29" s="17" t="n">
        <v>5385</v>
      </c>
      <c r="C29" s="18">
        <f>(37.0/B29*100)</f>
        <v/>
      </c>
      <c r="D29" s="19" t="n">
        <v>5348</v>
      </c>
      <c r="E29" s="18" t="n">
        <v>526.28221339</v>
      </c>
      <c r="F29" s="20" t="n">
        <v>2.53414489</v>
      </c>
      <c r="G29" s="18" t="n">
        <v>514.94896836</v>
      </c>
      <c r="H29" s="20" t="n">
        <v>3.87178222</v>
      </c>
      <c r="I29" s="18" t="n">
        <v>473.21433096</v>
      </c>
      <c r="J29" s="20" t="n">
        <v>4.67473256</v>
      </c>
      <c r="K29" s="18" t="n">
        <v>469.7012181</v>
      </c>
      <c r="L29" s="20" t="n">
        <v>7.5195334</v>
      </c>
      <c r="M29" s="18" t="n">
        <v>458.4431487</v>
      </c>
      <c r="N29" s="20" t="n">
        <v>8.73407778</v>
      </c>
      <c r="O29" s="18" t="n">
        <v>324.13415987</v>
      </c>
      <c r="P29" s="20" t="n">
        <v>51.69632977</v>
      </c>
      <c r="Q29" s="18" t="s">
        <v>182</v>
      </c>
      <c r="R29" s="20" t="s">
        <v>182</v>
      </c>
      <c r="S29" s="18" t="n">
        <v>314.02123871</v>
      </c>
      <c r="T29" s="20" t="n">
        <v>13.26138992</v>
      </c>
      <c r="U29" s="18" t="s">
        <v>182</v>
      </c>
      <c r="V29" s="20" t="s">
        <v>182</v>
      </c>
      <c r="W29" s="18" t="n">
        <v>398.17029269</v>
      </c>
      <c r="X29" s="20" t="n">
        <v>11.78518337</v>
      </c>
    </row>
    <row r="30" spans="1:24">
      <c r="A30" s="15" t="s">
        <v>205</v>
      </c>
      <c r="B30" s="17" t="n">
        <v>4520</v>
      </c>
      <c r="C30" s="18">
        <f>(577.0/B30*100)</f>
        <v/>
      </c>
      <c r="D30" s="19" t="n">
        <v>3943</v>
      </c>
      <c r="E30" s="18" t="n">
        <v>538.79199282</v>
      </c>
      <c r="F30" s="20" t="n">
        <v>3.07447107</v>
      </c>
      <c r="G30" s="18" t="n">
        <v>535.99135814</v>
      </c>
      <c r="H30" s="20" t="n">
        <v>4.13730057</v>
      </c>
      <c r="I30" s="18" t="n">
        <v>488.79403217</v>
      </c>
      <c r="J30" s="20" t="n">
        <v>5.59870339</v>
      </c>
      <c r="K30" s="18" t="n">
        <v>476.05880126</v>
      </c>
      <c r="L30" s="20" t="n">
        <v>6.5697947</v>
      </c>
      <c r="M30" s="18" t="n">
        <v>450.24826725</v>
      </c>
      <c r="N30" s="20" t="n">
        <v>8.216460789999999</v>
      </c>
      <c r="O30" s="18" t="n">
        <v>405.01001004</v>
      </c>
      <c r="P30" s="20" t="n">
        <v>26.28454288</v>
      </c>
      <c r="Q30" s="18" t="s">
        <v>182</v>
      </c>
      <c r="R30" s="20" t="s">
        <v>182</v>
      </c>
      <c r="S30" s="18" t="s">
        <v>182</v>
      </c>
      <c r="T30" s="20" t="s">
        <v>182</v>
      </c>
      <c r="U30" s="18" t="s">
        <v>182</v>
      </c>
      <c r="V30" s="20" t="s">
        <v>182</v>
      </c>
      <c r="W30" s="18" t="n">
        <v>424.12236539</v>
      </c>
      <c r="X30" s="20" t="n">
        <v>7.55668764</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(17.0/B32*100)</f>
        <v/>
      </c>
      <c r="D32" s="19" t="n">
        <v>4461</v>
      </c>
      <c r="E32" s="18" t="n">
        <v>529.33816211</v>
      </c>
      <c r="F32" s="20" t="n">
        <v>2.90780107</v>
      </c>
      <c r="G32" s="18" t="n">
        <v>515.23774876</v>
      </c>
      <c r="H32" s="20" t="n">
        <v>3.83478528</v>
      </c>
      <c r="I32" s="18" t="n">
        <v>476.15802387</v>
      </c>
      <c r="J32" s="20" t="n">
        <v>3.94515173</v>
      </c>
      <c r="K32" s="18" t="n">
        <v>459.55609719</v>
      </c>
      <c r="L32" s="20" t="n">
        <v>5.355166</v>
      </c>
      <c r="M32" s="18" t="n">
        <v>446.24567632</v>
      </c>
      <c r="N32" s="20" t="n">
        <v>7.24528385</v>
      </c>
      <c r="O32" s="18" t="n">
        <v>415.96615723</v>
      </c>
      <c r="P32" s="20" t="n">
        <v>23.22638406</v>
      </c>
      <c r="Q32" s="18" t="s">
        <v>182</v>
      </c>
      <c r="R32" s="20" t="s">
        <v>182</v>
      </c>
      <c r="S32" s="18" t="s">
        <v>182</v>
      </c>
      <c r="T32" s="20" t="s">
        <v>182</v>
      </c>
      <c r="U32" s="18" t="s">
        <v>182</v>
      </c>
      <c r="V32" s="20" t="s">
        <v>182</v>
      </c>
      <c r="W32" s="18" t="n">
        <v>418.23821238</v>
      </c>
      <c r="X32" s="20" t="n">
        <v>9.62353294</v>
      </c>
    </row>
    <row r="33" spans="1:24">
      <c r="A33" s="15" t="s">
        <v>208</v>
      </c>
      <c r="B33" s="17" t="n">
        <v>7325</v>
      </c>
      <c r="C33" s="18">
        <f>(246.0/B33*100)</f>
        <v/>
      </c>
      <c r="D33" s="19" t="n">
        <v>7079</v>
      </c>
      <c r="E33" s="18" t="n">
        <v>523.64058249</v>
      </c>
      <c r="F33" s="20" t="n">
        <v>2.88394171</v>
      </c>
      <c r="G33" s="18" t="n">
        <v>503.08220887</v>
      </c>
      <c r="H33" s="20" t="n">
        <v>4.36876282</v>
      </c>
      <c r="I33" s="18" t="n">
        <v>476.10608676</v>
      </c>
      <c r="J33" s="20" t="n">
        <v>4.84256447</v>
      </c>
      <c r="K33" s="18" t="n">
        <v>456.51217512</v>
      </c>
      <c r="L33" s="20" t="n">
        <v>7.44828202</v>
      </c>
      <c r="M33" s="18" t="n">
        <v>438.35387228</v>
      </c>
      <c r="N33" s="20" t="n">
        <v>5.74510529</v>
      </c>
      <c r="O33" s="18" t="n">
        <v>376.02911283</v>
      </c>
      <c r="P33" s="20" t="n">
        <v>21.32653468</v>
      </c>
      <c r="Q33" s="18" t="s">
        <v>182</v>
      </c>
      <c r="R33" s="20" t="s">
        <v>182</v>
      </c>
      <c r="S33" s="18" t="s">
        <v>182</v>
      </c>
      <c r="T33" s="20" t="s">
        <v>182</v>
      </c>
      <c r="U33" s="18" t="s">
        <v>182</v>
      </c>
      <c r="V33" s="20" t="s">
        <v>182</v>
      </c>
      <c r="W33" s="18" t="n">
        <v>422.64749634</v>
      </c>
      <c r="X33" s="20" t="n">
        <v>8.60886573</v>
      </c>
    </row>
    <row r="34" spans="1:24">
      <c r="A34" s="15" t="s">
        <v>209</v>
      </c>
      <c r="B34" s="17" t="n">
        <v>6350</v>
      </c>
      <c r="C34" s="18">
        <f>(87.0/B34*100)</f>
        <v/>
      </c>
      <c r="D34" s="19" t="n">
        <v>6263</v>
      </c>
      <c r="E34" s="18" t="n">
        <v>489.67369242</v>
      </c>
      <c r="F34" s="20" t="n">
        <v>2.92649031</v>
      </c>
      <c r="G34" s="18" t="n">
        <v>473.36063111</v>
      </c>
      <c r="H34" s="20" t="n">
        <v>3.54766455</v>
      </c>
      <c r="I34" s="18" t="n">
        <v>442.75136462</v>
      </c>
      <c r="J34" s="20" t="n">
        <v>4.07320977</v>
      </c>
      <c r="K34" s="18" t="n">
        <v>427.85696037</v>
      </c>
      <c r="L34" s="20" t="n">
        <v>5.52907748</v>
      </c>
      <c r="M34" s="18" t="n">
        <v>408.61414059</v>
      </c>
      <c r="N34" s="20" t="n">
        <v>5.01520399</v>
      </c>
      <c r="O34" s="18" t="n">
        <v>336.00964723</v>
      </c>
      <c r="P34" s="20" t="n">
        <v>14.75537024</v>
      </c>
      <c r="Q34" s="18" t="s">
        <v>182</v>
      </c>
      <c r="R34" s="20" t="s">
        <v>182</v>
      </c>
      <c r="S34" s="18" t="n">
        <v>263.37193708</v>
      </c>
      <c r="T34" s="20" t="n">
        <v>13.61114927</v>
      </c>
      <c r="U34" s="18" t="s">
        <v>182</v>
      </c>
      <c r="V34" s="20" t="s">
        <v>182</v>
      </c>
      <c r="W34" s="18" t="n">
        <v>361.64304858</v>
      </c>
      <c r="X34" s="20" t="n">
        <v>7.62449901</v>
      </c>
    </row>
    <row r="35" spans="1:24">
      <c r="A35" s="15" t="s">
        <v>210</v>
      </c>
      <c r="B35" s="17" t="n">
        <v>6406</v>
      </c>
      <c r="C35" s="18">
        <f>(76.0/B35*100)</f>
        <v/>
      </c>
      <c r="D35" s="19" t="n">
        <v>6330</v>
      </c>
      <c r="E35" s="18" t="n">
        <v>530.45858343</v>
      </c>
      <c r="F35" s="20" t="n">
        <v>1.91813729</v>
      </c>
      <c r="G35" s="18" t="n">
        <v>515.84659526</v>
      </c>
      <c r="H35" s="20" t="n">
        <v>3.54258539</v>
      </c>
      <c r="I35" s="18" t="n">
        <v>469.90223772</v>
      </c>
      <c r="J35" s="20" t="n">
        <v>4.74621188</v>
      </c>
      <c r="K35" s="18" t="n">
        <v>443.70536626</v>
      </c>
      <c r="L35" s="20" t="n">
        <v>6.73222155</v>
      </c>
      <c r="M35" s="18" t="n">
        <v>445.36602623</v>
      </c>
      <c r="N35" s="20" t="n">
        <v>7.26288475</v>
      </c>
      <c r="O35" s="18" t="n">
        <v>430.2645433</v>
      </c>
      <c r="P35" s="20" t="n">
        <v>21.07802728</v>
      </c>
      <c r="Q35" s="18" t="s">
        <v>182</v>
      </c>
      <c r="R35" s="20" t="s">
        <v>182</v>
      </c>
      <c r="S35" s="18" t="n">
        <v>337.32521215</v>
      </c>
      <c r="T35" s="20" t="n">
        <v>11.65794297</v>
      </c>
      <c r="U35" s="18" t="s">
        <v>182</v>
      </c>
      <c r="V35" s="20" t="s">
        <v>182</v>
      </c>
      <c r="W35" s="18" t="n">
        <v>420.53998872</v>
      </c>
      <c r="X35" s="20" t="n">
        <v>6.25308939</v>
      </c>
    </row>
    <row r="36" spans="1:24">
      <c r="A36" s="15" t="s">
        <v>211</v>
      </c>
      <c r="B36" s="17" t="n">
        <v>6736</v>
      </c>
      <c r="C36" s="18">
        <f>(54.0/B36*100)</f>
        <v/>
      </c>
      <c r="D36" s="19" t="n">
        <v>6682</v>
      </c>
      <c r="E36" s="18" t="n">
        <v>512.57493988</v>
      </c>
      <c r="F36" s="20" t="n">
        <v>2.23687055</v>
      </c>
      <c r="G36" s="18" t="n">
        <v>497.52736874</v>
      </c>
      <c r="H36" s="20" t="n">
        <v>4.04420613</v>
      </c>
      <c r="I36" s="18" t="n">
        <v>469.32353065</v>
      </c>
      <c r="J36" s="20" t="n">
        <v>5.74381433</v>
      </c>
      <c r="K36" s="18" t="n">
        <v>438.66716537</v>
      </c>
      <c r="L36" s="20" t="n">
        <v>6.76141503</v>
      </c>
      <c r="M36" s="18" t="n">
        <v>438.57237085</v>
      </c>
      <c r="N36" s="20" t="n">
        <v>7.42140183</v>
      </c>
      <c r="O36" s="18" t="n">
        <v>369.72364582</v>
      </c>
      <c r="P36" s="20" t="n">
        <v>22.3136275</v>
      </c>
      <c r="Q36" s="18" t="s">
        <v>182</v>
      </c>
      <c r="R36" s="20" t="s">
        <v>182</v>
      </c>
      <c r="S36" s="18" t="s">
        <v>182</v>
      </c>
      <c r="T36" s="20" t="s">
        <v>182</v>
      </c>
      <c r="U36" s="18" t="s">
        <v>182</v>
      </c>
      <c r="V36" s="20" t="s">
        <v>182</v>
      </c>
      <c r="W36" s="18" t="n">
        <v>405.83844039</v>
      </c>
      <c r="X36" s="20" t="n">
        <v>6.95081778</v>
      </c>
    </row>
    <row r="37" spans="1:24">
      <c r="A37" s="15" t="s">
        <v>212</v>
      </c>
      <c r="B37" s="17" t="n">
        <v>5458</v>
      </c>
      <c r="C37" s="18">
        <f>(271.0/B37*100)</f>
        <v/>
      </c>
      <c r="D37" s="19" t="n">
        <v>5187</v>
      </c>
      <c r="E37" s="18" t="n">
        <v>530.28928975</v>
      </c>
      <c r="F37" s="20" t="n">
        <v>3.29583893</v>
      </c>
      <c r="G37" s="18" t="n">
        <v>522.42633094</v>
      </c>
      <c r="H37" s="20" t="n">
        <v>5.08822592</v>
      </c>
      <c r="I37" s="18" t="n">
        <v>477.70287574</v>
      </c>
      <c r="J37" s="20" t="n">
        <v>4.75832155</v>
      </c>
      <c r="K37" s="18" t="n">
        <v>469.48865578</v>
      </c>
      <c r="L37" s="20" t="n">
        <v>6.7954865</v>
      </c>
      <c r="M37" s="18" t="n">
        <v>450.42738404</v>
      </c>
      <c r="N37" s="20" t="n">
        <v>7.96458707</v>
      </c>
      <c r="O37" s="18" t="n">
        <v>343.16972128</v>
      </c>
      <c r="P37" s="20" t="n">
        <v>23.12127196</v>
      </c>
      <c r="Q37" s="18" t="s">
        <v>182</v>
      </c>
      <c r="R37" s="20" t="s">
        <v>182</v>
      </c>
      <c r="S37" s="18" t="s">
        <v>182</v>
      </c>
      <c r="T37" s="20" t="s">
        <v>182</v>
      </c>
      <c r="U37" s="18" t="s">
        <v>182</v>
      </c>
      <c r="V37" s="20" t="s">
        <v>182</v>
      </c>
      <c r="W37" s="18" t="n">
        <v>412.4192705</v>
      </c>
      <c r="X37" s="20" t="n">
        <v>6.0439045</v>
      </c>
    </row>
    <row r="38" spans="1:24">
      <c r="A38" s="15" t="s">
        <v>213</v>
      </c>
      <c r="B38" s="17" t="n">
        <v>5860</v>
      </c>
      <c r="C38" s="18">
        <f>(68.0/B38*100)</f>
        <v/>
      </c>
      <c r="D38" s="19" t="n">
        <v>5792</v>
      </c>
      <c r="E38" s="18" t="n">
        <v>516.56310689</v>
      </c>
      <c r="F38" s="20" t="n">
        <v>3.0037839</v>
      </c>
      <c r="G38" s="18" t="n">
        <v>506.47022808</v>
      </c>
      <c r="H38" s="20" t="n">
        <v>4.18161294</v>
      </c>
      <c r="I38" s="18" t="n">
        <v>451.02831903</v>
      </c>
      <c r="J38" s="20" t="n">
        <v>6.30186849</v>
      </c>
      <c r="K38" s="18" t="n">
        <v>440.18883067</v>
      </c>
      <c r="L38" s="20" t="n">
        <v>7.32431445</v>
      </c>
      <c r="M38" s="18" t="n">
        <v>431.88466883</v>
      </c>
      <c r="N38" s="20" t="n">
        <v>10.04417453</v>
      </c>
      <c r="O38" s="18" t="n">
        <v>369.61260262</v>
      </c>
      <c r="P38" s="20" t="n">
        <v>18.26023486</v>
      </c>
      <c r="Q38" s="18" t="s">
        <v>182</v>
      </c>
      <c r="R38" s="20" t="s">
        <v>182</v>
      </c>
      <c r="S38" s="18" t="s">
        <v>182</v>
      </c>
      <c r="T38" s="20" t="s">
        <v>182</v>
      </c>
      <c r="U38" s="18" t="s">
        <v>182</v>
      </c>
      <c r="V38" s="20" t="s">
        <v>182</v>
      </c>
      <c r="W38" s="18" t="n">
        <v>416.48766154</v>
      </c>
      <c r="X38" s="20" t="n">
        <v>5.40001998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(5675.0/B40*100)</f>
        <v/>
      </c>
      <c r="D40" s="19" t="n">
        <v>8482</v>
      </c>
      <c r="E40" s="18" t="n">
        <v>518.41840282</v>
      </c>
      <c r="F40" s="20" t="n">
        <v>3.52007288</v>
      </c>
      <c r="G40" s="18" t="n">
        <v>526.57800873</v>
      </c>
      <c r="H40" s="20" t="n">
        <v>4.37132481</v>
      </c>
      <c r="I40" s="18" t="n">
        <v>475.71486084</v>
      </c>
      <c r="J40" s="20" t="n">
        <v>4.72579855</v>
      </c>
      <c r="K40" s="18" t="n">
        <v>483.1235213</v>
      </c>
      <c r="L40" s="20" t="n">
        <v>6.65132507</v>
      </c>
      <c r="M40" s="18" t="n">
        <v>446.19185372</v>
      </c>
      <c r="N40" s="20" t="n">
        <v>8.092990329999999</v>
      </c>
      <c r="O40" s="18" t="n">
        <v>432.02468627</v>
      </c>
      <c r="P40" s="20" t="n">
        <v>21.89614716</v>
      </c>
      <c r="Q40" s="18" t="s">
        <v>182</v>
      </c>
      <c r="R40" s="20" t="s">
        <v>182</v>
      </c>
      <c r="S40" s="18" t="n">
        <v>493.18465857</v>
      </c>
      <c r="T40" s="20" t="n">
        <v>2.25147869</v>
      </c>
      <c r="U40" s="18" t="s">
        <v>182</v>
      </c>
      <c r="V40" s="20" t="s">
        <v>182</v>
      </c>
      <c r="W40" s="18" t="n">
        <v>412.27928548</v>
      </c>
      <c r="X40" s="20" t="n">
        <v>6.97383245</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(2819.0/B46*100)</f>
        <v/>
      </c>
      <c r="D46" s="19" t="n">
        <v>20322</v>
      </c>
      <c r="E46" s="18" t="n">
        <v>437.20174658</v>
      </c>
      <c r="F46" s="20" t="n">
        <v>4.09681709</v>
      </c>
      <c r="G46" s="18" t="n">
        <v>430.81415917</v>
      </c>
      <c r="H46" s="20" t="n">
        <v>4.96037992</v>
      </c>
      <c r="I46" s="18" t="n">
        <v>428.02910386</v>
      </c>
      <c r="J46" s="20" t="n">
        <v>4.4158243</v>
      </c>
      <c r="K46" s="18" t="n">
        <v>417.69226084</v>
      </c>
      <c r="L46" s="20" t="n">
        <v>5.39488998</v>
      </c>
      <c r="M46" s="18" t="n">
        <v>395.50220619</v>
      </c>
      <c r="N46" s="20" t="n">
        <v>5.78050299</v>
      </c>
      <c r="O46" s="18" t="n">
        <v>307.86644132</v>
      </c>
      <c r="P46" s="20" t="n">
        <v>11.90587687</v>
      </c>
      <c r="Q46" s="18" t="s">
        <v>182</v>
      </c>
      <c r="R46" s="20" t="s">
        <v>182</v>
      </c>
      <c r="S46" s="18" t="s">
        <v>182</v>
      </c>
      <c r="T46" s="20" t="s">
        <v>182</v>
      </c>
      <c r="U46" s="18" t="s">
        <v>182</v>
      </c>
      <c r="V46" s="20" t="s">
        <v>182</v>
      </c>
      <c r="W46" s="18" t="n">
        <v>382.43858867</v>
      </c>
      <c r="X46" s="20" t="n">
        <v>3.60587209</v>
      </c>
    </row>
    <row r="47" spans="1:24">
      <c r="A47" s="15" t="s">
        <v>222</v>
      </c>
      <c r="B47" s="17" t="n">
        <v>5928</v>
      </c>
      <c r="C47" s="18">
        <f>(162.0/B47*100)</f>
        <v/>
      </c>
      <c r="D47" s="19" t="n">
        <v>5766</v>
      </c>
      <c r="E47" s="18" t="n">
        <v>478.20814085</v>
      </c>
      <c r="F47" s="20" t="n">
        <v>5.27658152</v>
      </c>
      <c r="G47" s="18" t="n">
        <v>460.52262573</v>
      </c>
      <c r="H47" s="20" t="n">
        <v>6.40931408</v>
      </c>
      <c r="I47" s="18" t="n">
        <v>439.27825876</v>
      </c>
      <c r="J47" s="20" t="n">
        <v>5.6106869</v>
      </c>
      <c r="K47" s="18" t="n">
        <v>417.09671812</v>
      </c>
      <c r="L47" s="20" t="n">
        <v>5.7343867</v>
      </c>
      <c r="M47" s="18" t="n">
        <v>420.57785731</v>
      </c>
      <c r="N47" s="20" t="n">
        <v>6.92793903</v>
      </c>
      <c r="O47" s="18" t="n">
        <v>325.00177883</v>
      </c>
      <c r="P47" s="20" t="n">
        <v>13.28366105</v>
      </c>
      <c r="Q47" s="18" t="s">
        <v>182</v>
      </c>
      <c r="R47" s="20" t="s">
        <v>182</v>
      </c>
      <c r="S47" s="18" t="s">
        <v>182</v>
      </c>
      <c r="T47" s="20" t="s">
        <v>182</v>
      </c>
      <c r="U47" s="18" t="s">
        <v>182</v>
      </c>
      <c r="V47" s="20" t="s">
        <v>182</v>
      </c>
      <c r="W47" s="18" t="n">
        <v>354.89088318</v>
      </c>
      <c r="X47" s="20" t="n">
        <v>5.93376356</v>
      </c>
    </row>
    <row r="48" spans="1:24">
      <c r="A48" s="15" t="s">
        <v>223</v>
      </c>
      <c r="B48" s="17" t="n">
        <v>9841</v>
      </c>
      <c r="C48" s="18">
        <f>(19.0/B48*100)</f>
        <v/>
      </c>
      <c r="D48" s="19" t="n">
        <v>9822</v>
      </c>
      <c r="E48" s="18" t="n">
        <v>490.22925846</v>
      </c>
      <c r="F48" s="20" t="n">
        <v>5.1784439</v>
      </c>
      <c r="G48" s="18" t="n">
        <v>519.01695864</v>
      </c>
      <c r="H48" s="20" t="n">
        <v>5.73166073</v>
      </c>
      <c r="I48" s="18" t="n">
        <v>505.38289885</v>
      </c>
      <c r="J48" s="20" t="n">
        <v>7.67036579</v>
      </c>
      <c r="K48" s="18" t="n">
        <v>467.96572872</v>
      </c>
      <c r="L48" s="20" t="n">
        <v>10.88782963</v>
      </c>
      <c r="M48" s="18" t="n">
        <v>470.08954895</v>
      </c>
      <c r="N48" s="20" t="n">
        <v>9.661185039999999</v>
      </c>
      <c r="O48" s="18" t="n">
        <v>324.36252601</v>
      </c>
      <c r="P48" s="20" t="n">
        <v>11.17732921</v>
      </c>
      <c r="Q48" s="18" t="s">
        <v>182</v>
      </c>
      <c r="R48" s="20" t="s">
        <v>182</v>
      </c>
      <c r="S48" s="18" t="s">
        <v>182</v>
      </c>
      <c r="T48" s="20" t="s">
        <v>182</v>
      </c>
      <c r="U48" s="18" t="s">
        <v>182</v>
      </c>
      <c r="V48" s="20" t="s">
        <v>182</v>
      </c>
      <c r="W48" s="18" t="n">
        <v>402.31860087</v>
      </c>
      <c r="X48" s="20" t="n">
        <v>22.15048728</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(1102.0/B50*100)</f>
        <v/>
      </c>
      <c r="D50" s="19" t="n">
        <v>10693</v>
      </c>
      <c r="E50" s="18" t="n">
        <v>444.15541904</v>
      </c>
      <c r="F50" s="20" t="n">
        <v>3.3232</v>
      </c>
      <c r="G50" s="18" t="n">
        <v>444.50744203</v>
      </c>
      <c r="H50" s="20" t="n">
        <v>4.39128817</v>
      </c>
      <c r="I50" s="18" t="n">
        <v>434.16347676</v>
      </c>
      <c r="J50" s="20" t="n">
        <v>4.11018733</v>
      </c>
      <c r="K50" s="18" t="n">
        <v>420.33172918</v>
      </c>
      <c r="L50" s="20" t="n">
        <v>4.56290222</v>
      </c>
      <c r="M50" s="18" t="n">
        <v>415.53632392</v>
      </c>
      <c r="N50" s="20" t="n">
        <v>5.56720353</v>
      </c>
      <c r="O50" s="18" t="n">
        <v>322.25586987</v>
      </c>
      <c r="P50" s="20" t="n">
        <v>8.56992509</v>
      </c>
      <c r="Q50" s="18" t="s">
        <v>182</v>
      </c>
      <c r="R50" s="20" t="s">
        <v>182</v>
      </c>
      <c r="S50" s="18" t="s">
        <v>182</v>
      </c>
      <c r="T50" s="20" t="s">
        <v>182</v>
      </c>
      <c r="U50" s="18" t="s">
        <v>182</v>
      </c>
      <c r="V50" s="20" t="s">
        <v>182</v>
      </c>
      <c r="W50" s="18" t="n">
        <v>387.82645183</v>
      </c>
      <c r="X50" s="20" t="n">
        <v>7.77374718</v>
      </c>
    </row>
    <row r="51" spans="1:24">
      <c r="A51" s="15" t="s">
        <v>226</v>
      </c>
      <c r="B51" s="17" t="n">
        <v>6866</v>
      </c>
      <c r="C51" s="18">
        <f>(117.0/B51*100)</f>
        <v/>
      </c>
      <c r="D51" s="19" t="n">
        <v>6749</v>
      </c>
      <c r="E51" s="18" t="n">
        <v>445.95454036</v>
      </c>
      <c r="F51" s="20" t="n">
        <v>3.53609834</v>
      </c>
      <c r="G51" s="18" t="n">
        <v>441.13179083</v>
      </c>
      <c r="H51" s="20" t="n">
        <v>4.31181287</v>
      </c>
      <c r="I51" s="18" t="n">
        <v>424.17985794</v>
      </c>
      <c r="J51" s="20" t="n">
        <v>4.77573949</v>
      </c>
      <c r="K51" s="18" t="n">
        <v>410.42056656</v>
      </c>
      <c r="L51" s="20" t="n">
        <v>5.35920738</v>
      </c>
      <c r="M51" s="18" t="n">
        <v>399.68250584</v>
      </c>
      <c r="N51" s="20" t="n">
        <v>5.33526779</v>
      </c>
      <c r="O51" s="18" t="n">
        <v>306.15936954</v>
      </c>
      <c r="P51" s="20" t="n">
        <v>16.24559738</v>
      </c>
      <c r="Q51" s="18" t="s">
        <v>182</v>
      </c>
      <c r="R51" s="20" t="s">
        <v>182</v>
      </c>
      <c r="S51" s="18" t="n">
        <v>427.96430568</v>
      </c>
      <c r="T51" s="20" t="n">
        <v>5.20460603</v>
      </c>
      <c r="U51" s="18" t="s">
        <v>182</v>
      </c>
      <c r="V51" s="20" t="s">
        <v>182</v>
      </c>
      <c r="W51" s="18" t="n">
        <v>390.95408991</v>
      </c>
      <c r="X51" s="20" t="n">
        <v>5.08727137</v>
      </c>
    </row>
    <row r="52" spans="1:24">
      <c r="A52" s="15" t="s">
        <v>227</v>
      </c>
      <c r="B52" s="17" t="n">
        <v>5809</v>
      </c>
      <c r="C52" s="18">
        <f>(119.0/B52*100)</f>
        <v/>
      </c>
      <c r="D52" s="19" t="n">
        <v>5690</v>
      </c>
      <c r="E52" s="18" t="n">
        <v>511.18853417</v>
      </c>
      <c r="F52" s="20" t="n">
        <v>2.7942579</v>
      </c>
      <c r="G52" s="18" t="n">
        <v>490.35662811</v>
      </c>
      <c r="H52" s="20" t="n">
        <v>4.13436944</v>
      </c>
      <c r="I52" s="18" t="n">
        <v>466.91880971</v>
      </c>
      <c r="J52" s="20" t="n">
        <v>5.20412515</v>
      </c>
      <c r="K52" s="18" t="n">
        <v>459.54355869</v>
      </c>
      <c r="L52" s="20" t="n">
        <v>5.88344718</v>
      </c>
      <c r="M52" s="18" t="n">
        <v>443.06021852</v>
      </c>
      <c r="N52" s="20" t="n">
        <v>6.53157909</v>
      </c>
      <c r="O52" s="18" t="n">
        <v>369.52470076</v>
      </c>
      <c r="P52" s="20" t="n">
        <v>22.63947018</v>
      </c>
      <c r="Q52" s="18" t="s">
        <v>182</v>
      </c>
      <c r="R52" s="20" t="s">
        <v>182</v>
      </c>
      <c r="S52" s="18" t="s">
        <v>182</v>
      </c>
      <c r="T52" s="20" t="s">
        <v>182</v>
      </c>
      <c r="U52" s="18" t="s">
        <v>182</v>
      </c>
      <c r="V52" s="20" t="s">
        <v>182</v>
      </c>
      <c r="W52" s="18" t="n">
        <v>398.60147063</v>
      </c>
      <c r="X52" s="20" t="n">
        <v>4.89393187</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(489.0/B54*100)</f>
        <v/>
      </c>
      <c r="D54" s="19" t="n">
        <v>4251</v>
      </c>
      <c r="E54" s="18" t="n">
        <v>380.47801447</v>
      </c>
      <c r="F54" s="20" t="n">
        <v>4.99313799</v>
      </c>
      <c r="G54" s="18" t="n">
        <v>379.41848146</v>
      </c>
      <c r="H54" s="20" t="n">
        <v>5.40295834</v>
      </c>
      <c r="I54" s="18" t="n">
        <v>371.21705385</v>
      </c>
      <c r="J54" s="20" t="n">
        <v>5.37540884</v>
      </c>
      <c r="K54" s="18" t="n">
        <v>363.18176071</v>
      </c>
      <c r="L54" s="20" t="n">
        <v>4.68794503</v>
      </c>
      <c r="M54" s="18" t="n">
        <v>371.28446502</v>
      </c>
      <c r="N54" s="20" t="n">
        <v>6.24232545</v>
      </c>
      <c r="O54" s="18" t="n">
        <v>297.57841935</v>
      </c>
      <c r="P54" s="20" t="n">
        <v>8.27344974</v>
      </c>
      <c r="Q54" s="18" t="s">
        <v>182</v>
      </c>
      <c r="R54" s="20" t="s">
        <v>182</v>
      </c>
      <c r="S54" s="18" t="s">
        <v>182</v>
      </c>
      <c r="T54" s="20" t="s">
        <v>182</v>
      </c>
      <c r="U54" s="18" t="s">
        <v>182</v>
      </c>
      <c r="V54" s="20" t="s">
        <v>182</v>
      </c>
      <c r="W54" s="18" t="n">
        <v>315.12484915</v>
      </c>
      <c r="X54" s="20" t="n">
        <v>4.27635791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538.3667142</v>
      </c>
      <c r="F56" s="20" t="n">
        <v>3.17778397</v>
      </c>
      <c r="G56" s="18" t="n">
        <v>530.62162072</v>
      </c>
      <c r="H56" s="20" t="n">
        <v>3.69790151</v>
      </c>
      <c r="I56" s="18" t="n">
        <v>518.63954186</v>
      </c>
      <c r="J56" s="20" t="n">
        <v>3.97543227</v>
      </c>
      <c r="K56" s="18" t="n">
        <v>514.66148907</v>
      </c>
      <c r="L56" s="20" t="n">
        <v>6.64513145</v>
      </c>
      <c r="M56" s="18" t="n">
        <v>473.34915736</v>
      </c>
      <c r="N56" s="20" t="n">
        <v>8.910480529999999</v>
      </c>
      <c r="O56" s="18" t="n">
        <v>431.98054993</v>
      </c>
      <c r="P56" s="20" t="n">
        <v>17.09401393</v>
      </c>
      <c r="Q56" s="18" t="s">
        <v>182</v>
      </c>
      <c r="R56" s="20" t="s">
        <v>182</v>
      </c>
      <c r="S56" s="18" t="s">
        <v>182</v>
      </c>
      <c r="T56" s="20" t="s">
        <v>182</v>
      </c>
      <c r="U56" s="18" t="s">
        <v>182</v>
      </c>
      <c r="V56" s="20" t="s">
        <v>182</v>
      </c>
      <c r="W56" s="18" t="n">
        <v>431.77996226</v>
      </c>
      <c r="X56" s="20" t="n">
        <v>18.35914612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(266.0/B61*100)</f>
        <v/>
      </c>
      <c r="D61" s="19" t="n">
        <v>6259</v>
      </c>
      <c r="E61" s="18" t="n">
        <v>503.28517364</v>
      </c>
      <c r="F61" s="20" t="n">
        <v>2.8515209</v>
      </c>
      <c r="G61" s="18" t="n">
        <v>487.01582178</v>
      </c>
      <c r="H61" s="20" t="n">
        <v>3.88365451</v>
      </c>
      <c r="I61" s="18" t="n">
        <v>453.77757465</v>
      </c>
      <c r="J61" s="20" t="n">
        <v>4.04022694</v>
      </c>
      <c r="K61" s="18" t="n">
        <v>447.77656087</v>
      </c>
      <c r="L61" s="20" t="n">
        <v>4.62481611</v>
      </c>
      <c r="M61" s="18" t="n">
        <v>427.83564645</v>
      </c>
      <c r="N61" s="20" t="n">
        <v>6.36115193</v>
      </c>
      <c r="O61" s="18" t="n">
        <v>368.81442632</v>
      </c>
      <c r="P61" s="20" t="n">
        <v>17.16780352</v>
      </c>
      <c r="Q61" s="18" t="s">
        <v>182</v>
      </c>
      <c r="R61" s="20" t="s">
        <v>182</v>
      </c>
      <c r="S61" s="18" t="s">
        <v>182</v>
      </c>
      <c r="T61" s="20" t="s">
        <v>182</v>
      </c>
      <c r="U61" s="18" t="s">
        <v>182</v>
      </c>
      <c r="V61" s="20" t="s">
        <v>182</v>
      </c>
      <c r="W61" s="18" t="n">
        <v>376.82788995</v>
      </c>
      <c r="X61" s="20" t="n">
        <v>8.90485962</v>
      </c>
    </row>
    <row r="62" spans="1:24">
      <c r="A62" s="15" t="s">
        <v>237</v>
      </c>
      <c r="B62" s="17" t="n">
        <v>4476</v>
      </c>
      <c r="C62" s="18">
        <f>(5.0/B62*100)</f>
        <v/>
      </c>
      <c r="D62" s="19" t="n">
        <v>4471</v>
      </c>
      <c r="E62" s="18" t="n">
        <v>515.52151798</v>
      </c>
      <c r="F62" s="20" t="n">
        <v>1.95312001</v>
      </c>
      <c r="G62" s="18" t="n">
        <v>510.69664233</v>
      </c>
      <c r="H62" s="20" t="n">
        <v>2.91831956</v>
      </c>
      <c r="I62" s="18" t="n">
        <v>491.87728252</v>
      </c>
      <c r="J62" s="20" t="n">
        <v>4.51020108</v>
      </c>
      <c r="K62" s="18" t="n">
        <v>490.47771011</v>
      </c>
      <c r="L62" s="20" t="n">
        <v>8.104657550000001</v>
      </c>
      <c r="M62" s="18" t="n">
        <v>475.1615906</v>
      </c>
      <c r="N62" s="20" t="n">
        <v>9.844748539999999</v>
      </c>
      <c r="O62" s="18" t="n">
        <v>426.5402774</v>
      </c>
      <c r="P62" s="20" t="n">
        <v>15.63912385</v>
      </c>
      <c r="Q62" s="18" t="s">
        <v>182</v>
      </c>
      <c r="R62" s="20" t="s">
        <v>182</v>
      </c>
      <c r="S62" s="18" t="s">
        <v>182</v>
      </c>
      <c r="T62" s="20" t="s">
        <v>182</v>
      </c>
      <c r="U62" s="18" t="s">
        <v>182</v>
      </c>
      <c r="V62" s="20" t="s">
        <v>182</v>
      </c>
      <c r="W62" s="18" t="n">
        <v>438.95785863</v>
      </c>
      <c r="X62" s="20" t="n">
        <v>22.01043218</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(109.0/B67*100)</f>
        <v/>
      </c>
      <c r="D67" s="19" t="n">
        <v>6862</v>
      </c>
      <c r="E67" s="18" t="n">
        <v>407.05413607</v>
      </c>
      <c r="F67" s="20" t="n">
        <v>3.02999134</v>
      </c>
      <c r="G67" s="18" t="n">
        <v>425.35360966</v>
      </c>
      <c r="H67" s="20" t="n">
        <v>4.80700284</v>
      </c>
      <c r="I67" s="18" t="n">
        <v>405.12068236</v>
      </c>
      <c r="J67" s="20" t="n">
        <v>5.55670478</v>
      </c>
      <c r="K67" s="18" t="n">
        <v>384.99547661</v>
      </c>
      <c r="L67" s="20" t="n">
        <v>8.19735567</v>
      </c>
      <c r="M67" s="18" t="n">
        <v>371.344092</v>
      </c>
      <c r="N67" s="20" t="n">
        <v>10.71581263</v>
      </c>
      <c r="O67" s="18" t="n">
        <v>291.76354753</v>
      </c>
      <c r="P67" s="20" t="n">
        <v>5.37762837</v>
      </c>
      <c r="Q67" s="18" t="s">
        <v>182</v>
      </c>
      <c r="R67" s="20" t="s">
        <v>182</v>
      </c>
      <c r="S67" s="18" t="s">
        <v>182</v>
      </c>
      <c r="T67" s="20" t="s">
        <v>182</v>
      </c>
      <c r="U67" s="18" t="s">
        <v>182</v>
      </c>
      <c r="V67" s="20" t="s">
        <v>182</v>
      </c>
      <c r="W67" s="18" t="n">
        <v>321.05693679</v>
      </c>
      <c r="X67" s="20" t="n">
        <v>6.07140591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519.08015241</v>
      </c>
      <c r="F70" s="20" t="n">
        <v>3.76330584</v>
      </c>
      <c r="G70" s="18" t="n">
        <v>509.84384049</v>
      </c>
      <c r="H70" s="20" t="n">
        <v>4.19553343</v>
      </c>
      <c r="I70" s="18" t="n">
        <v>491.32271255</v>
      </c>
      <c r="J70" s="20" t="n">
        <v>4.48629191</v>
      </c>
      <c r="K70" s="18" t="n">
        <v>484.30241987</v>
      </c>
      <c r="L70" s="20" t="n">
        <v>4.35902041</v>
      </c>
      <c r="M70" s="18" t="n">
        <v>474.64951617</v>
      </c>
      <c r="N70" s="20" t="n">
        <v>6.03387484</v>
      </c>
      <c r="O70" s="18" t="n">
        <v>426.1731216</v>
      </c>
      <c r="P70" s="20" t="n">
        <v>17.43907662</v>
      </c>
      <c r="Q70" s="18" t="s">
        <v>182</v>
      </c>
      <c r="R70" s="20" t="s">
        <v>182</v>
      </c>
      <c r="S70" s="18" t="s">
        <v>182</v>
      </c>
      <c r="T70" s="20" t="s">
        <v>182</v>
      </c>
      <c r="U70" s="18" t="s">
        <v>182</v>
      </c>
      <c r="V70" s="20" t="s">
        <v>182</v>
      </c>
      <c r="W70" s="18" t="n">
        <v>436.60751309</v>
      </c>
      <c r="X70" s="20" t="n">
        <v>6.5989248</v>
      </c>
    </row>
    <row r="71" spans="1:24">
      <c r="A71" s="15" t="s">
        <v>246</v>
      </c>
      <c r="B71" s="17" t="n">
        <v>6115</v>
      </c>
      <c r="C71" s="18">
        <f>(119.0/B71*100)</f>
        <v/>
      </c>
      <c r="D71" s="19" t="n">
        <v>5996</v>
      </c>
      <c r="E71" s="18" t="n">
        <v>548.68853656</v>
      </c>
      <c r="F71" s="20" t="n">
        <v>2.03431499</v>
      </c>
      <c r="G71" s="18" t="n">
        <v>544.32137203</v>
      </c>
      <c r="H71" s="20" t="n">
        <v>3.19142302</v>
      </c>
      <c r="I71" s="18" t="n">
        <v>502.49595732</v>
      </c>
      <c r="J71" s="20" t="n">
        <v>4.61669012</v>
      </c>
      <c r="K71" s="18" t="n">
        <v>490.76103171</v>
      </c>
      <c r="L71" s="20" t="n">
        <v>7.00340944</v>
      </c>
      <c r="M71" s="18" t="n">
        <v>475.21243253</v>
      </c>
      <c r="N71" s="20" t="n">
        <v>14.11191212</v>
      </c>
      <c r="O71" s="18" t="n">
        <v>440.86831375</v>
      </c>
      <c r="P71" s="20" t="n">
        <v>17.19045308</v>
      </c>
      <c r="Q71" s="18" t="s">
        <v>182</v>
      </c>
      <c r="R71" s="20" t="s">
        <v>182</v>
      </c>
      <c r="S71" s="18" t="s">
        <v>182</v>
      </c>
      <c r="T71" s="20" t="s">
        <v>182</v>
      </c>
      <c r="U71" s="18" t="s">
        <v>182</v>
      </c>
      <c r="V71" s="20" t="s">
        <v>182</v>
      </c>
      <c r="W71" s="18" t="n">
        <v>476.84356671</v>
      </c>
      <c r="X71" s="20" t="n">
        <v>14.45584934</v>
      </c>
    </row>
    <row r="72" spans="1:24">
      <c r="A72" s="15" t="s">
        <v>247</v>
      </c>
      <c r="B72" s="17" t="n">
        <v>7708</v>
      </c>
      <c r="C72" s="18">
        <f>(9.0/B72*100)</f>
        <v/>
      </c>
      <c r="D72" s="19" t="n">
        <v>7699</v>
      </c>
      <c r="E72" s="18" t="n">
        <v>495.58959405</v>
      </c>
      <c r="F72" s="20" t="n">
        <v>2.60885142</v>
      </c>
      <c r="G72" s="18" t="n">
        <v>510.14161764</v>
      </c>
      <c r="H72" s="20" t="n">
        <v>3.62660148</v>
      </c>
      <c r="I72" s="18" t="n">
        <v>494.81558194</v>
      </c>
      <c r="J72" s="20" t="n">
        <v>4.63132383</v>
      </c>
      <c r="K72" s="18" t="n">
        <v>472.11123747</v>
      </c>
      <c r="L72" s="20" t="n">
        <v>9.772419129999999</v>
      </c>
      <c r="M72" s="18" t="n">
        <v>466.61421393</v>
      </c>
      <c r="N72" s="20" t="n">
        <v>12.75898914</v>
      </c>
      <c r="O72" s="18" t="n">
        <v>326.14458683</v>
      </c>
      <c r="P72" s="20" t="n">
        <v>15.96470294</v>
      </c>
      <c r="Q72" s="18" t="s">
        <v>182</v>
      </c>
      <c r="R72" s="20" t="s">
        <v>182</v>
      </c>
      <c r="S72" s="18" t="s">
        <v>182</v>
      </c>
      <c r="T72" s="20" t="s">
        <v>182</v>
      </c>
      <c r="U72" s="18" t="s">
        <v>182</v>
      </c>
      <c r="V72" s="20" t="s">
        <v>182</v>
      </c>
      <c r="W72" s="18" t="n">
        <v>464.62717533</v>
      </c>
      <c r="X72" s="20" t="n">
        <v>18.63002031</v>
      </c>
    </row>
    <row r="73" spans="1:24">
      <c r="A73" s="15" t="s">
        <v>248</v>
      </c>
      <c r="B73" s="17" t="n">
        <v>8249</v>
      </c>
      <c r="C73" s="18">
        <f>(244.0/B73*100)</f>
        <v/>
      </c>
      <c r="D73" s="19" t="n">
        <v>8005</v>
      </c>
      <c r="E73" s="18" t="n">
        <v>410.97459207</v>
      </c>
      <c r="F73" s="20" t="n">
        <v>4.62222413</v>
      </c>
      <c r="G73" s="18" t="n">
        <v>424.55307856</v>
      </c>
      <c r="H73" s="20" t="n">
        <v>4.9873485</v>
      </c>
      <c r="I73" s="18" t="n">
        <v>411.49673763</v>
      </c>
      <c r="J73" s="20" t="n">
        <v>3.4436317</v>
      </c>
      <c r="K73" s="18" t="n">
        <v>408.46308158</v>
      </c>
      <c r="L73" s="20" t="n">
        <v>4.44848085</v>
      </c>
      <c r="M73" s="18" t="n">
        <v>404.68815145</v>
      </c>
      <c r="N73" s="20" t="n">
        <v>5.82042951</v>
      </c>
      <c r="O73" s="18" t="n">
        <v>351.84252841</v>
      </c>
      <c r="P73" s="20" t="n">
        <v>8.1004358</v>
      </c>
      <c r="Q73" s="18" t="s">
        <v>182</v>
      </c>
      <c r="R73" s="20" t="s">
        <v>182</v>
      </c>
      <c r="S73" s="18" t="s">
        <v>182</v>
      </c>
      <c r="T73" s="20" t="s">
        <v>182</v>
      </c>
      <c r="U73" s="18" t="s">
        <v>182</v>
      </c>
      <c r="V73" s="20" t="s">
        <v>182</v>
      </c>
      <c r="W73" s="18" t="n">
        <v>354.47631878</v>
      </c>
      <c r="X73" s="20" t="n">
        <v>7.23995763</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(285.0/B77*100)</f>
        <v/>
      </c>
      <c r="D77" s="19" t="n">
        <v>5777</v>
      </c>
      <c r="E77" s="18" t="n">
        <v>478.13432306</v>
      </c>
      <c r="F77" s="20" t="n">
        <v>3.67444612</v>
      </c>
      <c r="G77" s="18" t="n">
        <v>469.11626859</v>
      </c>
      <c r="H77" s="20" t="n">
        <v>4.89847507</v>
      </c>
      <c r="I77" s="18" t="n">
        <v>448.59444422</v>
      </c>
      <c r="J77" s="20" t="n">
        <v>4.35621321</v>
      </c>
      <c r="K77" s="18" t="n">
        <v>425.17216437</v>
      </c>
      <c r="L77" s="20" t="n">
        <v>4.61277091</v>
      </c>
      <c r="M77" s="18" t="n">
        <v>414.11421751</v>
      </c>
      <c r="N77" s="20" t="n">
        <v>5.99214383</v>
      </c>
      <c r="O77" s="18" t="n">
        <v>324.87880635</v>
      </c>
      <c r="P77" s="20" t="n">
        <v>14.89113436</v>
      </c>
      <c r="Q77" s="18" t="s">
        <v>182</v>
      </c>
      <c r="R77" s="20" t="s">
        <v>182</v>
      </c>
      <c r="S77" s="18" t="s">
        <v>182</v>
      </c>
      <c r="T77" s="20" t="s">
        <v>182</v>
      </c>
      <c r="U77" s="18" t="s">
        <v>182</v>
      </c>
      <c r="V77" s="20" t="s">
        <v>182</v>
      </c>
      <c r="W77" s="18" t="n">
        <v>372.13164144</v>
      </c>
      <c r="X77" s="20" t="n">
        <v>3.69431182</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339</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520.38729186</v>
      </c>
      <c r="F7" s="20" t="n">
        <v>1.77767187</v>
      </c>
      <c r="G7" s="18" t="n">
        <v>523.06093781</v>
      </c>
      <c r="H7" s="20" t="n">
        <v>3.68357257</v>
      </c>
      <c r="I7" s="18" t="n">
        <v>458.38603417</v>
      </c>
      <c r="J7" s="20" t="n">
        <v>4.90993354</v>
      </c>
      <c r="K7" s="18" t="n">
        <v>450.18724353</v>
      </c>
      <c r="L7" s="20" t="n">
        <v>6.31463337</v>
      </c>
      <c r="M7" s="18" t="n">
        <v>443.49533884</v>
      </c>
      <c r="N7" s="20" t="n">
        <v>7.94862814</v>
      </c>
      <c r="O7" s="18" t="n">
        <v>407.59514641</v>
      </c>
      <c r="P7" s="20" t="n">
        <v>17.19088166</v>
      </c>
      <c r="Q7" s="18" t="s">
        <v>182</v>
      </c>
      <c r="R7" s="20" t="s">
        <v>182</v>
      </c>
      <c r="S7" s="18" t="s">
        <v>182</v>
      </c>
      <c r="T7" s="20" t="s">
        <v>182</v>
      </c>
      <c r="U7" s="18" t="s">
        <v>182</v>
      </c>
      <c r="V7" s="20" t="s">
        <v>182</v>
      </c>
      <c r="W7" s="18" t="n">
        <v>458.90252914</v>
      </c>
      <c r="X7" s="20" t="n">
        <v>5.57652435</v>
      </c>
    </row>
    <row r="8" spans="1:24">
      <c r="A8" s="15" t="s">
        <v>183</v>
      </c>
      <c r="B8" s="17" t="n">
        <v>7007</v>
      </c>
      <c r="C8" s="18">
        <f>(169.0/B8*100)</f>
        <v/>
      </c>
      <c r="D8" s="19" t="n">
        <v>6838</v>
      </c>
      <c r="E8" s="18" t="n">
        <v>514.88914576</v>
      </c>
      <c r="F8" s="20" t="n">
        <v>2.55279723</v>
      </c>
      <c r="G8" s="18" t="n">
        <v>470.83898074</v>
      </c>
      <c r="H8" s="20" t="n">
        <v>5.16532631</v>
      </c>
      <c r="I8" s="18" t="n">
        <v>456.41854067</v>
      </c>
      <c r="J8" s="20" t="n">
        <v>5.76886615</v>
      </c>
      <c r="K8" s="18" t="n">
        <v>421.17030398</v>
      </c>
      <c r="L8" s="20" t="n">
        <v>7.3320277</v>
      </c>
      <c r="M8" s="18" t="n">
        <v>401.97348283</v>
      </c>
      <c r="N8" s="20" t="n">
        <v>6.72296059</v>
      </c>
      <c r="O8" s="18" t="n">
        <v>386.26625258</v>
      </c>
      <c r="P8" s="20" t="n">
        <v>31.80566846</v>
      </c>
      <c r="Q8" s="18" t="s">
        <v>182</v>
      </c>
      <c r="R8" s="20" t="s">
        <v>182</v>
      </c>
      <c r="S8" s="18" t="n">
        <v>361.38025951</v>
      </c>
      <c r="T8" s="20" t="n">
        <v>22.72565673</v>
      </c>
      <c r="U8" s="18" t="s">
        <v>182</v>
      </c>
      <c r="V8" s="20" t="s">
        <v>182</v>
      </c>
      <c r="W8" s="18" t="n">
        <v>392.99523788</v>
      </c>
      <c r="X8" s="20" t="n">
        <v>6.52093753</v>
      </c>
    </row>
    <row r="9" spans="1:24">
      <c r="A9" s="15" t="s">
        <v>184</v>
      </c>
      <c r="B9" s="17" t="n">
        <v>9651</v>
      </c>
      <c r="C9" s="18">
        <f>(568.0/B9*100)</f>
        <v/>
      </c>
      <c r="D9" s="19" t="n">
        <v>9083</v>
      </c>
      <c r="E9" s="18" t="n">
        <v>528.4347155</v>
      </c>
      <c r="F9" s="20" t="n">
        <v>2.22171174</v>
      </c>
      <c r="G9" s="18" t="n">
        <v>510.4306047</v>
      </c>
      <c r="H9" s="20" t="n">
        <v>4.13457171</v>
      </c>
      <c r="I9" s="18" t="n">
        <v>470.63054929</v>
      </c>
      <c r="J9" s="20" t="n">
        <v>5.8765448</v>
      </c>
      <c r="K9" s="18" t="n">
        <v>463.54838175</v>
      </c>
      <c r="L9" s="20" t="n">
        <v>6.46360162</v>
      </c>
      <c r="M9" s="18" t="n">
        <v>427.01849307</v>
      </c>
      <c r="N9" s="20" t="n">
        <v>6.47425328</v>
      </c>
      <c r="O9" s="18" t="n">
        <v>468.80407001</v>
      </c>
      <c r="P9" s="20" t="n">
        <v>44.15422539</v>
      </c>
      <c r="Q9" s="18" t="s">
        <v>182</v>
      </c>
      <c r="R9" s="20" t="s">
        <v>182</v>
      </c>
      <c r="S9" s="18" t="n">
        <v>347.7815185</v>
      </c>
      <c r="T9" s="20" t="n">
        <v>11.20716786</v>
      </c>
      <c r="U9" s="18" t="s">
        <v>182</v>
      </c>
      <c r="V9" s="20" t="s">
        <v>182</v>
      </c>
      <c r="W9" s="18" t="n">
        <v>412.08793336</v>
      </c>
      <c r="X9" s="20" t="n">
        <v>5.14486669</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(125.0/B11*100)</f>
        <v/>
      </c>
      <c r="D11" s="19" t="n">
        <v>6928</v>
      </c>
      <c r="E11" s="18" t="n">
        <v>477.1804583</v>
      </c>
      <c r="F11" s="20" t="n">
        <v>2.80348611</v>
      </c>
      <c r="G11" s="18" t="n">
        <v>463.66364232</v>
      </c>
      <c r="H11" s="20" t="n">
        <v>3.60034475</v>
      </c>
      <c r="I11" s="18" t="n">
        <v>442.02587998</v>
      </c>
      <c r="J11" s="20" t="n">
        <v>5.08273092</v>
      </c>
      <c r="K11" s="18" t="n">
        <v>432.24558248</v>
      </c>
      <c r="L11" s="20" t="n">
        <v>6.52621665</v>
      </c>
      <c r="M11" s="18" t="n">
        <v>416.07248379</v>
      </c>
      <c r="N11" s="20" t="n">
        <v>6.74796095</v>
      </c>
      <c r="O11" s="18" t="n">
        <v>312.95665784</v>
      </c>
      <c r="P11" s="20" t="n">
        <v>30.7330562</v>
      </c>
      <c r="Q11" s="18" t="s">
        <v>182</v>
      </c>
      <c r="R11" s="20" t="s">
        <v>182</v>
      </c>
      <c r="S11" s="18" t="s">
        <v>182</v>
      </c>
      <c r="T11" s="20" t="s">
        <v>182</v>
      </c>
      <c r="U11" s="18" t="s">
        <v>182</v>
      </c>
      <c r="V11" s="20" t="s">
        <v>182</v>
      </c>
      <c r="W11" s="18" t="n">
        <v>403.7961684</v>
      </c>
      <c r="X11" s="20" t="n">
        <v>7.28986315</v>
      </c>
    </row>
    <row r="12" spans="1:24">
      <c r="A12" s="15" t="s">
        <v>187</v>
      </c>
      <c r="B12" s="17" t="n">
        <v>6894</v>
      </c>
      <c r="C12" s="18">
        <f>(127.0/B12*100)</f>
        <v/>
      </c>
      <c r="D12" s="19" t="n">
        <v>6767</v>
      </c>
      <c r="E12" s="18" t="n">
        <v>517.33824894</v>
      </c>
      <c r="F12" s="20" t="n">
        <v>2.31288409</v>
      </c>
      <c r="G12" s="18" t="n">
        <v>487.38258503</v>
      </c>
      <c r="H12" s="20" t="n">
        <v>5.24958611</v>
      </c>
      <c r="I12" s="18" t="n">
        <v>450.70499981</v>
      </c>
      <c r="J12" s="20" t="n">
        <v>6.46290121</v>
      </c>
      <c r="K12" s="18" t="n">
        <v>441.73286714</v>
      </c>
      <c r="L12" s="20" t="n">
        <v>6.07501305</v>
      </c>
      <c r="M12" s="18" t="n">
        <v>423.93044326</v>
      </c>
      <c r="N12" s="20" t="n">
        <v>6.66395632</v>
      </c>
      <c r="O12" s="18" t="n">
        <v>401.25210766</v>
      </c>
      <c r="P12" s="20" t="n">
        <v>22.85696234</v>
      </c>
      <c r="Q12" s="18" t="s">
        <v>182</v>
      </c>
      <c r="R12" s="20" t="s">
        <v>182</v>
      </c>
      <c r="S12" s="18" t="n">
        <v>332.31014509</v>
      </c>
      <c r="T12" s="20" t="n">
        <v>18.34291261</v>
      </c>
      <c r="U12" s="18" t="s">
        <v>182</v>
      </c>
      <c r="V12" s="20" t="s">
        <v>182</v>
      </c>
      <c r="W12" s="18" t="n">
        <v>403.13413129</v>
      </c>
      <c r="X12" s="20" t="n">
        <v>6.91371409</v>
      </c>
    </row>
    <row r="13" spans="1:24">
      <c r="A13" s="15" t="s">
        <v>188</v>
      </c>
      <c r="B13" s="17" t="n">
        <v>7161</v>
      </c>
      <c r="C13" s="18">
        <f>(329.0/B13*100)</f>
        <v/>
      </c>
      <c r="D13" s="19" t="n">
        <v>6832</v>
      </c>
      <c r="E13" s="18" t="n">
        <v>522.75486585</v>
      </c>
      <c r="F13" s="20" t="n">
        <v>2.32420403</v>
      </c>
      <c r="G13" s="18" t="n">
        <v>514.4467501300001</v>
      </c>
      <c r="H13" s="20" t="n">
        <v>3.88017542</v>
      </c>
      <c r="I13" s="18" t="n">
        <v>477.47573033</v>
      </c>
      <c r="J13" s="20" t="n">
        <v>6.4363645</v>
      </c>
      <c r="K13" s="18" t="n">
        <v>459.56747865</v>
      </c>
      <c r="L13" s="20" t="n">
        <v>6.99212986</v>
      </c>
      <c r="M13" s="18" t="n">
        <v>452.69799034</v>
      </c>
      <c r="N13" s="20" t="n">
        <v>9.518724130000001</v>
      </c>
      <c r="O13" s="18" t="n">
        <v>391.87245923</v>
      </c>
      <c r="P13" s="20" t="n">
        <v>22.46267813</v>
      </c>
      <c r="Q13" s="18" t="s">
        <v>182</v>
      </c>
      <c r="R13" s="20" t="s">
        <v>182</v>
      </c>
      <c r="S13" s="18" t="n">
        <v>407.4699787</v>
      </c>
      <c r="T13" s="20" t="n">
        <v>6.79601306</v>
      </c>
      <c r="U13" s="18" t="s">
        <v>182</v>
      </c>
      <c r="V13" s="20" t="s">
        <v>182</v>
      </c>
      <c r="W13" s="18" t="n">
        <v>410.04392568</v>
      </c>
      <c r="X13" s="20" t="n">
        <v>6.31657387</v>
      </c>
    </row>
    <row r="14" spans="1:24">
      <c r="A14" s="15" t="s">
        <v>189</v>
      </c>
      <c r="B14" s="17" t="n">
        <v>5587</v>
      </c>
      <c r="C14" s="18">
        <f>(197.0/B14*100)</f>
        <v/>
      </c>
      <c r="D14" s="19" t="n">
        <v>5390</v>
      </c>
      <c r="E14" s="18" t="n">
        <v>542.04201699</v>
      </c>
      <c r="F14" s="20" t="n">
        <v>2.05009481</v>
      </c>
      <c r="G14" s="18" t="n">
        <v>525.0751559399999</v>
      </c>
      <c r="H14" s="20" t="n">
        <v>4.03544564</v>
      </c>
      <c r="I14" s="18" t="n">
        <v>489.0262481</v>
      </c>
      <c r="J14" s="20" t="n">
        <v>5.1340494</v>
      </c>
      <c r="K14" s="18" t="n">
        <v>459.4245837</v>
      </c>
      <c r="L14" s="20" t="n">
        <v>5.02248536</v>
      </c>
      <c r="M14" s="18" t="n">
        <v>454.15034556</v>
      </c>
      <c r="N14" s="20" t="n">
        <v>6.57856453</v>
      </c>
      <c r="O14" s="18" t="n">
        <v>397.46444377</v>
      </c>
      <c r="P14" s="20" t="n">
        <v>18.97557136</v>
      </c>
      <c r="Q14" s="18" t="s">
        <v>182</v>
      </c>
      <c r="R14" s="20" t="s">
        <v>182</v>
      </c>
      <c r="S14" s="18" t="s">
        <v>182</v>
      </c>
      <c r="T14" s="20" t="s">
        <v>182</v>
      </c>
      <c r="U14" s="18" t="s">
        <v>182</v>
      </c>
      <c r="V14" s="20" t="s">
        <v>182</v>
      </c>
      <c r="W14" s="18" t="n">
        <v>440.72564711</v>
      </c>
      <c r="X14" s="20" t="n">
        <v>10.78714291</v>
      </c>
    </row>
    <row r="15" spans="1:24">
      <c r="A15" s="15" t="s">
        <v>190</v>
      </c>
      <c r="B15" s="17" t="n">
        <v>5882</v>
      </c>
      <c r="C15" s="18">
        <f>(151.0/B15*100)</f>
        <v/>
      </c>
      <c r="D15" s="19" t="n">
        <v>5731</v>
      </c>
      <c r="E15" s="18" t="n">
        <v>545.53116565</v>
      </c>
      <c r="F15" s="20" t="n">
        <v>2.36024123</v>
      </c>
      <c r="G15" s="18" t="n">
        <v>510.23561358</v>
      </c>
      <c r="H15" s="20" t="n">
        <v>5.00703419</v>
      </c>
      <c r="I15" s="18" t="n">
        <v>473.20031022</v>
      </c>
      <c r="J15" s="20" t="n">
        <v>6.91165023</v>
      </c>
      <c r="K15" s="18" t="n">
        <v>458.64038303</v>
      </c>
      <c r="L15" s="20" t="n">
        <v>11.47974383</v>
      </c>
      <c r="M15" s="18" t="n">
        <v>457.69777487</v>
      </c>
      <c r="N15" s="20" t="n">
        <v>12.77457576</v>
      </c>
      <c r="O15" s="18" t="n">
        <v>346.97734016</v>
      </c>
      <c r="P15" s="20" t="n">
        <v>25.67199834</v>
      </c>
      <c r="Q15" s="18" t="s">
        <v>182</v>
      </c>
      <c r="R15" s="20" t="s">
        <v>182</v>
      </c>
      <c r="S15" s="18" t="n">
        <v>367.66871077</v>
      </c>
      <c r="T15" s="20" t="n">
        <v>14.82638214</v>
      </c>
      <c r="U15" s="18" t="s">
        <v>182</v>
      </c>
      <c r="V15" s="20" t="s">
        <v>182</v>
      </c>
      <c r="W15" s="18" t="n">
        <v>439.37191731</v>
      </c>
      <c r="X15" s="20" t="n">
        <v>8.087387659999999</v>
      </c>
    </row>
    <row r="16" spans="1:24">
      <c r="A16" s="15" t="s">
        <v>191</v>
      </c>
      <c r="B16" s="17" t="n">
        <v>6108</v>
      </c>
      <c r="C16" s="18">
        <f>(264.0/B16*100)</f>
        <v/>
      </c>
      <c r="D16" s="19" t="n">
        <v>5844</v>
      </c>
      <c r="E16" s="18" t="n">
        <v>531.1299857499999</v>
      </c>
      <c r="F16" s="20" t="n">
        <v>2.47730117</v>
      </c>
      <c r="G16" s="18" t="n">
        <v>513.66906445</v>
      </c>
      <c r="H16" s="20" t="n">
        <v>6.2882129</v>
      </c>
      <c r="I16" s="18" t="n">
        <v>474.54782057</v>
      </c>
      <c r="J16" s="20" t="n">
        <v>6.86199398</v>
      </c>
      <c r="K16" s="18" t="n">
        <v>441.77903624</v>
      </c>
      <c r="L16" s="20" t="n">
        <v>9.544381530000001</v>
      </c>
      <c r="M16" s="18" t="n">
        <v>420.06848791</v>
      </c>
      <c r="N16" s="20" t="n">
        <v>7.66928593</v>
      </c>
      <c r="O16" s="18" t="n">
        <v>327.78468044</v>
      </c>
      <c r="P16" s="20" t="n">
        <v>17.76127597</v>
      </c>
      <c r="Q16" s="18" t="s">
        <v>182</v>
      </c>
      <c r="R16" s="20" t="s">
        <v>182</v>
      </c>
      <c r="S16" s="18" t="s">
        <v>182</v>
      </c>
      <c r="T16" s="20" t="s">
        <v>182</v>
      </c>
      <c r="U16" s="18" t="s">
        <v>182</v>
      </c>
      <c r="V16" s="20" t="s">
        <v>182</v>
      </c>
      <c r="W16" s="18" t="n">
        <v>393.36491271</v>
      </c>
      <c r="X16" s="20" t="n">
        <v>8.064543049999999</v>
      </c>
    </row>
    <row r="17" spans="1:24">
      <c r="A17" s="15" t="s">
        <v>192</v>
      </c>
      <c r="B17" s="17" t="n">
        <v>6504</v>
      </c>
      <c r="C17" s="18">
        <f>(794.0/B17*100)</f>
        <v/>
      </c>
      <c r="D17" s="19" t="n">
        <v>5710</v>
      </c>
      <c r="E17" s="18" t="n">
        <v>535.26787354</v>
      </c>
      <c r="F17" s="20" t="n">
        <v>2.75356345</v>
      </c>
      <c r="G17" s="18" t="n">
        <v>500.60307299</v>
      </c>
      <c r="H17" s="20" t="n">
        <v>6.07678374</v>
      </c>
      <c r="I17" s="18" t="n">
        <v>457.2606432</v>
      </c>
      <c r="J17" s="20" t="n">
        <v>8.948424040000001</v>
      </c>
      <c r="K17" s="18" t="n">
        <v>449.971522</v>
      </c>
      <c r="L17" s="20" t="n">
        <v>11.42683346</v>
      </c>
      <c r="M17" s="18" t="n">
        <v>437.55775922</v>
      </c>
      <c r="N17" s="20" t="n">
        <v>17.10810561</v>
      </c>
      <c r="O17" s="18" t="s">
        <v>182</v>
      </c>
      <c r="P17" s="20" t="s">
        <v>182</v>
      </c>
      <c r="Q17" s="18" t="s">
        <v>182</v>
      </c>
      <c r="R17" s="20" t="s">
        <v>182</v>
      </c>
      <c r="S17" s="18" t="n">
        <v>338.260297</v>
      </c>
      <c r="T17" s="20" t="n">
        <v>14.23011861</v>
      </c>
      <c r="U17" s="18" t="s">
        <v>182</v>
      </c>
      <c r="V17" s="20" t="s">
        <v>182</v>
      </c>
      <c r="W17" s="18" t="n">
        <v>421.31077492</v>
      </c>
      <c r="X17" s="20" t="n">
        <v>7.8470494</v>
      </c>
    </row>
    <row r="18" spans="1:24">
      <c r="A18" s="15" t="s">
        <v>193</v>
      </c>
      <c r="B18" s="17" t="n">
        <v>5532</v>
      </c>
      <c r="C18" s="18">
        <f>(40.0/B18*100)</f>
        <v/>
      </c>
      <c r="D18" s="19" t="n">
        <v>5492</v>
      </c>
      <c r="E18" s="18" t="n">
        <v>502.14519339</v>
      </c>
      <c r="F18" s="20" t="n">
        <v>3.14827159</v>
      </c>
      <c r="G18" s="18" t="n">
        <v>473.93961871</v>
      </c>
      <c r="H18" s="20" t="n">
        <v>6.12929697</v>
      </c>
      <c r="I18" s="18" t="n">
        <v>438.19471396</v>
      </c>
      <c r="J18" s="20" t="n">
        <v>6.41842804</v>
      </c>
      <c r="K18" s="18" t="n">
        <v>425.26606541</v>
      </c>
      <c r="L18" s="20" t="n">
        <v>6.48920241</v>
      </c>
      <c r="M18" s="18" t="n">
        <v>421.93871928</v>
      </c>
      <c r="N18" s="20" t="n">
        <v>6.19280614</v>
      </c>
      <c r="O18" s="18" t="n">
        <v>344.14369298</v>
      </c>
      <c r="P18" s="20" t="n">
        <v>18.50959331</v>
      </c>
      <c r="Q18" s="18" t="s">
        <v>182</v>
      </c>
      <c r="R18" s="20" t="s">
        <v>182</v>
      </c>
      <c r="S18" s="18" t="s">
        <v>182</v>
      </c>
      <c r="T18" s="20" t="s">
        <v>182</v>
      </c>
      <c r="U18" s="18" t="s">
        <v>182</v>
      </c>
      <c r="V18" s="20" t="s">
        <v>182</v>
      </c>
      <c r="W18" s="18" t="n">
        <v>382.89766462</v>
      </c>
      <c r="X18" s="20" t="n">
        <v>8.019144170000001</v>
      </c>
    </row>
    <row r="19" spans="1:24">
      <c r="A19" s="15" t="s">
        <v>194</v>
      </c>
      <c r="B19" s="17" t="n">
        <v>5658</v>
      </c>
      <c r="C19" s="18">
        <f>(154.0/B19*100)</f>
        <v/>
      </c>
      <c r="D19" s="19" t="n">
        <v>5504</v>
      </c>
      <c r="E19" s="18" t="n">
        <v>498.48592625</v>
      </c>
      <c r="F19" s="20" t="n">
        <v>3.05204841</v>
      </c>
      <c r="G19" s="18" t="n">
        <v>482.81356463</v>
      </c>
      <c r="H19" s="20" t="n">
        <v>4.09802982</v>
      </c>
      <c r="I19" s="18" t="n">
        <v>450.84619685</v>
      </c>
      <c r="J19" s="20" t="n">
        <v>4.70646069</v>
      </c>
      <c r="K19" s="18" t="n">
        <v>427.66824619</v>
      </c>
      <c r="L19" s="20" t="n">
        <v>6.0745945</v>
      </c>
      <c r="M19" s="18" t="n">
        <v>399.42584743</v>
      </c>
      <c r="N19" s="20" t="n">
        <v>6.76058814</v>
      </c>
      <c r="O19" s="18" t="n">
        <v>417.5235188</v>
      </c>
      <c r="P19" s="20" t="n">
        <v>18.56400748</v>
      </c>
      <c r="Q19" s="18" t="s">
        <v>182</v>
      </c>
      <c r="R19" s="20" t="s">
        <v>182</v>
      </c>
      <c r="S19" s="18" t="s">
        <v>182</v>
      </c>
      <c r="T19" s="20" t="s">
        <v>182</v>
      </c>
      <c r="U19" s="18" t="s">
        <v>182</v>
      </c>
      <c r="V19" s="20" t="s">
        <v>182</v>
      </c>
      <c r="W19" s="18" t="n">
        <v>381.85854065</v>
      </c>
      <c r="X19" s="20" t="n">
        <v>6.96800574</v>
      </c>
    </row>
    <row r="20" spans="1:24">
      <c r="A20" s="15" t="s">
        <v>195</v>
      </c>
      <c r="B20" s="17" t="n">
        <v>3371</v>
      </c>
      <c r="C20" s="18">
        <f>(81.0/B20*100)</f>
        <v/>
      </c>
      <c r="D20" s="19" t="n">
        <v>3290</v>
      </c>
      <c r="E20" s="18" t="n">
        <v>508.54748966</v>
      </c>
      <c r="F20" s="20" t="n">
        <v>2.52936142</v>
      </c>
      <c r="G20" s="18" t="n">
        <v>484.83217714</v>
      </c>
      <c r="H20" s="20" t="n">
        <v>4.79156236</v>
      </c>
      <c r="I20" s="18" t="n">
        <v>430.50221814</v>
      </c>
      <c r="J20" s="20" t="n">
        <v>5.84348695</v>
      </c>
      <c r="K20" s="18" t="n">
        <v>420.85480852</v>
      </c>
      <c r="L20" s="20" t="n">
        <v>9.56740658</v>
      </c>
      <c r="M20" s="18" t="n">
        <v>421.50568444</v>
      </c>
      <c r="N20" s="20" t="n">
        <v>10.47949938</v>
      </c>
      <c r="O20" s="18" t="s">
        <v>182</v>
      </c>
      <c r="P20" s="20" t="s">
        <v>182</v>
      </c>
      <c r="Q20" s="18" t="s">
        <v>182</v>
      </c>
      <c r="R20" s="20" t="s">
        <v>182</v>
      </c>
      <c r="S20" s="18" t="s">
        <v>182</v>
      </c>
      <c r="T20" s="20" t="s">
        <v>182</v>
      </c>
      <c r="U20" s="18" t="s">
        <v>182</v>
      </c>
      <c r="V20" s="20" t="s">
        <v>182</v>
      </c>
      <c r="W20" s="18" t="n">
        <v>392.87757721</v>
      </c>
      <c r="X20" s="20" t="n">
        <v>7.30503844</v>
      </c>
    </row>
    <row r="21" spans="1:24">
      <c r="A21" s="15" t="s">
        <v>196</v>
      </c>
      <c r="B21" s="17" t="n">
        <v>5741</v>
      </c>
      <c r="C21" s="18">
        <f>(81.0/B21*100)</f>
        <v/>
      </c>
      <c r="D21" s="19" t="n">
        <v>5660</v>
      </c>
      <c r="E21" s="18" t="n">
        <v>528.27242298</v>
      </c>
      <c r="F21" s="20" t="n">
        <v>2.40723932</v>
      </c>
      <c r="G21" s="18" t="n">
        <v>531.32688362</v>
      </c>
      <c r="H21" s="20" t="n">
        <v>4.09019196</v>
      </c>
      <c r="I21" s="18" t="n">
        <v>487.25446529</v>
      </c>
      <c r="J21" s="20" t="n">
        <v>6.1054736</v>
      </c>
      <c r="K21" s="18" t="n">
        <v>482.58625846</v>
      </c>
      <c r="L21" s="20" t="n">
        <v>9.8897148</v>
      </c>
      <c r="M21" s="18" t="n">
        <v>427.03698306</v>
      </c>
      <c r="N21" s="20" t="n">
        <v>10.02813649</v>
      </c>
      <c r="O21" s="18" t="n">
        <v>412.14039851</v>
      </c>
      <c r="P21" s="20" t="n">
        <v>36.64432922</v>
      </c>
      <c r="Q21" s="18" t="s">
        <v>182</v>
      </c>
      <c r="R21" s="20" t="s">
        <v>182</v>
      </c>
      <c r="S21" s="18" t="s">
        <v>182</v>
      </c>
      <c r="T21" s="20" t="s">
        <v>182</v>
      </c>
      <c r="U21" s="18" t="s">
        <v>182</v>
      </c>
      <c r="V21" s="20" t="s">
        <v>182</v>
      </c>
      <c r="W21" s="18" t="n">
        <v>444.55712342</v>
      </c>
      <c r="X21" s="20" t="n">
        <v>8.42035226</v>
      </c>
    </row>
    <row r="22" spans="1:24">
      <c r="A22" s="15" t="s">
        <v>197</v>
      </c>
      <c r="B22" s="17" t="n">
        <v>6598</v>
      </c>
      <c r="C22" s="18">
        <f>(102.0/B22*100)</f>
        <v/>
      </c>
      <c r="D22" s="19" t="n">
        <v>6496</v>
      </c>
      <c r="E22" s="18" t="n">
        <v>526.72961604</v>
      </c>
      <c r="F22" s="20" t="n">
        <v>4.07654082</v>
      </c>
      <c r="G22" s="18" t="n">
        <v>465.73212568</v>
      </c>
      <c r="H22" s="20" t="n">
        <v>6.27904743</v>
      </c>
      <c r="I22" s="18" t="n">
        <v>434.73939354</v>
      </c>
      <c r="J22" s="20" t="n">
        <v>6.10331624</v>
      </c>
      <c r="K22" s="18" t="n">
        <v>419.10076212</v>
      </c>
      <c r="L22" s="20" t="n">
        <v>5.91579017</v>
      </c>
      <c r="M22" s="18" t="n">
        <v>426.33459455</v>
      </c>
      <c r="N22" s="20" t="n">
        <v>6.95447336</v>
      </c>
      <c r="O22" s="18" t="n">
        <v>371.78539807</v>
      </c>
      <c r="P22" s="20" t="n">
        <v>9.287245390000001</v>
      </c>
      <c r="Q22" s="18" t="s">
        <v>182</v>
      </c>
      <c r="R22" s="20" t="s">
        <v>182</v>
      </c>
      <c r="S22" s="18" t="n">
        <v>481.75555063</v>
      </c>
      <c r="T22" s="20" t="n">
        <v>8.711038220000001</v>
      </c>
      <c r="U22" s="18" t="s">
        <v>182</v>
      </c>
      <c r="V22" s="20" t="s">
        <v>182</v>
      </c>
      <c r="W22" s="18" t="n">
        <v>380.09383181</v>
      </c>
      <c r="X22" s="20" t="n">
        <v>8.06749012</v>
      </c>
    </row>
    <row r="23" spans="1:24">
      <c r="A23" s="15" t="s">
        <v>198</v>
      </c>
      <c r="B23" s="17" t="n">
        <v>11583</v>
      </c>
      <c r="C23" s="18">
        <f>(522.0/B23*100)</f>
        <v/>
      </c>
      <c r="D23" s="19" t="n">
        <v>11061</v>
      </c>
      <c r="E23" s="18" t="n">
        <v>508.96024643</v>
      </c>
      <c r="F23" s="20" t="n">
        <v>2.75370603</v>
      </c>
      <c r="G23" s="18" t="n">
        <v>493.87973856</v>
      </c>
      <c r="H23" s="20" t="n">
        <v>4.75228458</v>
      </c>
      <c r="I23" s="18" t="n">
        <v>468.55389344</v>
      </c>
      <c r="J23" s="20" t="n">
        <v>6.96344276</v>
      </c>
      <c r="K23" s="18" t="n">
        <v>441.06185433</v>
      </c>
      <c r="L23" s="20" t="n">
        <v>6.06630707</v>
      </c>
      <c r="M23" s="18" t="n">
        <v>442.465427</v>
      </c>
      <c r="N23" s="20" t="n">
        <v>8.1001645</v>
      </c>
      <c r="O23" s="18" t="n">
        <v>415.78740956</v>
      </c>
      <c r="P23" s="20" t="n">
        <v>22.44752181</v>
      </c>
      <c r="Q23" s="18" t="s">
        <v>182</v>
      </c>
      <c r="R23" s="20" t="s">
        <v>182</v>
      </c>
      <c r="S23" s="18" t="s">
        <v>182</v>
      </c>
      <c r="T23" s="20" t="s">
        <v>182</v>
      </c>
      <c r="U23" s="18" t="s">
        <v>182</v>
      </c>
      <c r="V23" s="20" t="s">
        <v>182</v>
      </c>
      <c r="W23" s="18" t="n">
        <v>409.61012935</v>
      </c>
      <c r="X23" s="20" t="n">
        <v>6.1581724</v>
      </c>
    </row>
    <row r="24" spans="1:24">
      <c r="A24" s="15" t="s">
        <v>199</v>
      </c>
      <c r="B24" s="17" t="n">
        <v>6647</v>
      </c>
      <c r="C24" s="18">
        <f>(20.0/B24*100)</f>
        <v/>
      </c>
      <c r="D24" s="19" t="n">
        <v>6627</v>
      </c>
      <c r="E24" s="18" t="n">
        <v>521.73284243</v>
      </c>
      <c r="F24" s="20" t="n">
        <v>2.93009256</v>
      </c>
      <c r="G24" s="18" t="n">
        <v>504.80558508</v>
      </c>
      <c r="H24" s="20" t="n">
        <v>7.88134636</v>
      </c>
      <c r="I24" s="18" t="n">
        <v>463.55202026</v>
      </c>
      <c r="J24" s="20" t="n">
        <v>11.9218727</v>
      </c>
      <c r="K24" s="18" t="n">
        <v>401.44678466</v>
      </c>
      <c r="L24" s="20" t="n">
        <v>18.2692322</v>
      </c>
      <c r="M24" s="18" t="n">
        <v>458.04239578</v>
      </c>
      <c r="N24" s="20" t="n">
        <v>17.51565035</v>
      </c>
      <c r="O24" s="18" t="n">
        <v>421.72680658</v>
      </c>
      <c r="P24" s="20" t="n">
        <v>17.49008828</v>
      </c>
      <c r="Q24" s="18" t="s">
        <v>182</v>
      </c>
      <c r="R24" s="20" t="s">
        <v>182</v>
      </c>
      <c r="S24" s="18" t="s">
        <v>182</v>
      </c>
      <c r="T24" s="20" t="s">
        <v>182</v>
      </c>
      <c r="U24" s="18" t="s">
        <v>182</v>
      </c>
      <c r="V24" s="20" t="s">
        <v>182</v>
      </c>
      <c r="W24" s="18" t="n">
        <v>435.71623765</v>
      </c>
      <c r="X24" s="20" t="n">
        <v>12.66903263</v>
      </c>
    </row>
    <row r="25" spans="1:24">
      <c r="A25" s="15" t="s">
        <v>200</v>
      </c>
      <c r="B25" s="17" t="n">
        <v>5581</v>
      </c>
      <c r="C25" s="18">
        <f>(28.0/B25*100)</f>
        <v/>
      </c>
      <c r="D25" s="19" t="n">
        <v>5553</v>
      </c>
      <c r="E25" s="18" t="n">
        <v>528.98106999</v>
      </c>
      <c r="F25" s="20" t="n">
        <v>3.43626687</v>
      </c>
      <c r="G25" s="18" t="n">
        <v>507.0831337</v>
      </c>
      <c r="H25" s="20" t="n">
        <v>5.41927019</v>
      </c>
      <c r="I25" s="18" t="n">
        <v>473.83000954</v>
      </c>
      <c r="J25" s="20" t="n">
        <v>6.64659207</v>
      </c>
      <c r="K25" s="18" t="n">
        <v>496.73723469</v>
      </c>
      <c r="L25" s="20" t="n">
        <v>13.10017487</v>
      </c>
      <c r="M25" s="18" t="n">
        <v>465.5152711</v>
      </c>
      <c r="N25" s="20" t="n">
        <v>20.09335349</v>
      </c>
      <c r="O25" s="18" t="n">
        <v>368.87327966</v>
      </c>
      <c r="P25" s="20" t="n">
        <v>23.3815843</v>
      </c>
      <c r="Q25" s="18" t="s">
        <v>182</v>
      </c>
      <c r="R25" s="20" t="s">
        <v>182</v>
      </c>
      <c r="S25" s="18" t="s">
        <v>182</v>
      </c>
      <c r="T25" s="20" t="s">
        <v>182</v>
      </c>
      <c r="U25" s="18" t="s">
        <v>182</v>
      </c>
      <c r="V25" s="20" t="s">
        <v>182</v>
      </c>
      <c r="W25" s="18" t="n">
        <v>441.21026717</v>
      </c>
      <c r="X25" s="20" t="n">
        <v>18.59875163</v>
      </c>
    </row>
    <row r="26" spans="1:24">
      <c r="A26" s="15" t="s">
        <v>201</v>
      </c>
      <c r="B26" s="17" t="n">
        <v>4869</v>
      </c>
      <c r="C26" s="18">
        <f>(102.0/B26*100)</f>
        <v/>
      </c>
      <c r="D26" s="19" t="n">
        <v>4767</v>
      </c>
      <c r="E26" s="18" t="n">
        <v>513.44530654</v>
      </c>
      <c r="F26" s="20" t="n">
        <v>2.33087724</v>
      </c>
      <c r="G26" s="18" t="n">
        <v>483.6835593</v>
      </c>
      <c r="H26" s="20" t="n">
        <v>4.09613542</v>
      </c>
      <c r="I26" s="18" t="n">
        <v>459.44958686</v>
      </c>
      <c r="J26" s="20" t="n">
        <v>4.05474985</v>
      </c>
      <c r="K26" s="18" t="n">
        <v>448.28117807</v>
      </c>
      <c r="L26" s="20" t="n">
        <v>4.61318697</v>
      </c>
      <c r="M26" s="18" t="n">
        <v>429.94944232</v>
      </c>
      <c r="N26" s="20" t="n">
        <v>6.3928434</v>
      </c>
      <c r="O26" s="18" t="s">
        <v>182</v>
      </c>
      <c r="P26" s="20" t="s">
        <v>182</v>
      </c>
      <c r="Q26" s="18" t="s">
        <v>182</v>
      </c>
      <c r="R26" s="20" t="s">
        <v>182</v>
      </c>
      <c r="S26" s="18" t="s">
        <v>182</v>
      </c>
      <c r="T26" s="20" t="s">
        <v>182</v>
      </c>
      <c r="U26" s="18" t="s">
        <v>182</v>
      </c>
      <c r="V26" s="20" t="s">
        <v>182</v>
      </c>
      <c r="W26" s="18" t="n">
        <v>416.63945638</v>
      </c>
      <c r="X26" s="20" t="n">
        <v>7.60896869</v>
      </c>
    </row>
    <row r="27" spans="1:24">
      <c r="A27" s="15" t="s">
        <v>202</v>
      </c>
      <c r="B27" s="17" t="n">
        <v>5299</v>
      </c>
      <c r="C27" s="18">
        <f>(186.0/B27*100)</f>
        <v/>
      </c>
      <c r="D27" s="19" t="n">
        <v>5113</v>
      </c>
      <c r="E27" s="18" t="n">
        <v>518.81249626</v>
      </c>
      <c r="F27" s="20" t="n">
        <v>1.93312336</v>
      </c>
      <c r="G27" s="18" t="n">
        <v>484.27024606</v>
      </c>
      <c r="H27" s="20" t="n">
        <v>4.28340736</v>
      </c>
      <c r="I27" s="18" t="n">
        <v>447.49777399</v>
      </c>
      <c r="J27" s="20" t="n">
        <v>5.33453902</v>
      </c>
      <c r="K27" s="18" t="n">
        <v>417.71845969</v>
      </c>
      <c r="L27" s="20" t="n">
        <v>7.05810455</v>
      </c>
      <c r="M27" s="18" t="n">
        <v>412.76049109</v>
      </c>
      <c r="N27" s="20" t="n">
        <v>8.2546661</v>
      </c>
      <c r="O27" s="18" t="n">
        <v>387.30917951</v>
      </c>
      <c r="P27" s="20" t="n">
        <v>16.08929805</v>
      </c>
      <c r="Q27" s="18" t="s">
        <v>182</v>
      </c>
      <c r="R27" s="20" t="s">
        <v>182</v>
      </c>
      <c r="S27" s="18" t="s">
        <v>182</v>
      </c>
      <c r="T27" s="20" t="s">
        <v>182</v>
      </c>
      <c r="U27" s="18" t="s">
        <v>182</v>
      </c>
      <c r="V27" s="20" t="s">
        <v>182</v>
      </c>
      <c r="W27" s="18" t="n">
        <v>403.28360216</v>
      </c>
      <c r="X27" s="20" t="n">
        <v>4.61607739</v>
      </c>
    </row>
    <row r="28" spans="1:24">
      <c r="A28" s="15" t="s">
        <v>203</v>
      </c>
      <c r="B28" s="17" t="n">
        <v>7568</v>
      </c>
      <c r="C28" s="18">
        <f>(135.0/B28*100)</f>
        <v/>
      </c>
      <c r="D28" s="19" t="n">
        <v>7433</v>
      </c>
      <c r="E28" s="18" t="n">
        <v>434.965069</v>
      </c>
      <c r="F28" s="20" t="n">
        <v>2.68007987</v>
      </c>
      <c r="G28" s="18" t="n">
        <v>436.86847076</v>
      </c>
      <c r="H28" s="20" t="n">
        <v>4.20579162</v>
      </c>
      <c r="I28" s="18" t="n">
        <v>408.07793067</v>
      </c>
      <c r="J28" s="20" t="n">
        <v>4.83282144</v>
      </c>
      <c r="K28" s="18" t="n">
        <v>402.7201478</v>
      </c>
      <c r="L28" s="20" t="n">
        <v>4.82605142</v>
      </c>
      <c r="M28" s="18" t="n">
        <v>401.19840261</v>
      </c>
      <c r="N28" s="20" t="n">
        <v>6.22750528</v>
      </c>
      <c r="O28" s="18" t="n">
        <v>334.93985653</v>
      </c>
      <c r="P28" s="20" t="n">
        <v>9.19196545</v>
      </c>
      <c r="Q28" s="18" t="s">
        <v>182</v>
      </c>
      <c r="R28" s="20" t="s">
        <v>182</v>
      </c>
      <c r="S28" s="18" t="s">
        <v>182</v>
      </c>
      <c r="T28" s="20" t="s">
        <v>182</v>
      </c>
      <c r="U28" s="18" t="s">
        <v>182</v>
      </c>
      <c r="V28" s="20" t="s">
        <v>182</v>
      </c>
      <c r="W28" s="18" t="n">
        <v>358.72290302</v>
      </c>
      <c r="X28" s="20" t="n">
        <v>7.58217543</v>
      </c>
    </row>
    <row r="29" spans="1:24">
      <c r="A29" s="15" t="s">
        <v>204</v>
      </c>
      <c r="B29" s="17" t="n">
        <v>5385</v>
      </c>
      <c r="C29" s="18">
        <f>(37.0/B29*100)</f>
        <v/>
      </c>
      <c r="D29" s="19" t="n">
        <v>5348</v>
      </c>
      <c r="E29" s="18" t="n">
        <v>526.36972885</v>
      </c>
      <c r="F29" s="20" t="n">
        <v>2.33654691</v>
      </c>
      <c r="G29" s="18" t="n">
        <v>495.67017039</v>
      </c>
      <c r="H29" s="20" t="n">
        <v>6.20657522</v>
      </c>
      <c r="I29" s="18" t="n">
        <v>448.70047284</v>
      </c>
      <c r="J29" s="20" t="n">
        <v>5.53349524</v>
      </c>
      <c r="K29" s="18" t="n">
        <v>444.94658461</v>
      </c>
      <c r="L29" s="20" t="n">
        <v>8.797825319999999</v>
      </c>
      <c r="M29" s="18" t="n">
        <v>417.95576556</v>
      </c>
      <c r="N29" s="20" t="n">
        <v>10.16939368</v>
      </c>
      <c r="O29" s="18" t="n">
        <v>324.13415987</v>
      </c>
      <c r="P29" s="20" t="n">
        <v>51.69632977</v>
      </c>
      <c r="Q29" s="18" t="s">
        <v>182</v>
      </c>
      <c r="R29" s="20" t="s">
        <v>182</v>
      </c>
      <c r="S29" s="18" t="n">
        <v>314.02123871</v>
      </c>
      <c r="T29" s="20" t="n">
        <v>13.26138992</v>
      </c>
      <c r="U29" s="18" t="s">
        <v>182</v>
      </c>
      <c r="V29" s="20" t="s">
        <v>182</v>
      </c>
      <c r="W29" s="18" t="n">
        <v>395.41649685</v>
      </c>
      <c r="X29" s="20" t="n">
        <v>11.79743784</v>
      </c>
    </row>
    <row r="30" spans="1:24">
      <c r="A30" s="15" t="s">
        <v>205</v>
      </c>
      <c r="B30" s="17" t="n">
        <v>4520</v>
      </c>
      <c r="C30" s="18">
        <f>(577.0/B30*100)</f>
        <v/>
      </c>
      <c r="D30" s="19" t="n">
        <v>3943</v>
      </c>
      <c r="E30" s="18" t="n">
        <v>538.41244224</v>
      </c>
      <c r="F30" s="20" t="n">
        <v>2.77530847</v>
      </c>
      <c r="G30" s="18" t="n">
        <v>525.23855341</v>
      </c>
      <c r="H30" s="20" t="n">
        <v>5.06816311</v>
      </c>
      <c r="I30" s="18" t="n">
        <v>478.9054278</v>
      </c>
      <c r="J30" s="20" t="n">
        <v>6.78815447</v>
      </c>
      <c r="K30" s="18" t="n">
        <v>468.03188333</v>
      </c>
      <c r="L30" s="20" t="n">
        <v>7.68497766</v>
      </c>
      <c r="M30" s="18" t="n">
        <v>433.87699646</v>
      </c>
      <c r="N30" s="20" t="n">
        <v>9.631199329999999</v>
      </c>
      <c r="O30" s="18" t="n">
        <v>405.01001004</v>
      </c>
      <c r="P30" s="20" t="n">
        <v>26.28454288</v>
      </c>
      <c r="Q30" s="18" t="s">
        <v>182</v>
      </c>
      <c r="R30" s="20" t="s">
        <v>182</v>
      </c>
      <c r="S30" s="18" t="s">
        <v>182</v>
      </c>
      <c r="T30" s="20" t="s">
        <v>182</v>
      </c>
      <c r="U30" s="18" t="s">
        <v>182</v>
      </c>
      <c r="V30" s="20" t="s">
        <v>182</v>
      </c>
      <c r="W30" s="18" t="n">
        <v>425.60377359</v>
      </c>
      <c r="X30" s="20" t="n">
        <v>6.30481344</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(17.0/B32*100)</f>
        <v/>
      </c>
      <c r="D32" s="19" t="n">
        <v>4461</v>
      </c>
      <c r="E32" s="18" t="n">
        <v>531.4225652</v>
      </c>
      <c r="F32" s="20" t="n">
        <v>2.7625661</v>
      </c>
      <c r="G32" s="18" t="n">
        <v>501.47580318</v>
      </c>
      <c r="H32" s="20" t="n">
        <v>4.25646556</v>
      </c>
      <c r="I32" s="18" t="n">
        <v>471.59412137</v>
      </c>
      <c r="J32" s="20" t="n">
        <v>4.49202755</v>
      </c>
      <c r="K32" s="18" t="n">
        <v>453.37081264</v>
      </c>
      <c r="L32" s="20" t="n">
        <v>5.61100128</v>
      </c>
      <c r="M32" s="18" t="n">
        <v>436.28756358</v>
      </c>
      <c r="N32" s="20" t="n">
        <v>6.77803432</v>
      </c>
      <c r="O32" s="18" t="n">
        <v>415.96615723</v>
      </c>
      <c r="P32" s="20" t="n">
        <v>23.22638406</v>
      </c>
      <c r="Q32" s="18" t="s">
        <v>182</v>
      </c>
      <c r="R32" s="20" t="s">
        <v>182</v>
      </c>
      <c r="S32" s="18" t="s">
        <v>182</v>
      </c>
      <c r="T32" s="20" t="s">
        <v>182</v>
      </c>
      <c r="U32" s="18" t="s">
        <v>182</v>
      </c>
      <c r="V32" s="20" t="s">
        <v>182</v>
      </c>
      <c r="W32" s="18" t="n">
        <v>415.9437277</v>
      </c>
      <c r="X32" s="20" t="n">
        <v>9.169052629999999</v>
      </c>
    </row>
    <row r="33" spans="1:24">
      <c r="A33" s="15" t="s">
        <v>208</v>
      </c>
      <c r="B33" s="17" t="n">
        <v>7325</v>
      </c>
      <c r="C33" s="18">
        <f>(246.0/B33*100)</f>
        <v/>
      </c>
      <c r="D33" s="19" t="n">
        <v>7079</v>
      </c>
      <c r="E33" s="18" t="n">
        <v>521.33882454</v>
      </c>
      <c r="F33" s="20" t="n">
        <v>2.76104792</v>
      </c>
      <c r="G33" s="18" t="n">
        <v>503.84891783</v>
      </c>
      <c r="H33" s="20" t="n">
        <v>4.27375131</v>
      </c>
      <c r="I33" s="18" t="n">
        <v>477.69191611</v>
      </c>
      <c r="J33" s="20" t="n">
        <v>4.85569876</v>
      </c>
      <c r="K33" s="18" t="n">
        <v>457.11884198</v>
      </c>
      <c r="L33" s="20" t="n">
        <v>6.92842294</v>
      </c>
      <c r="M33" s="18" t="n">
        <v>438.97188328</v>
      </c>
      <c r="N33" s="20" t="n">
        <v>5.73889198</v>
      </c>
      <c r="O33" s="18" t="n">
        <v>376.02911283</v>
      </c>
      <c r="P33" s="20" t="n">
        <v>21.32653468</v>
      </c>
      <c r="Q33" s="18" t="s">
        <v>182</v>
      </c>
      <c r="R33" s="20" t="s">
        <v>182</v>
      </c>
      <c r="S33" s="18" t="s">
        <v>182</v>
      </c>
      <c r="T33" s="20" t="s">
        <v>182</v>
      </c>
      <c r="U33" s="18" t="s">
        <v>182</v>
      </c>
      <c r="V33" s="20" t="s">
        <v>182</v>
      </c>
      <c r="W33" s="18" t="n">
        <v>419.17616156</v>
      </c>
      <c r="X33" s="20" t="n">
        <v>8.709453529999999</v>
      </c>
    </row>
    <row r="34" spans="1:24">
      <c r="A34" s="15" t="s">
        <v>209</v>
      </c>
      <c r="B34" s="17" t="n">
        <v>6350</v>
      </c>
      <c r="C34" s="18">
        <f>(87.0/B34*100)</f>
        <v/>
      </c>
      <c r="D34" s="19" t="n">
        <v>6263</v>
      </c>
      <c r="E34" s="18" t="n">
        <v>490.12839859</v>
      </c>
      <c r="F34" s="20" t="n">
        <v>2.74147939</v>
      </c>
      <c r="G34" s="18" t="n">
        <v>461.88155606</v>
      </c>
      <c r="H34" s="20" t="n">
        <v>4.38325375</v>
      </c>
      <c r="I34" s="18" t="n">
        <v>436.27819901</v>
      </c>
      <c r="J34" s="20" t="n">
        <v>4.59240938</v>
      </c>
      <c r="K34" s="18" t="n">
        <v>414.77167957</v>
      </c>
      <c r="L34" s="20" t="n">
        <v>6.02431262</v>
      </c>
      <c r="M34" s="18" t="n">
        <v>404.25867282</v>
      </c>
      <c r="N34" s="20" t="n">
        <v>5.24139375</v>
      </c>
      <c r="O34" s="18" t="n">
        <v>336.00964723</v>
      </c>
      <c r="P34" s="20" t="n">
        <v>14.75537024</v>
      </c>
      <c r="Q34" s="18" t="s">
        <v>182</v>
      </c>
      <c r="R34" s="20" t="s">
        <v>182</v>
      </c>
      <c r="S34" s="18" t="n">
        <v>263.37193708</v>
      </c>
      <c r="T34" s="20" t="n">
        <v>13.61114927</v>
      </c>
      <c r="U34" s="18" t="s">
        <v>182</v>
      </c>
      <c r="V34" s="20" t="s">
        <v>182</v>
      </c>
      <c r="W34" s="18" t="n">
        <v>360.76724918</v>
      </c>
      <c r="X34" s="20" t="n">
        <v>8.003948250000001</v>
      </c>
    </row>
    <row r="35" spans="1:24">
      <c r="A35" s="15" t="s">
        <v>210</v>
      </c>
      <c r="B35" s="17" t="n">
        <v>6406</v>
      </c>
      <c r="C35" s="18">
        <f>(76.0/B35*100)</f>
        <v/>
      </c>
      <c r="D35" s="19" t="n">
        <v>6330</v>
      </c>
      <c r="E35" s="18" t="n">
        <v>530.30197592</v>
      </c>
      <c r="F35" s="20" t="n">
        <v>1.8726</v>
      </c>
      <c r="G35" s="18" t="n">
        <v>505.32002503</v>
      </c>
      <c r="H35" s="20" t="n">
        <v>4.26289554</v>
      </c>
      <c r="I35" s="18" t="n">
        <v>470.0827313</v>
      </c>
      <c r="J35" s="20" t="n">
        <v>5.50121165</v>
      </c>
      <c r="K35" s="18" t="n">
        <v>447.23861918</v>
      </c>
      <c r="L35" s="20" t="n">
        <v>6.80762127</v>
      </c>
      <c r="M35" s="18" t="n">
        <v>434.77831174</v>
      </c>
      <c r="N35" s="20" t="n">
        <v>7.30925599</v>
      </c>
      <c r="O35" s="18" t="n">
        <v>430.2645433</v>
      </c>
      <c r="P35" s="20" t="n">
        <v>21.07802728</v>
      </c>
      <c r="Q35" s="18" t="s">
        <v>182</v>
      </c>
      <c r="R35" s="20" t="s">
        <v>182</v>
      </c>
      <c r="S35" s="18" t="n">
        <v>337.32521215</v>
      </c>
      <c r="T35" s="20" t="n">
        <v>11.65794297</v>
      </c>
      <c r="U35" s="18" t="s">
        <v>182</v>
      </c>
      <c r="V35" s="20" t="s">
        <v>182</v>
      </c>
      <c r="W35" s="18" t="n">
        <v>427.71357823</v>
      </c>
      <c r="X35" s="20" t="n">
        <v>6.20808964</v>
      </c>
    </row>
    <row r="36" spans="1:24">
      <c r="A36" s="15" t="s">
        <v>211</v>
      </c>
      <c r="B36" s="17" t="n">
        <v>6736</v>
      </c>
      <c r="C36" s="18">
        <f>(54.0/B36*100)</f>
        <v/>
      </c>
      <c r="D36" s="19" t="n">
        <v>6682</v>
      </c>
      <c r="E36" s="18" t="n">
        <v>509.88572447</v>
      </c>
      <c r="F36" s="20" t="n">
        <v>2.22409727</v>
      </c>
      <c r="G36" s="18" t="n">
        <v>500.58757634</v>
      </c>
      <c r="H36" s="20" t="n">
        <v>4.9513367</v>
      </c>
      <c r="I36" s="18" t="n">
        <v>467.06205634</v>
      </c>
      <c r="J36" s="20" t="n">
        <v>6.96449446</v>
      </c>
      <c r="K36" s="18" t="n">
        <v>439.38605309</v>
      </c>
      <c r="L36" s="20" t="n">
        <v>7.72679306</v>
      </c>
      <c r="M36" s="18" t="n">
        <v>432.96208821</v>
      </c>
      <c r="N36" s="20" t="n">
        <v>7.64021208</v>
      </c>
      <c r="O36" s="18" t="n">
        <v>369.72364582</v>
      </c>
      <c r="P36" s="20" t="n">
        <v>22.3136275</v>
      </c>
      <c r="Q36" s="18" t="s">
        <v>182</v>
      </c>
      <c r="R36" s="20" t="s">
        <v>182</v>
      </c>
      <c r="S36" s="18" t="s">
        <v>182</v>
      </c>
      <c r="T36" s="20" t="s">
        <v>182</v>
      </c>
      <c r="U36" s="18" t="s">
        <v>182</v>
      </c>
      <c r="V36" s="20" t="s">
        <v>182</v>
      </c>
      <c r="W36" s="18" t="n">
        <v>406.2502874</v>
      </c>
      <c r="X36" s="20" t="n">
        <v>7.48612838</v>
      </c>
    </row>
    <row r="37" spans="1:24">
      <c r="A37" s="15" t="s">
        <v>212</v>
      </c>
      <c r="B37" s="17" t="n">
        <v>5458</v>
      </c>
      <c r="C37" s="18">
        <f>(271.0/B37*100)</f>
        <v/>
      </c>
      <c r="D37" s="19" t="n">
        <v>5187</v>
      </c>
      <c r="E37" s="18" t="n">
        <v>532.2227177</v>
      </c>
      <c r="F37" s="20" t="n">
        <v>3.07163836</v>
      </c>
      <c r="G37" s="18" t="n">
        <v>500.89965299</v>
      </c>
      <c r="H37" s="20" t="n">
        <v>5.93503266</v>
      </c>
      <c r="I37" s="18" t="n">
        <v>472.4375111</v>
      </c>
      <c r="J37" s="20" t="n">
        <v>5.57494885</v>
      </c>
      <c r="K37" s="18" t="n">
        <v>455.91845441</v>
      </c>
      <c r="L37" s="20" t="n">
        <v>6.80674193</v>
      </c>
      <c r="M37" s="18" t="n">
        <v>442.7280858</v>
      </c>
      <c r="N37" s="20" t="n">
        <v>7.61716998</v>
      </c>
      <c r="O37" s="18" t="n">
        <v>343.16972128</v>
      </c>
      <c r="P37" s="20" t="n">
        <v>23.12127196</v>
      </c>
      <c r="Q37" s="18" t="s">
        <v>182</v>
      </c>
      <c r="R37" s="20" t="s">
        <v>182</v>
      </c>
      <c r="S37" s="18" t="s">
        <v>182</v>
      </c>
      <c r="T37" s="20" t="s">
        <v>182</v>
      </c>
      <c r="U37" s="18" t="s">
        <v>182</v>
      </c>
      <c r="V37" s="20" t="s">
        <v>182</v>
      </c>
      <c r="W37" s="18" t="n">
        <v>411.31698041</v>
      </c>
      <c r="X37" s="20" t="n">
        <v>6.06409569</v>
      </c>
    </row>
    <row r="38" spans="1:24">
      <c r="A38" s="15" t="s">
        <v>213</v>
      </c>
      <c r="B38" s="17" t="n">
        <v>5860</v>
      </c>
      <c r="C38" s="18">
        <f>(68.0/B38*100)</f>
        <v/>
      </c>
      <c r="D38" s="19" t="n">
        <v>5792</v>
      </c>
      <c r="E38" s="18" t="n">
        <v>517.08956467</v>
      </c>
      <c r="F38" s="20" t="n">
        <v>2.89276067</v>
      </c>
      <c r="G38" s="18" t="n">
        <v>492.43983614</v>
      </c>
      <c r="H38" s="20" t="n">
        <v>5.13414465</v>
      </c>
      <c r="I38" s="18" t="n">
        <v>445.13593585</v>
      </c>
      <c r="J38" s="20" t="n">
        <v>5.92450781</v>
      </c>
      <c r="K38" s="18" t="n">
        <v>407.65256013</v>
      </c>
      <c r="L38" s="20" t="n">
        <v>9.297859300000001</v>
      </c>
      <c r="M38" s="18" t="n">
        <v>420.60925912</v>
      </c>
      <c r="N38" s="20" t="n">
        <v>8.851377319999999</v>
      </c>
      <c r="O38" s="18" t="n">
        <v>369.61260262</v>
      </c>
      <c r="P38" s="20" t="n">
        <v>18.26023486</v>
      </c>
      <c r="Q38" s="18" t="s">
        <v>182</v>
      </c>
      <c r="R38" s="20" t="s">
        <v>182</v>
      </c>
      <c r="S38" s="18" t="s">
        <v>182</v>
      </c>
      <c r="T38" s="20" t="s">
        <v>182</v>
      </c>
      <c r="U38" s="18" t="s">
        <v>182</v>
      </c>
      <c r="V38" s="20" t="s">
        <v>182</v>
      </c>
      <c r="W38" s="18" t="n">
        <v>416.80633245</v>
      </c>
      <c r="X38" s="20" t="n">
        <v>5.31519136</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(5675.0/B40*100)</f>
        <v/>
      </c>
      <c r="D40" s="19" t="n">
        <v>8482</v>
      </c>
      <c r="E40" s="18" t="n">
        <v>518.48375851</v>
      </c>
      <c r="F40" s="20" t="n">
        <v>3.23305704</v>
      </c>
      <c r="G40" s="18" t="n">
        <v>522.82834867</v>
      </c>
      <c r="H40" s="20" t="n">
        <v>4.72083109</v>
      </c>
      <c r="I40" s="18" t="n">
        <v>469.8374851</v>
      </c>
      <c r="J40" s="20" t="n">
        <v>5.52289886</v>
      </c>
      <c r="K40" s="18" t="n">
        <v>476.25791353</v>
      </c>
      <c r="L40" s="20" t="n">
        <v>7.39868552</v>
      </c>
      <c r="M40" s="18" t="n">
        <v>445.39678443</v>
      </c>
      <c r="N40" s="20" t="n">
        <v>8.753212570000001</v>
      </c>
      <c r="O40" s="18" t="n">
        <v>432.02468627</v>
      </c>
      <c r="P40" s="20" t="n">
        <v>21.89614716</v>
      </c>
      <c r="Q40" s="18" t="s">
        <v>182</v>
      </c>
      <c r="R40" s="20" t="s">
        <v>182</v>
      </c>
      <c r="S40" s="18" t="n">
        <v>493.18465857</v>
      </c>
      <c r="T40" s="20" t="n">
        <v>2.25147869</v>
      </c>
      <c r="U40" s="18" t="s">
        <v>182</v>
      </c>
      <c r="V40" s="20" t="s">
        <v>182</v>
      </c>
      <c r="W40" s="18" t="n">
        <v>412.31764685</v>
      </c>
      <c r="X40" s="20" t="n">
        <v>7.2789176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(2819.0/B46*100)</f>
        <v/>
      </c>
      <c r="D46" s="19" t="n">
        <v>20322</v>
      </c>
      <c r="E46" s="18" t="n">
        <v>437.53832572</v>
      </c>
      <c r="F46" s="20" t="n">
        <v>3.90758186</v>
      </c>
      <c r="G46" s="18" t="n">
        <v>428.22810789</v>
      </c>
      <c r="H46" s="20" t="n">
        <v>5.26767316</v>
      </c>
      <c r="I46" s="18" t="n">
        <v>425.66735393</v>
      </c>
      <c r="J46" s="20" t="n">
        <v>5.18150579</v>
      </c>
      <c r="K46" s="18" t="n">
        <v>413.81887435</v>
      </c>
      <c r="L46" s="20" t="n">
        <v>5.65595388</v>
      </c>
      <c r="M46" s="18" t="n">
        <v>391.23910769</v>
      </c>
      <c r="N46" s="20" t="n">
        <v>5.84695888</v>
      </c>
      <c r="O46" s="18" t="n">
        <v>307.86644132</v>
      </c>
      <c r="P46" s="20" t="n">
        <v>11.90587687</v>
      </c>
      <c r="Q46" s="18" t="s">
        <v>182</v>
      </c>
      <c r="R46" s="20" t="s">
        <v>182</v>
      </c>
      <c r="S46" s="18" t="s">
        <v>182</v>
      </c>
      <c r="T46" s="20" t="s">
        <v>182</v>
      </c>
      <c r="U46" s="18" t="s">
        <v>182</v>
      </c>
      <c r="V46" s="20" t="s">
        <v>182</v>
      </c>
      <c r="W46" s="18" t="n">
        <v>382.81683367</v>
      </c>
      <c r="X46" s="20" t="n">
        <v>3.55211672</v>
      </c>
    </row>
    <row r="47" spans="1:24">
      <c r="A47" s="15" t="s">
        <v>222</v>
      </c>
      <c r="B47" s="17" t="n">
        <v>5928</v>
      </c>
      <c r="C47" s="18">
        <f>(162.0/B47*100)</f>
        <v/>
      </c>
      <c r="D47" s="19" t="n">
        <v>5766</v>
      </c>
      <c r="E47" s="18" t="n">
        <v>486.67894445</v>
      </c>
      <c r="F47" s="20" t="n">
        <v>4.84738894</v>
      </c>
      <c r="G47" s="18" t="n">
        <v>443.9896579</v>
      </c>
      <c r="H47" s="20" t="n">
        <v>6.32599698</v>
      </c>
      <c r="I47" s="18" t="n">
        <v>428.94302418</v>
      </c>
      <c r="J47" s="20" t="n">
        <v>6.41690926</v>
      </c>
      <c r="K47" s="18" t="n">
        <v>412.42876048</v>
      </c>
      <c r="L47" s="20" t="n">
        <v>5.84893188</v>
      </c>
      <c r="M47" s="18" t="n">
        <v>412.75064319</v>
      </c>
      <c r="N47" s="20" t="n">
        <v>7.37113289</v>
      </c>
      <c r="O47" s="18" t="n">
        <v>325.00177883</v>
      </c>
      <c r="P47" s="20" t="n">
        <v>13.28366105</v>
      </c>
      <c r="Q47" s="18" t="s">
        <v>182</v>
      </c>
      <c r="R47" s="20" t="s">
        <v>182</v>
      </c>
      <c r="S47" s="18" t="s">
        <v>182</v>
      </c>
      <c r="T47" s="20" t="s">
        <v>182</v>
      </c>
      <c r="U47" s="18" t="s">
        <v>182</v>
      </c>
      <c r="V47" s="20" t="s">
        <v>182</v>
      </c>
      <c r="W47" s="18" t="n">
        <v>356.3075114</v>
      </c>
      <c r="X47" s="20" t="n">
        <v>6.31632703</v>
      </c>
    </row>
    <row r="48" spans="1:24">
      <c r="A48" s="15" t="s">
        <v>223</v>
      </c>
      <c r="B48" s="17" t="n">
        <v>9841</v>
      </c>
      <c r="C48" s="18">
        <f>(19.0/B48*100)</f>
        <v/>
      </c>
      <c r="D48" s="19" t="n">
        <v>9822</v>
      </c>
      <c r="E48" s="18" t="n">
        <v>499.47886521</v>
      </c>
      <c r="F48" s="20" t="n">
        <v>5.20848773</v>
      </c>
      <c r="G48" s="18" t="n">
        <v>514.19949123</v>
      </c>
      <c r="H48" s="20" t="n">
        <v>7.12075122</v>
      </c>
      <c r="I48" s="18" t="n">
        <v>493.12696138</v>
      </c>
      <c r="J48" s="20" t="n">
        <v>6.55619013</v>
      </c>
      <c r="K48" s="18" t="n">
        <v>466.14315089</v>
      </c>
      <c r="L48" s="20" t="n">
        <v>11.76672191</v>
      </c>
      <c r="M48" s="18" t="n">
        <v>451.48761809</v>
      </c>
      <c r="N48" s="20" t="n">
        <v>8.94836988</v>
      </c>
      <c r="O48" s="18" t="n">
        <v>324.36252601</v>
      </c>
      <c r="P48" s="20" t="n">
        <v>11.17732921</v>
      </c>
      <c r="Q48" s="18" t="s">
        <v>182</v>
      </c>
      <c r="R48" s="20" t="s">
        <v>182</v>
      </c>
      <c r="S48" s="18" t="s">
        <v>182</v>
      </c>
      <c r="T48" s="20" t="s">
        <v>182</v>
      </c>
      <c r="U48" s="18" t="s">
        <v>182</v>
      </c>
      <c r="V48" s="20" t="s">
        <v>182</v>
      </c>
      <c r="W48" s="18" t="n">
        <v>413.67779274</v>
      </c>
      <c r="X48" s="20" t="n">
        <v>18.21635998</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(1102.0/B50*100)</f>
        <v/>
      </c>
      <c r="D50" s="19" t="n">
        <v>10693</v>
      </c>
      <c r="E50" s="18" t="n">
        <v>449.80841001</v>
      </c>
      <c r="F50" s="20" t="n">
        <v>3.01745514</v>
      </c>
      <c r="G50" s="18" t="n">
        <v>439.17359094</v>
      </c>
      <c r="H50" s="20" t="n">
        <v>4.34623798</v>
      </c>
      <c r="I50" s="18" t="n">
        <v>428.47089647</v>
      </c>
      <c r="J50" s="20" t="n">
        <v>4.67368133</v>
      </c>
      <c r="K50" s="18" t="n">
        <v>414.5860276</v>
      </c>
      <c r="L50" s="20" t="n">
        <v>4.27912424</v>
      </c>
      <c r="M50" s="18" t="n">
        <v>404.79599783</v>
      </c>
      <c r="N50" s="20" t="n">
        <v>5.91563607</v>
      </c>
      <c r="O50" s="18" t="n">
        <v>322.25586987</v>
      </c>
      <c r="P50" s="20" t="n">
        <v>8.56992509</v>
      </c>
      <c r="Q50" s="18" t="s">
        <v>182</v>
      </c>
      <c r="R50" s="20" t="s">
        <v>182</v>
      </c>
      <c r="S50" s="18" t="s">
        <v>182</v>
      </c>
      <c r="T50" s="20" t="s">
        <v>182</v>
      </c>
      <c r="U50" s="18" t="s">
        <v>182</v>
      </c>
      <c r="V50" s="20" t="s">
        <v>182</v>
      </c>
      <c r="W50" s="18" t="n">
        <v>384.5009911</v>
      </c>
      <c r="X50" s="20" t="n">
        <v>8.03695521</v>
      </c>
    </row>
    <row r="51" spans="1:24">
      <c r="A51" s="15" t="s">
        <v>226</v>
      </c>
      <c r="B51" s="17" t="n">
        <v>6866</v>
      </c>
      <c r="C51" s="18">
        <f>(117.0/B51*100)</f>
        <v/>
      </c>
      <c r="D51" s="19" t="n">
        <v>6749</v>
      </c>
      <c r="E51" s="18" t="n">
        <v>444.01473775</v>
      </c>
      <c r="F51" s="20" t="n">
        <v>3.23371656</v>
      </c>
      <c r="G51" s="18" t="n">
        <v>437.70321749</v>
      </c>
      <c r="H51" s="20" t="n">
        <v>4.50461955</v>
      </c>
      <c r="I51" s="18" t="n">
        <v>415.97957122</v>
      </c>
      <c r="J51" s="20" t="n">
        <v>4.94682656</v>
      </c>
      <c r="K51" s="18" t="n">
        <v>406.39477797</v>
      </c>
      <c r="L51" s="20" t="n">
        <v>5.79189778</v>
      </c>
      <c r="M51" s="18" t="n">
        <v>393.20918672</v>
      </c>
      <c r="N51" s="20" t="n">
        <v>5.81616815</v>
      </c>
      <c r="O51" s="18" t="n">
        <v>306.15936954</v>
      </c>
      <c r="P51" s="20" t="n">
        <v>16.24559738</v>
      </c>
      <c r="Q51" s="18" t="s">
        <v>182</v>
      </c>
      <c r="R51" s="20" t="s">
        <v>182</v>
      </c>
      <c r="S51" s="18" t="n">
        <v>427.96430568</v>
      </c>
      <c r="T51" s="20" t="n">
        <v>5.20460603</v>
      </c>
      <c r="U51" s="18" t="s">
        <v>182</v>
      </c>
      <c r="V51" s="20" t="s">
        <v>182</v>
      </c>
      <c r="W51" s="18" t="n">
        <v>390.79706155</v>
      </c>
      <c r="X51" s="20" t="n">
        <v>5.16633751</v>
      </c>
    </row>
    <row r="52" spans="1:24">
      <c r="A52" s="15" t="s">
        <v>227</v>
      </c>
      <c r="B52" s="17" t="n">
        <v>5809</v>
      </c>
      <c r="C52" s="18">
        <f>(119.0/B52*100)</f>
        <v/>
      </c>
      <c r="D52" s="19" t="n">
        <v>5690</v>
      </c>
      <c r="E52" s="18" t="n">
        <v>510.54647287</v>
      </c>
      <c r="F52" s="20" t="n">
        <v>2.70589728</v>
      </c>
      <c r="G52" s="18" t="n">
        <v>482.55650439</v>
      </c>
      <c r="H52" s="20" t="n">
        <v>4.73496343</v>
      </c>
      <c r="I52" s="18" t="n">
        <v>464.38444521</v>
      </c>
      <c r="J52" s="20" t="n">
        <v>5.82948308</v>
      </c>
      <c r="K52" s="18" t="n">
        <v>453.33202649</v>
      </c>
      <c r="L52" s="20" t="n">
        <v>6.60958232</v>
      </c>
      <c r="M52" s="18" t="n">
        <v>435.64959567</v>
      </c>
      <c r="N52" s="20" t="n">
        <v>7.63620255</v>
      </c>
      <c r="O52" s="18" t="n">
        <v>369.52470076</v>
      </c>
      <c r="P52" s="20" t="n">
        <v>22.63947018</v>
      </c>
      <c r="Q52" s="18" t="s">
        <v>182</v>
      </c>
      <c r="R52" s="20" t="s">
        <v>182</v>
      </c>
      <c r="S52" s="18" t="s">
        <v>182</v>
      </c>
      <c r="T52" s="20" t="s">
        <v>182</v>
      </c>
      <c r="U52" s="18" t="s">
        <v>182</v>
      </c>
      <c r="V52" s="20" t="s">
        <v>182</v>
      </c>
      <c r="W52" s="18" t="n">
        <v>393.27529799</v>
      </c>
      <c r="X52" s="20" t="n">
        <v>5.09148683</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(489.0/B54*100)</f>
        <v/>
      </c>
      <c r="D54" s="19" t="n">
        <v>4251</v>
      </c>
      <c r="E54" s="18" t="n">
        <v>391.28382454</v>
      </c>
      <c r="F54" s="20" t="n">
        <v>4.83424771</v>
      </c>
      <c r="G54" s="18" t="n">
        <v>375.57393405</v>
      </c>
      <c r="H54" s="20" t="n">
        <v>5.11848908</v>
      </c>
      <c r="I54" s="18" t="n">
        <v>374.31984063</v>
      </c>
      <c r="J54" s="20" t="n">
        <v>4.8891247</v>
      </c>
      <c r="K54" s="18" t="n">
        <v>356.14846105</v>
      </c>
      <c r="L54" s="20" t="n">
        <v>4.61311837</v>
      </c>
      <c r="M54" s="18" t="n">
        <v>367.03011896</v>
      </c>
      <c r="N54" s="20" t="n">
        <v>5.9706735</v>
      </c>
      <c r="O54" s="18" t="n">
        <v>297.57841935</v>
      </c>
      <c r="P54" s="20" t="n">
        <v>8.27344974</v>
      </c>
      <c r="Q54" s="18" t="s">
        <v>182</v>
      </c>
      <c r="R54" s="20" t="s">
        <v>182</v>
      </c>
      <c r="S54" s="18" t="s">
        <v>182</v>
      </c>
      <c r="T54" s="20" t="s">
        <v>182</v>
      </c>
      <c r="U54" s="18" t="s">
        <v>182</v>
      </c>
      <c r="V54" s="20" t="s">
        <v>182</v>
      </c>
      <c r="W54" s="18" t="n">
        <v>314.37223297</v>
      </c>
      <c r="X54" s="20" t="n">
        <v>4.31526373</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(79.0/B56*100)</f>
        <v/>
      </c>
      <c r="D56" s="19" t="n">
        <v>5280</v>
      </c>
      <c r="E56" s="18" t="n">
        <v>542.16909747</v>
      </c>
      <c r="F56" s="20" t="n">
        <v>2.94571643</v>
      </c>
      <c r="G56" s="18" t="n">
        <v>522.01706605</v>
      </c>
      <c r="H56" s="20" t="n">
        <v>3.88790946</v>
      </c>
      <c r="I56" s="18" t="n">
        <v>510.62933865</v>
      </c>
      <c r="J56" s="20" t="n">
        <v>4.592218</v>
      </c>
      <c r="K56" s="18" t="n">
        <v>514.8184549699999</v>
      </c>
      <c r="L56" s="20" t="n">
        <v>6.79232676</v>
      </c>
      <c r="M56" s="18" t="n">
        <v>469.10751474</v>
      </c>
      <c r="N56" s="20" t="n">
        <v>8.89095006</v>
      </c>
      <c r="O56" s="18" t="n">
        <v>431.98054993</v>
      </c>
      <c r="P56" s="20" t="n">
        <v>17.09401393</v>
      </c>
      <c r="Q56" s="18" t="s">
        <v>182</v>
      </c>
      <c r="R56" s="20" t="s">
        <v>182</v>
      </c>
      <c r="S56" s="18" t="s">
        <v>182</v>
      </c>
      <c r="T56" s="20" t="s">
        <v>182</v>
      </c>
      <c r="U56" s="18" t="s">
        <v>182</v>
      </c>
      <c r="V56" s="20" t="s">
        <v>182</v>
      </c>
      <c r="W56" s="18" t="n">
        <v>436.69663387</v>
      </c>
      <c r="X56" s="20" t="n">
        <v>20.82435768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(266.0/B61*100)</f>
        <v/>
      </c>
      <c r="D61" s="19" t="n">
        <v>6259</v>
      </c>
      <c r="E61" s="18" t="n">
        <v>504.85249805</v>
      </c>
      <c r="F61" s="20" t="n">
        <v>2.92867102</v>
      </c>
      <c r="G61" s="18" t="n">
        <v>469.73556721</v>
      </c>
      <c r="H61" s="20" t="n">
        <v>4.34578788</v>
      </c>
      <c r="I61" s="18" t="n">
        <v>449.52677222</v>
      </c>
      <c r="J61" s="20" t="n">
        <v>4.73050159</v>
      </c>
      <c r="K61" s="18" t="n">
        <v>439.73204206</v>
      </c>
      <c r="L61" s="20" t="n">
        <v>4.69093884</v>
      </c>
      <c r="M61" s="18" t="n">
        <v>426.30370911</v>
      </c>
      <c r="N61" s="20" t="n">
        <v>6.84602225</v>
      </c>
      <c r="O61" s="18" t="n">
        <v>368.81442632</v>
      </c>
      <c r="P61" s="20" t="n">
        <v>17.16780352</v>
      </c>
      <c r="Q61" s="18" t="s">
        <v>182</v>
      </c>
      <c r="R61" s="20" t="s">
        <v>182</v>
      </c>
      <c r="S61" s="18" t="s">
        <v>182</v>
      </c>
      <c r="T61" s="20" t="s">
        <v>182</v>
      </c>
      <c r="U61" s="18" t="s">
        <v>182</v>
      </c>
      <c r="V61" s="20" t="s">
        <v>182</v>
      </c>
      <c r="W61" s="18" t="n">
        <v>375.69196682</v>
      </c>
      <c r="X61" s="20" t="n">
        <v>8.878383980000001</v>
      </c>
    </row>
    <row r="62" spans="1:24">
      <c r="A62" s="15" t="s">
        <v>237</v>
      </c>
      <c r="B62" s="17" t="n">
        <v>4476</v>
      </c>
      <c r="C62" s="18">
        <f>(5.0/B62*100)</f>
        <v/>
      </c>
      <c r="D62" s="19" t="n">
        <v>4471</v>
      </c>
      <c r="E62" s="18" t="n">
        <v>516.5726270500001</v>
      </c>
      <c r="F62" s="20" t="n">
        <v>1.70612626</v>
      </c>
      <c r="G62" s="18" t="n">
        <v>507.55201977</v>
      </c>
      <c r="H62" s="20" t="n">
        <v>2.8197706</v>
      </c>
      <c r="I62" s="18" t="n">
        <v>487.7944465</v>
      </c>
      <c r="J62" s="20" t="n">
        <v>4.52352167</v>
      </c>
      <c r="K62" s="18" t="n">
        <v>488.85629988</v>
      </c>
      <c r="L62" s="20" t="n">
        <v>7.94871775</v>
      </c>
      <c r="M62" s="18" t="n">
        <v>470.34392539</v>
      </c>
      <c r="N62" s="20" t="n">
        <v>10.69005388</v>
      </c>
      <c r="O62" s="18" t="n">
        <v>426.5402774</v>
      </c>
      <c r="P62" s="20" t="n">
        <v>15.63912385</v>
      </c>
      <c r="Q62" s="18" t="s">
        <v>182</v>
      </c>
      <c r="R62" s="20" t="s">
        <v>182</v>
      </c>
      <c r="S62" s="18" t="s">
        <v>182</v>
      </c>
      <c r="T62" s="20" t="s">
        <v>182</v>
      </c>
      <c r="U62" s="18" t="s">
        <v>182</v>
      </c>
      <c r="V62" s="20" t="s">
        <v>182</v>
      </c>
      <c r="W62" s="18" t="n">
        <v>443.85044073</v>
      </c>
      <c r="X62" s="20" t="n">
        <v>17.74652498</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(109.0/B67*100)</f>
        <v/>
      </c>
      <c r="D67" s="19" t="n">
        <v>6862</v>
      </c>
      <c r="E67" s="18" t="n">
        <v>412.18806162</v>
      </c>
      <c r="F67" s="20" t="n">
        <v>3.16768198</v>
      </c>
      <c r="G67" s="18" t="n">
        <v>409.82394852</v>
      </c>
      <c r="H67" s="20" t="n">
        <v>4.5182597</v>
      </c>
      <c r="I67" s="18" t="n">
        <v>401.14276405</v>
      </c>
      <c r="J67" s="20" t="n">
        <v>5.6778864</v>
      </c>
      <c r="K67" s="18" t="n">
        <v>382.3610315</v>
      </c>
      <c r="L67" s="20" t="n">
        <v>7.94730244</v>
      </c>
      <c r="M67" s="18" t="n">
        <v>345.7387462</v>
      </c>
      <c r="N67" s="20" t="n">
        <v>10.57287665</v>
      </c>
      <c r="O67" s="18" t="n">
        <v>291.76354753</v>
      </c>
      <c r="P67" s="20" t="n">
        <v>5.37762837</v>
      </c>
      <c r="Q67" s="18" t="s">
        <v>182</v>
      </c>
      <c r="R67" s="20" t="s">
        <v>182</v>
      </c>
      <c r="S67" s="18" t="s">
        <v>182</v>
      </c>
      <c r="T67" s="20" t="s">
        <v>182</v>
      </c>
      <c r="U67" s="18" t="s">
        <v>182</v>
      </c>
      <c r="V67" s="20" t="s">
        <v>182</v>
      </c>
      <c r="W67" s="18" t="n">
        <v>320.2799794</v>
      </c>
      <c r="X67" s="20" t="n">
        <v>5.47308751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522.87938521</v>
      </c>
      <c r="F70" s="20" t="n">
        <v>3.63654072</v>
      </c>
      <c r="G70" s="18" t="n">
        <v>500.70803726</v>
      </c>
      <c r="H70" s="20" t="n">
        <v>5.56688218</v>
      </c>
      <c r="I70" s="18" t="n">
        <v>489.64102691</v>
      </c>
      <c r="J70" s="20" t="n">
        <v>4.20112594</v>
      </c>
      <c r="K70" s="18" t="n">
        <v>481.56390226</v>
      </c>
      <c r="L70" s="20" t="n">
        <v>4.44000705</v>
      </c>
      <c r="M70" s="18" t="n">
        <v>469.57300738</v>
      </c>
      <c r="N70" s="20" t="n">
        <v>5.80531002</v>
      </c>
      <c r="O70" s="18" t="n">
        <v>426.1731216</v>
      </c>
      <c r="P70" s="20" t="n">
        <v>17.43907662</v>
      </c>
      <c r="Q70" s="18" t="s">
        <v>182</v>
      </c>
      <c r="R70" s="20" t="s">
        <v>182</v>
      </c>
      <c r="S70" s="18" t="s">
        <v>182</v>
      </c>
      <c r="T70" s="20" t="s">
        <v>182</v>
      </c>
      <c r="U70" s="18" t="s">
        <v>182</v>
      </c>
      <c r="V70" s="20" t="s">
        <v>182</v>
      </c>
      <c r="W70" s="18" t="n">
        <v>437.28621656</v>
      </c>
      <c r="X70" s="20" t="n">
        <v>6.63218813</v>
      </c>
    </row>
    <row r="71" spans="1:24">
      <c r="A71" s="15" t="s">
        <v>246</v>
      </c>
      <c r="B71" s="17" t="n">
        <v>6115</v>
      </c>
      <c r="C71" s="18">
        <f>(119.0/B71*100)</f>
        <v/>
      </c>
      <c r="D71" s="19" t="n">
        <v>5996</v>
      </c>
      <c r="E71" s="18" t="n">
        <v>549.06617563</v>
      </c>
      <c r="F71" s="20" t="n">
        <v>1.86424899</v>
      </c>
      <c r="G71" s="18" t="n">
        <v>538.38479796</v>
      </c>
      <c r="H71" s="20" t="n">
        <v>3.73210979</v>
      </c>
      <c r="I71" s="18" t="n">
        <v>500.81880121</v>
      </c>
      <c r="J71" s="20" t="n">
        <v>4.91130118</v>
      </c>
      <c r="K71" s="18" t="n">
        <v>477.99640438</v>
      </c>
      <c r="L71" s="20" t="n">
        <v>6.88912113</v>
      </c>
      <c r="M71" s="18" t="n">
        <v>476.55949529</v>
      </c>
      <c r="N71" s="20" t="n">
        <v>15.10008008</v>
      </c>
      <c r="O71" s="18" t="n">
        <v>440.86831375</v>
      </c>
      <c r="P71" s="20" t="n">
        <v>17.19045308</v>
      </c>
      <c r="Q71" s="18" t="s">
        <v>182</v>
      </c>
      <c r="R71" s="20" t="s">
        <v>182</v>
      </c>
      <c r="S71" s="18" t="s">
        <v>182</v>
      </c>
      <c r="T71" s="20" t="s">
        <v>182</v>
      </c>
      <c r="U71" s="18" t="s">
        <v>182</v>
      </c>
      <c r="V71" s="20" t="s">
        <v>182</v>
      </c>
      <c r="W71" s="18" t="n">
        <v>475.84691715</v>
      </c>
      <c r="X71" s="20" t="n">
        <v>14.85340236</v>
      </c>
    </row>
    <row r="72" spans="1:24">
      <c r="A72" s="15" t="s">
        <v>247</v>
      </c>
      <c r="B72" s="17" t="n">
        <v>7708</v>
      </c>
      <c r="C72" s="18">
        <f>(9.0/B72*100)</f>
        <v/>
      </c>
      <c r="D72" s="19" t="n">
        <v>7699</v>
      </c>
      <c r="E72" s="18" t="n">
        <v>502.3424309</v>
      </c>
      <c r="F72" s="20" t="n">
        <v>2.62944579</v>
      </c>
      <c r="G72" s="18" t="n">
        <v>499.12482107</v>
      </c>
      <c r="H72" s="20" t="n">
        <v>3.68531637</v>
      </c>
      <c r="I72" s="18" t="n">
        <v>481.66715145</v>
      </c>
      <c r="J72" s="20" t="n">
        <v>4.81763349</v>
      </c>
      <c r="K72" s="18" t="n">
        <v>458.29160289</v>
      </c>
      <c r="L72" s="20" t="n">
        <v>12.54187863</v>
      </c>
      <c r="M72" s="18" t="n">
        <v>447.38226998</v>
      </c>
      <c r="N72" s="20" t="n">
        <v>12.68666462</v>
      </c>
      <c r="O72" s="18" t="n">
        <v>326.14458683</v>
      </c>
      <c r="P72" s="20" t="n">
        <v>15.96470294</v>
      </c>
      <c r="Q72" s="18" t="s">
        <v>182</v>
      </c>
      <c r="R72" s="20" t="s">
        <v>182</v>
      </c>
      <c r="S72" s="18" t="s">
        <v>182</v>
      </c>
      <c r="T72" s="20" t="s">
        <v>182</v>
      </c>
      <c r="U72" s="18" t="s">
        <v>182</v>
      </c>
      <c r="V72" s="20" t="s">
        <v>182</v>
      </c>
      <c r="W72" s="18" t="n">
        <v>461.9781314</v>
      </c>
      <c r="X72" s="20" t="n">
        <v>18.62388871</v>
      </c>
    </row>
    <row r="73" spans="1:24">
      <c r="A73" s="15" t="s">
        <v>248</v>
      </c>
      <c r="B73" s="17" t="n">
        <v>8249</v>
      </c>
      <c r="C73" s="18">
        <f>(244.0/B73*100)</f>
        <v/>
      </c>
      <c r="D73" s="19" t="n">
        <v>8005</v>
      </c>
      <c r="E73" s="18" t="n">
        <v>420.99368078</v>
      </c>
      <c r="F73" s="20" t="n">
        <v>4.448961</v>
      </c>
      <c r="G73" s="18" t="n">
        <v>422.92249927</v>
      </c>
      <c r="H73" s="20" t="n">
        <v>4.94780114</v>
      </c>
      <c r="I73" s="18" t="n">
        <v>410.75719124</v>
      </c>
      <c r="J73" s="20" t="n">
        <v>3.49461143</v>
      </c>
      <c r="K73" s="18" t="n">
        <v>403.33909198</v>
      </c>
      <c r="L73" s="20" t="n">
        <v>4.52409968</v>
      </c>
      <c r="M73" s="18" t="n">
        <v>395.22308744</v>
      </c>
      <c r="N73" s="20" t="n">
        <v>5.71489623</v>
      </c>
      <c r="O73" s="18" t="n">
        <v>351.84252841</v>
      </c>
      <c r="P73" s="20" t="n">
        <v>8.1004358</v>
      </c>
      <c r="Q73" s="18" t="s">
        <v>182</v>
      </c>
      <c r="R73" s="20" t="s">
        <v>182</v>
      </c>
      <c r="S73" s="18" t="s">
        <v>182</v>
      </c>
      <c r="T73" s="20" t="s">
        <v>182</v>
      </c>
      <c r="U73" s="18" t="s">
        <v>182</v>
      </c>
      <c r="V73" s="20" t="s">
        <v>182</v>
      </c>
      <c r="W73" s="18" t="n">
        <v>355.08283855</v>
      </c>
      <c r="X73" s="20" t="n">
        <v>6.95049704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(285.0/B77*100)</f>
        <v/>
      </c>
      <c r="D77" s="19" t="n">
        <v>5777</v>
      </c>
      <c r="E77" s="18" t="n">
        <v>478.49749289</v>
      </c>
      <c r="F77" s="20" t="n">
        <v>3.60908099</v>
      </c>
      <c r="G77" s="18" t="n">
        <v>462.9372777</v>
      </c>
      <c r="H77" s="20" t="n">
        <v>4.60847984</v>
      </c>
      <c r="I77" s="18" t="n">
        <v>444.3151035</v>
      </c>
      <c r="J77" s="20" t="n">
        <v>5.27891864</v>
      </c>
      <c r="K77" s="18" t="n">
        <v>423.07886993</v>
      </c>
      <c r="L77" s="20" t="n">
        <v>4.74964581</v>
      </c>
      <c r="M77" s="18" t="n">
        <v>408.10340507</v>
      </c>
      <c r="N77" s="20" t="n">
        <v>6.6163525</v>
      </c>
      <c r="O77" s="18" t="n">
        <v>324.87880635</v>
      </c>
      <c r="P77" s="20" t="n">
        <v>14.89113436</v>
      </c>
      <c r="Q77" s="18" t="s">
        <v>182</v>
      </c>
      <c r="R77" s="20" t="s">
        <v>182</v>
      </c>
      <c r="S77" s="18" t="s">
        <v>182</v>
      </c>
      <c r="T77" s="20" t="s">
        <v>182</v>
      </c>
      <c r="U77" s="18" t="s">
        <v>182</v>
      </c>
      <c r="V77" s="20" t="s">
        <v>182</v>
      </c>
      <c r="W77" s="18" t="n">
        <v>372.07625139</v>
      </c>
      <c r="X77" s="20" t="n">
        <v>3.78117264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340</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519.06944938</v>
      </c>
      <c r="F7" s="20" t="n">
        <v>1.94133265</v>
      </c>
      <c r="G7" s="18" t="n">
        <v>509.61465314</v>
      </c>
      <c r="H7" s="20" t="n">
        <v>4.90622503</v>
      </c>
      <c r="I7" s="18" t="n">
        <v>503.77964316</v>
      </c>
      <c r="J7" s="20" t="n">
        <v>3.88868617</v>
      </c>
      <c r="K7" s="18" t="n">
        <v>498.83352729</v>
      </c>
      <c r="L7" s="20" t="n">
        <v>4.55442717</v>
      </c>
      <c r="M7" s="18" t="n">
        <v>479.81849077</v>
      </c>
      <c r="N7" s="20" t="n">
        <v>6.09377781</v>
      </c>
      <c r="O7" s="18" t="n">
        <v>407.59514641</v>
      </c>
      <c r="P7" s="20" t="n">
        <v>17.19088166</v>
      </c>
      <c r="Q7" s="18" t="s">
        <v>182</v>
      </c>
      <c r="R7" s="20" t="s">
        <v>182</v>
      </c>
      <c r="S7" s="18" t="s">
        <v>182</v>
      </c>
      <c r="T7" s="20" t="s">
        <v>182</v>
      </c>
      <c r="U7" s="18" t="s">
        <v>182</v>
      </c>
      <c r="V7" s="20" t="s">
        <v>182</v>
      </c>
      <c r="W7" s="18" t="n">
        <v>464.64492143</v>
      </c>
      <c r="X7" s="20" t="n">
        <v>5.69616568</v>
      </c>
    </row>
    <row r="8" spans="1:24">
      <c r="A8" s="15" t="s">
        <v>183</v>
      </c>
      <c r="B8" s="17" t="n">
        <v>7007</v>
      </c>
      <c r="C8" s="18">
        <f>(206.0/B8*100)</f>
        <v/>
      </c>
      <c r="D8" s="19" t="n">
        <v>6801</v>
      </c>
      <c r="E8" s="18" t="n">
        <v>493.25628325</v>
      </c>
      <c r="F8" s="20" t="n">
        <v>3.57478881</v>
      </c>
      <c r="G8" s="18" t="n">
        <v>492.63505479</v>
      </c>
      <c r="H8" s="20" t="n">
        <v>6.52265213</v>
      </c>
      <c r="I8" s="18" t="n">
        <v>497.97009558</v>
      </c>
      <c r="J8" s="20" t="n">
        <v>4.62655788</v>
      </c>
      <c r="K8" s="18" t="n">
        <v>499.98948867</v>
      </c>
      <c r="L8" s="20" t="n">
        <v>4.03327487</v>
      </c>
      <c r="M8" s="18" t="n">
        <v>481.34582398</v>
      </c>
      <c r="N8" s="20" t="n">
        <v>4.09797168</v>
      </c>
      <c r="O8" s="18" t="n">
        <v>386.26625258</v>
      </c>
      <c r="P8" s="20" t="n">
        <v>31.80566846</v>
      </c>
      <c r="Q8" s="18" t="s">
        <v>182</v>
      </c>
      <c r="R8" s="20" t="s">
        <v>182</v>
      </c>
      <c r="S8" s="18" t="n">
        <v>361.38025951</v>
      </c>
      <c r="T8" s="20" t="n">
        <v>22.72565673</v>
      </c>
      <c r="U8" s="18" t="s">
        <v>182</v>
      </c>
      <c r="V8" s="20" t="s">
        <v>182</v>
      </c>
      <c r="W8" s="18" t="n">
        <v>387.34206798</v>
      </c>
      <c r="X8" s="20" t="n">
        <v>7.88208665</v>
      </c>
    </row>
    <row r="9" spans="1:24">
      <c r="A9" s="15" t="s">
        <v>184</v>
      </c>
      <c r="B9" s="17" t="n">
        <v>9651</v>
      </c>
      <c r="C9" s="18">
        <f>(603.0/B9*100)</f>
        <v/>
      </c>
      <c r="D9" s="19" t="n">
        <v>9048</v>
      </c>
      <c r="E9" s="18" t="n">
        <v>525.21539327</v>
      </c>
      <c r="F9" s="20" t="n">
        <v>2.49517783</v>
      </c>
      <c r="G9" s="18" t="n">
        <v>508.53470149</v>
      </c>
      <c r="H9" s="20" t="n">
        <v>4.22887003</v>
      </c>
      <c r="I9" s="18" t="n">
        <v>500.13977803</v>
      </c>
      <c r="J9" s="20" t="n">
        <v>4.35133367</v>
      </c>
      <c r="K9" s="18" t="n">
        <v>488.10603903</v>
      </c>
      <c r="L9" s="20" t="n">
        <v>4.15513417</v>
      </c>
      <c r="M9" s="18" t="n">
        <v>453.26769265</v>
      </c>
      <c r="N9" s="20" t="n">
        <v>5.72687347</v>
      </c>
      <c r="O9" s="18" t="n">
        <v>468.80407001</v>
      </c>
      <c r="P9" s="20" t="n">
        <v>44.15422539</v>
      </c>
      <c r="Q9" s="18" t="s">
        <v>182</v>
      </c>
      <c r="R9" s="20" t="s">
        <v>182</v>
      </c>
      <c r="S9" s="18" t="n">
        <v>347.7815185</v>
      </c>
      <c r="T9" s="20" t="n">
        <v>11.20716786</v>
      </c>
      <c r="U9" s="18" t="s">
        <v>182</v>
      </c>
      <c r="V9" s="20" t="s">
        <v>182</v>
      </c>
      <c r="W9" s="18" t="n">
        <v>410.01847526</v>
      </c>
      <c r="X9" s="20" t="n">
        <v>6.69199887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(143.0/B11*100)</f>
        <v/>
      </c>
      <c r="D11" s="19" t="n">
        <v>6910</v>
      </c>
      <c r="E11" s="18" t="n">
        <v>471.05475402</v>
      </c>
      <c r="F11" s="20" t="n">
        <v>3.37152408</v>
      </c>
      <c r="G11" s="18" t="n">
        <v>453.56078237</v>
      </c>
      <c r="H11" s="20" t="n">
        <v>4.54218875</v>
      </c>
      <c r="I11" s="18" t="n">
        <v>460.37316137</v>
      </c>
      <c r="J11" s="20" t="n">
        <v>4.4229769</v>
      </c>
      <c r="K11" s="18" t="n">
        <v>467.30427008</v>
      </c>
      <c r="L11" s="20" t="n">
        <v>3.80537374</v>
      </c>
      <c r="M11" s="18" t="n">
        <v>450.6216122</v>
      </c>
      <c r="N11" s="20" t="n">
        <v>4.38712864</v>
      </c>
      <c r="O11" s="18" t="n">
        <v>312.95665784</v>
      </c>
      <c r="P11" s="20" t="n">
        <v>30.7330562</v>
      </c>
      <c r="Q11" s="18" t="s">
        <v>182</v>
      </c>
      <c r="R11" s="20" t="s">
        <v>182</v>
      </c>
      <c r="S11" s="18" t="s">
        <v>182</v>
      </c>
      <c r="T11" s="20" t="s">
        <v>182</v>
      </c>
      <c r="U11" s="18" t="s">
        <v>182</v>
      </c>
      <c r="V11" s="20" t="s">
        <v>182</v>
      </c>
      <c r="W11" s="18" t="n">
        <v>411.06426421</v>
      </c>
      <c r="X11" s="20" t="n">
        <v>8.55606051</v>
      </c>
    </row>
    <row r="12" spans="1:24">
      <c r="A12" s="15" t="s">
        <v>187</v>
      </c>
      <c r="B12" s="17" t="n">
        <v>6894</v>
      </c>
      <c r="C12" s="18">
        <f>(128.0/B12*100)</f>
        <v/>
      </c>
      <c r="D12" s="19" t="n">
        <v>6766</v>
      </c>
      <c r="E12" s="18" t="n">
        <v>510.28261957</v>
      </c>
      <c r="F12" s="20" t="n">
        <v>3.99003634</v>
      </c>
      <c r="G12" s="18" t="n">
        <v>497.29506886</v>
      </c>
      <c r="H12" s="20" t="n">
        <v>4.69984848</v>
      </c>
      <c r="I12" s="18" t="n">
        <v>508.79582759</v>
      </c>
      <c r="J12" s="20" t="n">
        <v>5.00707047</v>
      </c>
      <c r="K12" s="18" t="n">
        <v>502.16374508</v>
      </c>
      <c r="L12" s="20" t="n">
        <v>4.17052569</v>
      </c>
      <c r="M12" s="18" t="n">
        <v>476.26000465</v>
      </c>
      <c r="N12" s="20" t="n">
        <v>3.03257566</v>
      </c>
      <c r="O12" s="18" t="n">
        <v>401.25210766</v>
      </c>
      <c r="P12" s="20" t="n">
        <v>22.85696234</v>
      </c>
      <c r="Q12" s="18" t="s">
        <v>182</v>
      </c>
      <c r="R12" s="20" t="s">
        <v>182</v>
      </c>
      <c r="S12" s="18" t="n">
        <v>332.31014509</v>
      </c>
      <c r="T12" s="20" t="n">
        <v>18.34291261</v>
      </c>
      <c r="U12" s="18" t="s">
        <v>182</v>
      </c>
      <c r="V12" s="20" t="s">
        <v>182</v>
      </c>
      <c r="W12" s="18" t="n">
        <v>401.4528913</v>
      </c>
      <c r="X12" s="20" t="n">
        <v>8.871720959999999</v>
      </c>
    </row>
    <row r="13" spans="1:24">
      <c r="A13" s="15" t="s">
        <v>188</v>
      </c>
      <c r="B13" s="17" t="n">
        <v>7161</v>
      </c>
      <c r="C13" s="18">
        <f>(341.0/B13*100)</f>
        <v/>
      </c>
      <c r="D13" s="19" t="n">
        <v>6820</v>
      </c>
      <c r="E13" s="18" t="n">
        <v>526.69881141</v>
      </c>
      <c r="F13" s="20" t="n">
        <v>3.35244979</v>
      </c>
      <c r="G13" s="18" t="n">
        <v>516.50683179</v>
      </c>
      <c r="H13" s="20" t="n">
        <v>5.48470929</v>
      </c>
      <c r="I13" s="18" t="n">
        <v>521.27611735</v>
      </c>
      <c r="J13" s="20" t="n">
        <v>4.06154674</v>
      </c>
      <c r="K13" s="18" t="n">
        <v>512.26964402</v>
      </c>
      <c r="L13" s="20" t="n">
        <v>2.99838309</v>
      </c>
      <c r="M13" s="18" t="n">
        <v>496.40545821</v>
      </c>
      <c r="N13" s="20" t="n">
        <v>3.37508125</v>
      </c>
      <c r="O13" s="18" t="n">
        <v>391.87245923</v>
      </c>
      <c r="P13" s="20" t="n">
        <v>22.46267813</v>
      </c>
      <c r="Q13" s="18" t="s">
        <v>182</v>
      </c>
      <c r="R13" s="20" t="s">
        <v>182</v>
      </c>
      <c r="S13" s="18" t="n">
        <v>407.4699787</v>
      </c>
      <c r="T13" s="20" t="n">
        <v>6.79601306</v>
      </c>
      <c r="U13" s="18" t="s">
        <v>182</v>
      </c>
      <c r="V13" s="20" t="s">
        <v>182</v>
      </c>
      <c r="W13" s="18" t="n">
        <v>409.90569136</v>
      </c>
      <c r="X13" s="20" t="n">
        <v>7.36703496</v>
      </c>
    </row>
    <row r="14" spans="1:24">
      <c r="A14" s="15" t="s">
        <v>189</v>
      </c>
      <c r="B14" s="17" t="n">
        <v>5587</v>
      </c>
      <c r="C14" s="18">
        <f>(201.0/B14*100)</f>
        <v/>
      </c>
      <c r="D14" s="19" t="n">
        <v>5386</v>
      </c>
      <c r="E14" s="18" t="n">
        <v>531.24664048</v>
      </c>
      <c r="F14" s="20" t="n">
        <v>2.3004276</v>
      </c>
      <c r="G14" s="18" t="n">
        <v>499.25930274</v>
      </c>
      <c r="H14" s="20" t="n">
        <v>6.44178944</v>
      </c>
      <c r="I14" s="18" t="n">
        <v>507.64673817</v>
      </c>
      <c r="J14" s="20" t="n">
        <v>5.65184261</v>
      </c>
      <c r="K14" s="18" t="n">
        <v>513.29081959</v>
      </c>
      <c r="L14" s="20" t="n">
        <v>4.66056815</v>
      </c>
      <c r="M14" s="18" t="n">
        <v>496.20964637</v>
      </c>
      <c r="N14" s="20" t="n">
        <v>6.09049577</v>
      </c>
      <c r="O14" s="18" t="n">
        <v>397.46444377</v>
      </c>
      <c r="P14" s="20" t="n">
        <v>18.97557136</v>
      </c>
      <c r="Q14" s="18" t="s">
        <v>182</v>
      </c>
      <c r="R14" s="20" t="s">
        <v>182</v>
      </c>
      <c r="S14" s="18" t="s">
        <v>182</v>
      </c>
      <c r="T14" s="20" t="s">
        <v>182</v>
      </c>
      <c r="U14" s="18" t="s">
        <v>182</v>
      </c>
      <c r="V14" s="20" t="s">
        <v>182</v>
      </c>
      <c r="W14" s="18" t="n">
        <v>446.78061956</v>
      </c>
      <c r="X14" s="20" t="n">
        <v>10.97929183</v>
      </c>
    </row>
    <row r="15" spans="1:24">
      <c r="A15" s="15" t="s">
        <v>190</v>
      </c>
      <c r="B15" s="17" t="n">
        <v>5882</v>
      </c>
      <c r="C15" s="18">
        <f>(167.0/B15*100)</f>
        <v/>
      </c>
      <c r="D15" s="19" t="n">
        <v>5715</v>
      </c>
      <c r="E15" s="18" t="n">
        <v>533.42730505</v>
      </c>
      <c r="F15" s="20" t="n">
        <v>4.24372962</v>
      </c>
      <c r="G15" s="18" t="n">
        <v>524.96786978</v>
      </c>
      <c r="H15" s="20" t="n">
        <v>5.55964873</v>
      </c>
      <c r="I15" s="18" t="n">
        <v>530.27465934</v>
      </c>
      <c r="J15" s="20" t="n">
        <v>4.50776886</v>
      </c>
      <c r="K15" s="18" t="n">
        <v>536.90676347</v>
      </c>
      <c r="L15" s="20" t="n">
        <v>3.27959773</v>
      </c>
      <c r="M15" s="18" t="n">
        <v>533.81207328</v>
      </c>
      <c r="N15" s="20" t="n">
        <v>3.2327754</v>
      </c>
      <c r="O15" s="18" t="n">
        <v>346.97734016</v>
      </c>
      <c r="P15" s="20" t="n">
        <v>25.67199834</v>
      </c>
      <c r="Q15" s="18" t="s">
        <v>182</v>
      </c>
      <c r="R15" s="20" t="s">
        <v>182</v>
      </c>
      <c r="S15" s="18" t="n">
        <v>367.66871077</v>
      </c>
      <c r="T15" s="20" t="n">
        <v>14.82638214</v>
      </c>
      <c r="U15" s="18" t="s">
        <v>182</v>
      </c>
      <c r="V15" s="20" t="s">
        <v>182</v>
      </c>
      <c r="W15" s="18" t="n">
        <v>444.55388547</v>
      </c>
      <c r="X15" s="20" t="n">
        <v>9.187795039999999</v>
      </c>
    </row>
    <row r="16" spans="1:24">
      <c r="A16" s="15" t="s">
        <v>191</v>
      </c>
      <c r="B16" s="17" t="n">
        <v>6108</v>
      </c>
      <c r="C16" s="18">
        <f>(274.0/B16*100)</f>
        <v/>
      </c>
      <c r="D16" s="19" t="n">
        <v>5834</v>
      </c>
      <c r="E16" s="18" t="n">
        <v>523.08138152</v>
      </c>
      <c r="F16" s="20" t="n">
        <v>2.87429688</v>
      </c>
      <c r="G16" s="18" t="n">
        <v>499.36359295</v>
      </c>
      <c r="H16" s="20" t="n">
        <v>7.44196324</v>
      </c>
      <c r="I16" s="18" t="n">
        <v>501.02129803</v>
      </c>
      <c r="J16" s="20" t="n">
        <v>6.63342546</v>
      </c>
      <c r="K16" s="18" t="n">
        <v>511.15550519</v>
      </c>
      <c r="L16" s="20" t="n">
        <v>5.04270632</v>
      </c>
      <c r="M16" s="18" t="n">
        <v>474.28593967</v>
      </c>
      <c r="N16" s="20" t="n">
        <v>5.70865966</v>
      </c>
      <c r="O16" s="18" t="n">
        <v>327.78468044</v>
      </c>
      <c r="P16" s="20" t="n">
        <v>17.76127597</v>
      </c>
      <c r="Q16" s="18" t="s">
        <v>182</v>
      </c>
      <c r="R16" s="20" t="s">
        <v>182</v>
      </c>
      <c r="S16" s="18" t="s">
        <v>182</v>
      </c>
      <c r="T16" s="20" t="s">
        <v>182</v>
      </c>
      <c r="U16" s="18" t="s">
        <v>182</v>
      </c>
      <c r="V16" s="20" t="s">
        <v>182</v>
      </c>
      <c r="W16" s="18" t="n">
        <v>386.58275358</v>
      </c>
      <c r="X16" s="20" t="n">
        <v>8.264853889999999</v>
      </c>
    </row>
    <row r="17" spans="1:24">
      <c r="A17" s="15" t="s">
        <v>192</v>
      </c>
      <c r="B17" s="17" t="n">
        <v>6504</v>
      </c>
      <c r="C17" s="18">
        <f>(810.0/B17*100)</f>
        <v/>
      </c>
      <c r="D17" s="19" t="n">
        <v>5694</v>
      </c>
      <c r="E17" s="18" t="n">
        <v>531.43901008</v>
      </c>
      <c r="F17" s="20" t="n">
        <v>2.93484249</v>
      </c>
      <c r="G17" s="18" t="n">
        <v>500.43933544</v>
      </c>
      <c r="H17" s="20" t="n">
        <v>6.12532283</v>
      </c>
      <c r="I17" s="18" t="n">
        <v>507.91505106</v>
      </c>
      <c r="J17" s="20" t="n">
        <v>6.89531544</v>
      </c>
      <c r="K17" s="18" t="n">
        <v>511.89963818</v>
      </c>
      <c r="L17" s="20" t="n">
        <v>6.94669767</v>
      </c>
      <c r="M17" s="18" t="n">
        <v>491.07132159</v>
      </c>
      <c r="N17" s="20" t="n">
        <v>7.11644654</v>
      </c>
      <c r="O17" s="18" t="s">
        <v>182</v>
      </c>
      <c r="P17" s="20" t="s">
        <v>182</v>
      </c>
      <c r="Q17" s="18" t="s">
        <v>182</v>
      </c>
      <c r="R17" s="20" t="s">
        <v>182</v>
      </c>
      <c r="S17" s="18" t="n">
        <v>338.260297</v>
      </c>
      <c r="T17" s="20" t="n">
        <v>14.23011861</v>
      </c>
      <c r="U17" s="18" t="s">
        <v>182</v>
      </c>
      <c r="V17" s="20" t="s">
        <v>182</v>
      </c>
      <c r="W17" s="18" t="n">
        <v>407.89371684</v>
      </c>
      <c r="X17" s="20" t="n">
        <v>8.798820920000001</v>
      </c>
    </row>
    <row r="18" spans="1:24">
      <c r="A18" s="15" t="s">
        <v>193</v>
      </c>
      <c r="B18" s="17" t="n">
        <v>5532</v>
      </c>
      <c r="C18" s="18">
        <f>(40.0/B18*100)</f>
        <v/>
      </c>
      <c r="D18" s="19" t="n">
        <v>5492</v>
      </c>
      <c r="E18" s="18" t="n">
        <v>497.82644587</v>
      </c>
      <c r="F18" s="20" t="n">
        <v>3.58738397</v>
      </c>
      <c r="G18" s="18" t="n">
        <v>464.64270846</v>
      </c>
      <c r="H18" s="20" t="n">
        <v>7.1847205</v>
      </c>
      <c r="I18" s="18" t="n">
        <v>461.9534585</v>
      </c>
      <c r="J18" s="20" t="n">
        <v>5.54542711</v>
      </c>
      <c r="K18" s="18" t="n">
        <v>455.9600721</v>
      </c>
      <c r="L18" s="20" t="n">
        <v>5.85119365</v>
      </c>
      <c r="M18" s="18" t="n">
        <v>440.15560587</v>
      </c>
      <c r="N18" s="20" t="n">
        <v>5.48082364</v>
      </c>
      <c r="O18" s="18" t="n">
        <v>344.14369298</v>
      </c>
      <c r="P18" s="20" t="n">
        <v>18.50959331</v>
      </c>
      <c r="Q18" s="18" t="s">
        <v>182</v>
      </c>
      <c r="R18" s="20" t="s">
        <v>182</v>
      </c>
      <c r="S18" s="18" t="s">
        <v>182</v>
      </c>
      <c r="T18" s="20" t="s">
        <v>182</v>
      </c>
      <c r="U18" s="18" t="s">
        <v>182</v>
      </c>
      <c r="V18" s="20" t="s">
        <v>182</v>
      </c>
      <c r="W18" s="18" t="n">
        <v>374.2056548</v>
      </c>
      <c r="X18" s="20" t="n">
        <v>9.76173614</v>
      </c>
    </row>
    <row r="19" spans="1:24">
      <c r="A19" s="15" t="s">
        <v>194</v>
      </c>
      <c r="B19" s="17" t="n">
        <v>5658</v>
      </c>
      <c r="C19" s="18">
        <f>(192.0/B19*100)</f>
        <v/>
      </c>
      <c r="D19" s="19" t="n">
        <v>5466</v>
      </c>
      <c r="E19" s="18" t="n">
        <v>485.67641907</v>
      </c>
      <c r="F19" s="20" t="n">
        <v>3.95553421</v>
      </c>
      <c r="G19" s="18" t="n">
        <v>469.51214682</v>
      </c>
      <c r="H19" s="20" t="n">
        <v>5.47739018</v>
      </c>
      <c r="I19" s="18" t="n">
        <v>475.15197876</v>
      </c>
      <c r="J19" s="20" t="n">
        <v>4.58043242</v>
      </c>
      <c r="K19" s="18" t="n">
        <v>473.414942</v>
      </c>
      <c r="L19" s="20" t="n">
        <v>4.49883297</v>
      </c>
      <c r="M19" s="18" t="n">
        <v>455.13843365</v>
      </c>
      <c r="N19" s="20" t="n">
        <v>4.55832268</v>
      </c>
      <c r="O19" s="18" t="n">
        <v>417.5235188</v>
      </c>
      <c r="P19" s="20" t="n">
        <v>18.56400748</v>
      </c>
      <c r="Q19" s="18" t="s">
        <v>182</v>
      </c>
      <c r="R19" s="20" t="s">
        <v>182</v>
      </c>
      <c r="S19" s="18" t="s">
        <v>182</v>
      </c>
      <c r="T19" s="20" t="s">
        <v>182</v>
      </c>
      <c r="U19" s="18" t="s">
        <v>182</v>
      </c>
      <c r="V19" s="20" t="s">
        <v>182</v>
      </c>
      <c r="W19" s="18" t="n">
        <v>383.79483454</v>
      </c>
      <c r="X19" s="20" t="n">
        <v>8.24444048</v>
      </c>
    </row>
    <row r="20" spans="1:24">
      <c r="A20" s="15" t="s">
        <v>195</v>
      </c>
      <c r="B20" s="17" t="n">
        <v>3371</v>
      </c>
      <c r="C20" s="18">
        <f>(81.0/B20*100)</f>
        <v/>
      </c>
      <c r="D20" s="19" t="n">
        <v>3290</v>
      </c>
      <c r="E20" s="18" t="n">
        <v>494.80439207</v>
      </c>
      <c r="F20" s="20" t="n">
        <v>3.76948062</v>
      </c>
      <c r="G20" s="18" t="n">
        <v>493.67823967</v>
      </c>
      <c r="H20" s="20" t="n">
        <v>5.22382066</v>
      </c>
      <c r="I20" s="18" t="n">
        <v>478.7461862</v>
      </c>
      <c r="J20" s="20" t="n">
        <v>4.91416063</v>
      </c>
      <c r="K20" s="18" t="n">
        <v>490.4026957</v>
      </c>
      <c r="L20" s="20" t="n">
        <v>4.28085276</v>
      </c>
      <c r="M20" s="18" t="n">
        <v>470.00326734</v>
      </c>
      <c r="N20" s="20" t="n">
        <v>4.62684548</v>
      </c>
      <c r="O20" s="18" t="s">
        <v>182</v>
      </c>
      <c r="P20" s="20" t="s">
        <v>182</v>
      </c>
      <c r="Q20" s="18" t="s">
        <v>182</v>
      </c>
      <c r="R20" s="20" t="s">
        <v>182</v>
      </c>
      <c r="S20" s="18" t="s">
        <v>182</v>
      </c>
      <c r="T20" s="20" t="s">
        <v>182</v>
      </c>
      <c r="U20" s="18" t="s">
        <v>182</v>
      </c>
      <c r="V20" s="20" t="s">
        <v>182</v>
      </c>
      <c r="W20" s="18" t="n">
        <v>389.7789048</v>
      </c>
      <c r="X20" s="20" t="n">
        <v>9.6470454</v>
      </c>
    </row>
    <row r="21" spans="1:24">
      <c r="A21" s="15" t="s">
        <v>196</v>
      </c>
      <c r="B21" s="17" t="n">
        <v>5741</v>
      </c>
      <c r="C21" s="18">
        <f>(91.0/B21*100)</f>
        <v/>
      </c>
      <c r="D21" s="19" t="n">
        <v>5650</v>
      </c>
      <c r="E21" s="18" t="n">
        <v>534.08555687</v>
      </c>
      <c r="F21" s="20" t="n">
        <v>2.4625343</v>
      </c>
      <c r="G21" s="18" t="n">
        <v>521.25361991</v>
      </c>
      <c r="H21" s="20" t="n">
        <v>4.25531463</v>
      </c>
      <c r="I21" s="18" t="n">
        <v>517.8298306200001</v>
      </c>
      <c r="J21" s="20" t="n">
        <v>5.21116217</v>
      </c>
      <c r="K21" s="18" t="n">
        <v>505.23241634</v>
      </c>
      <c r="L21" s="20" t="n">
        <v>5.24947762</v>
      </c>
      <c r="M21" s="18" t="n">
        <v>480.01577581</v>
      </c>
      <c r="N21" s="20" t="n">
        <v>4.59963453</v>
      </c>
      <c r="O21" s="18" t="n">
        <v>412.14039851</v>
      </c>
      <c r="P21" s="20" t="n">
        <v>36.64432922</v>
      </c>
      <c r="Q21" s="18" t="s">
        <v>182</v>
      </c>
      <c r="R21" s="20" t="s">
        <v>182</v>
      </c>
      <c r="S21" s="18" t="s">
        <v>182</v>
      </c>
      <c r="T21" s="20" t="s">
        <v>182</v>
      </c>
      <c r="U21" s="18" t="s">
        <v>182</v>
      </c>
      <c r="V21" s="20" t="s">
        <v>182</v>
      </c>
      <c r="W21" s="18" t="n">
        <v>441.91957739</v>
      </c>
      <c r="X21" s="20" t="n">
        <v>10.7752073</v>
      </c>
    </row>
    <row r="22" spans="1:24">
      <c r="A22" s="15" t="s">
        <v>197</v>
      </c>
      <c r="B22" s="17" t="n">
        <v>6598</v>
      </c>
      <c r="C22" s="18">
        <f>(103.0/B22*100)</f>
        <v/>
      </c>
      <c r="D22" s="19" t="n">
        <v>6495</v>
      </c>
      <c r="E22" s="18" t="n">
        <v>513.37657594</v>
      </c>
      <c r="F22" s="20" t="n">
        <v>4.31018535</v>
      </c>
      <c r="G22" s="18" t="n">
        <v>447.95253614</v>
      </c>
      <c r="H22" s="20" t="n">
        <v>6.53592506</v>
      </c>
      <c r="I22" s="18" t="n">
        <v>441.36873428</v>
      </c>
      <c r="J22" s="20" t="n">
        <v>5.80396178</v>
      </c>
      <c r="K22" s="18" t="n">
        <v>465.75781703</v>
      </c>
      <c r="L22" s="20" t="n">
        <v>7.14800053</v>
      </c>
      <c r="M22" s="18" t="n">
        <v>442.76962854</v>
      </c>
      <c r="N22" s="20" t="n">
        <v>8.771615199999999</v>
      </c>
      <c r="O22" s="18" t="n">
        <v>371.78539807</v>
      </c>
      <c r="P22" s="20" t="n">
        <v>9.287245390000001</v>
      </c>
      <c r="Q22" s="18" t="s">
        <v>182</v>
      </c>
      <c r="R22" s="20" t="s">
        <v>182</v>
      </c>
      <c r="S22" s="18" t="n">
        <v>481.75555063</v>
      </c>
      <c r="T22" s="20" t="n">
        <v>8.711038220000001</v>
      </c>
      <c r="U22" s="18" t="s">
        <v>182</v>
      </c>
      <c r="V22" s="20" t="s">
        <v>182</v>
      </c>
      <c r="W22" s="18" t="n">
        <v>376.02798092</v>
      </c>
      <c r="X22" s="20" t="n">
        <v>8.542374880000001</v>
      </c>
    </row>
    <row r="23" spans="1:24">
      <c r="A23" s="15" t="s">
        <v>198</v>
      </c>
      <c r="B23" s="17" t="n">
        <v>11583</v>
      </c>
      <c r="C23" s="18">
        <f>(535.0/B23*100)</f>
        <v/>
      </c>
      <c r="D23" s="19" t="n">
        <v>11048</v>
      </c>
      <c r="E23" s="18" t="n">
        <v>500.46563156</v>
      </c>
      <c r="F23" s="20" t="n">
        <v>3.26280947</v>
      </c>
      <c r="G23" s="18" t="n">
        <v>479.05435324</v>
      </c>
      <c r="H23" s="20" t="n">
        <v>4.9644357</v>
      </c>
      <c r="I23" s="18" t="n">
        <v>494.99953935</v>
      </c>
      <c r="J23" s="20" t="n">
        <v>5.57762154</v>
      </c>
      <c r="K23" s="18" t="n">
        <v>488.47550844</v>
      </c>
      <c r="L23" s="20" t="n">
        <v>4.59993361</v>
      </c>
      <c r="M23" s="18" t="n">
        <v>477.62046704</v>
      </c>
      <c r="N23" s="20" t="n">
        <v>5.23326419</v>
      </c>
      <c r="O23" s="18" t="n">
        <v>415.78740956</v>
      </c>
      <c r="P23" s="20" t="n">
        <v>22.44752181</v>
      </c>
      <c r="Q23" s="18" t="s">
        <v>182</v>
      </c>
      <c r="R23" s="20" t="s">
        <v>182</v>
      </c>
      <c r="S23" s="18" t="s">
        <v>182</v>
      </c>
      <c r="T23" s="20" t="s">
        <v>182</v>
      </c>
      <c r="U23" s="18" t="s">
        <v>182</v>
      </c>
      <c r="V23" s="20" t="s">
        <v>182</v>
      </c>
      <c r="W23" s="18" t="n">
        <v>406.09057686</v>
      </c>
      <c r="X23" s="20" t="n">
        <v>6.55135628</v>
      </c>
    </row>
    <row r="24" spans="1:24">
      <c r="A24" s="15" t="s">
        <v>199</v>
      </c>
      <c r="B24" s="17" t="n">
        <v>6647</v>
      </c>
      <c r="C24" s="18">
        <f>(27.0/B24*100)</f>
        <v/>
      </c>
      <c r="D24" s="19" t="n">
        <v>6620</v>
      </c>
      <c r="E24" s="18" t="n">
        <v>519.91109454</v>
      </c>
      <c r="F24" s="20" t="n">
        <v>3.10060311</v>
      </c>
      <c r="G24" s="18" t="n">
        <v>502.83466733</v>
      </c>
      <c r="H24" s="20" t="n">
        <v>8.777602699999999</v>
      </c>
      <c r="I24" s="18" t="n">
        <v>513.00468261</v>
      </c>
      <c r="J24" s="20" t="n">
        <v>7.12842919</v>
      </c>
      <c r="K24" s="18" t="n">
        <v>515.98025253</v>
      </c>
      <c r="L24" s="20" t="n">
        <v>6.94249182</v>
      </c>
      <c r="M24" s="18" t="n">
        <v>511.77852847</v>
      </c>
      <c r="N24" s="20" t="n">
        <v>10.02555608</v>
      </c>
      <c r="O24" s="18" t="n">
        <v>421.72680658</v>
      </c>
      <c r="P24" s="20" t="n">
        <v>17.49008828</v>
      </c>
      <c r="Q24" s="18" t="s">
        <v>182</v>
      </c>
      <c r="R24" s="20" t="s">
        <v>182</v>
      </c>
      <c r="S24" s="18" t="s">
        <v>182</v>
      </c>
      <c r="T24" s="20" t="s">
        <v>182</v>
      </c>
      <c r="U24" s="18" t="s">
        <v>182</v>
      </c>
      <c r="V24" s="20" t="s">
        <v>182</v>
      </c>
      <c r="W24" s="18" t="n">
        <v>424.29938372</v>
      </c>
      <c r="X24" s="20" t="n">
        <v>13.49043816</v>
      </c>
    </row>
    <row r="25" spans="1:24">
      <c r="A25" s="15" t="s">
        <v>200</v>
      </c>
      <c r="B25" s="17" t="n">
        <v>5581</v>
      </c>
      <c r="C25" s="18">
        <f>(28.0/B25*100)</f>
        <v/>
      </c>
      <c r="D25" s="19" t="n">
        <v>5553</v>
      </c>
      <c r="E25" s="18" t="n">
        <v>528.3252414999999</v>
      </c>
      <c r="F25" s="20" t="n">
        <v>3.20600409</v>
      </c>
      <c r="G25" s="18" t="n">
        <v>482.51697106</v>
      </c>
      <c r="H25" s="20" t="n">
        <v>7.56634862</v>
      </c>
      <c r="I25" s="18" t="n">
        <v>473.43710153</v>
      </c>
      <c r="J25" s="20" t="n">
        <v>9.801072489999999</v>
      </c>
      <c r="K25" s="18" t="n">
        <v>499.8530983</v>
      </c>
      <c r="L25" s="20" t="n">
        <v>12.94446063</v>
      </c>
      <c r="M25" s="18" t="n">
        <v>464.21943114</v>
      </c>
      <c r="N25" s="20" t="n">
        <v>11.74825659</v>
      </c>
      <c r="O25" s="18" t="n">
        <v>368.87327966</v>
      </c>
      <c r="P25" s="20" t="n">
        <v>23.3815843</v>
      </c>
      <c r="Q25" s="18" t="s">
        <v>182</v>
      </c>
      <c r="R25" s="20" t="s">
        <v>182</v>
      </c>
      <c r="S25" s="18" t="s">
        <v>182</v>
      </c>
      <c r="T25" s="20" t="s">
        <v>182</v>
      </c>
      <c r="U25" s="18" t="s">
        <v>182</v>
      </c>
      <c r="V25" s="20" t="s">
        <v>182</v>
      </c>
      <c r="W25" s="18" t="n">
        <v>446.99062821</v>
      </c>
      <c r="X25" s="20" t="n">
        <v>23.47155425</v>
      </c>
    </row>
    <row r="26" spans="1:24">
      <c r="A26" s="15" t="s">
        <v>201</v>
      </c>
      <c r="B26" s="17" t="n">
        <v>4869</v>
      </c>
      <c r="C26" s="18">
        <f>(108.0/B26*100)</f>
        <v/>
      </c>
      <c r="D26" s="19" t="n">
        <v>4761</v>
      </c>
      <c r="E26" s="18" t="n">
        <v>494.13889979</v>
      </c>
      <c r="F26" s="20" t="n">
        <v>3.33088993</v>
      </c>
      <c r="G26" s="18" t="n">
        <v>475.19249632</v>
      </c>
      <c r="H26" s="20" t="n">
        <v>4.47366691</v>
      </c>
      <c r="I26" s="18" t="n">
        <v>489.75803389</v>
      </c>
      <c r="J26" s="20" t="n">
        <v>3.69426728</v>
      </c>
      <c r="K26" s="18" t="n">
        <v>490.7707753</v>
      </c>
      <c r="L26" s="20" t="n">
        <v>3.25757238</v>
      </c>
      <c r="M26" s="18" t="n">
        <v>489.80586042</v>
      </c>
      <c r="N26" s="20" t="n">
        <v>3.55358108</v>
      </c>
      <c r="O26" s="18" t="s">
        <v>182</v>
      </c>
      <c r="P26" s="20" t="s">
        <v>182</v>
      </c>
      <c r="Q26" s="18" t="s">
        <v>182</v>
      </c>
      <c r="R26" s="20" t="s">
        <v>182</v>
      </c>
      <c r="S26" s="18" t="s">
        <v>182</v>
      </c>
      <c r="T26" s="20" t="s">
        <v>182</v>
      </c>
      <c r="U26" s="18" t="s">
        <v>182</v>
      </c>
      <c r="V26" s="20" t="s">
        <v>182</v>
      </c>
      <c r="W26" s="18" t="n">
        <v>430.1770127</v>
      </c>
      <c r="X26" s="20" t="n">
        <v>10.77721314</v>
      </c>
    </row>
    <row r="27" spans="1:24">
      <c r="A27" s="15" t="s">
        <v>202</v>
      </c>
      <c r="B27" s="17" t="n">
        <v>5299</v>
      </c>
      <c r="C27" s="18">
        <f>(207.0/B27*100)</f>
        <v/>
      </c>
      <c r="D27" s="19" t="n">
        <v>5092</v>
      </c>
      <c r="E27" s="18" t="n">
        <v>506.60405656</v>
      </c>
      <c r="F27" s="20" t="n">
        <v>2.32770578</v>
      </c>
      <c r="G27" s="18" t="n">
        <v>479.4235207</v>
      </c>
      <c r="H27" s="20" t="n">
        <v>5.38433279</v>
      </c>
      <c r="I27" s="18" t="n">
        <v>480.49144328</v>
      </c>
      <c r="J27" s="20" t="n">
        <v>5.29690226</v>
      </c>
      <c r="K27" s="18" t="n">
        <v>482.65595878</v>
      </c>
      <c r="L27" s="20" t="n">
        <v>4.49155947</v>
      </c>
      <c r="M27" s="18" t="n">
        <v>457.7549814</v>
      </c>
      <c r="N27" s="20" t="n">
        <v>5.46260737</v>
      </c>
      <c r="O27" s="18" t="n">
        <v>387.30917951</v>
      </c>
      <c r="P27" s="20" t="n">
        <v>16.08929805</v>
      </c>
      <c r="Q27" s="18" t="s">
        <v>182</v>
      </c>
      <c r="R27" s="20" t="s">
        <v>182</v>
      </c>
      <c r="S27" s="18" t="s">
        <v>182</v>
      </c>
      <c r="T27" s="20" t="s">
        <v>182</v>
      </c>
      <c r="U27" s="18" t="s">
        <v>182</v>
      </c>
      <c r="V27" s="20" t="s">
        <v>182</v>
      </c>
      <c r="W27" s="18" t="n">
        <v>402.78765443</v>
      </c>
      <c r="X27" s="20" t="n">
        <v>4.70997864</v>
      </c>
    </row>
    <row r="28" spans="1:24">
      <c r="A28" s="15" t="s">
        <v>203</v>
      </c>
      <c r="B28" s="17" t="n">
        <v>7568</v>
      </c>
      <c r="C28" s="18">
        <f>(141.0/B28*100)</f>
        <v/>
      </c>
      <c r="D28" s="19" t="n">
        <v>7427</v>
      </c>
      <c r="E28" s="18" t="n">
        <v>429.25810707</v>
      </c>
      <c r="F28" s="20" t="n">
        <v>2.90279587</v>
      </c>
      <c r="G28" s="18" t="n">
        <v>429.47920163</v>
      </c>
      <c r="H28" s="20" t="n">
        <v>4.13187314</v>
      </c>
      <c r="I28" s="18" t="n">
        <v>424.83690161</v>
      </c>
      <c r="J28" s="20" t="n">
        <v>4.46361788</v>
      </c>
      <c r="K28" s="18" t="n">
        <v>416.10676799</v>
      </c>
      <c r="L28" s="20" t="n">
        <v>5.33136564</v>
      </c>
      <c r="M28" s="18" t="n">
        <v>426.13862443</v>
      </c>
      <c r="N28" s="20" t="n">
        <v>8.12892437</v>
      </c>
      <c r="O28" s="18" t="n">
        <v>334.93985653</v>
      </c>
      <c r="P28" s="20" t="n">
        <v>9.19196545</v>
      </c>
      <c r="Q28" s="18" t="s">
        <v>182</v>
      </c>
      <c r="R28" s="20" t="s">
        <v>182</v>
      </c>
      <c r="S28" s="18" t="s">
        <v>182</v>
      </c>
      <c r="T28" s="20" t="s">
        <v>182</v>
      </c>
      <c r="U28" s="18" t="s">
        <v>182</v>
      </c>
      <c r="V28" s="20" t="s">
        <v>182</v>
      </c>
      <c r="W28" s="18" t="n">
        <v>356.41785341</v>
      </c>
      <c r="X28" s="20" t="n">
        <v>8.927866679999999</v>
      </c>
    </row>
    <row r="29" spans="1:24">
      <c r="A29" s="15" t="s">
        <v>204</v>
      </c>
      <c r="B29" s="17" t="n">
        <v>5385</v>
      </c>
      <c r="C29" s="18">
        <f>(37.0/B29*100)</f>
        <v/>
      </c>
      <c r="D29" s="19" t="n">
        <v>5348</v>
      </c>
      <c r="E29" s="18" t="n">
        <v>516.20667439</v>
      </c>
      <c r="F29" s="20" t="n">
        <v>3.61480953</v>
      </c>
      <c r="G29" s="18" t="n">
        <v>495.29838211</v>
      </c>
      <c r="H29" s="20" t="n">
        <v>7.0928598</v>
      </c>
      <c r="I29" s="18" t="n">
        <v>505.83249108</v>
      </c>
      <c r="J29" s="20" t="n">
        <v>5.30425183</v>
      </c>
      <c r="K29" s="18" t="n">
        <v>516.6245476</v>
      </c>
      <c r="L29" s="20" t="n">
        <v>3.89648889</v>
      </c>
      <c r="M29" s="18" t="n">
        <v>502.34790623</v>
      </c>
      <c r="N29" s="20" t="n">
        <v>3.73050368</v>
      </c>
      <c r="O29" s="18" t="n">
        <v>324.13415987</v>
      </c>
      <c r="P29" s="20" t="n">
        <v>51.69632977</v>
      </c>
      <c r="Q29" s="18" t="s">
        <v>182</v>
      </c>
      <c r="R29" s="20" t="s">
        <v>182</v>
      </c>
      <c r="S29" s="18" t="n">
        <v>314.02123871</v>
      </c>
      <c r="T29" s="20" t="n">
        <v>13.26138992</v>
      </c>
      <c r="U29" s="18" t="s">
        <v>182</v>
      </c>
      <c r="V29" s="20" t="s">
        <v>182</v>
      </c>
      <c r="W29" s="18" t="n">
        <v>404.43775129</v>
      </c>
      <c r="X29" s="20" t="n">
        <v>15.50386873</v>
      </c>
    </row>
    <row r="30" spans="1:24">
      <c r="A30" s="15" t="s">
        <v>205</v>
      </c>
      <c r="B30" s="17" t="n">
        <v>4520</v>
      </c>
      <c r="C30" s="18">
        <f>(618.0/B30*100)</f>
        <v/>
      </c>
      <c r="D30" s="19" t="n">
        <v>3902</v>
      </c>
      <c r="E30" s="18" t="n">
        <v>537.21220977</v>
      </c>
      <c r="F30" s="20" t="n">
        <v>3.66901971</v>
      </c>
      <c r="G30" s="18" t="n">
        <v>518.51594234</v>
      </c>
      <c r="H30" s="20" t="n">
        <v>6.96888714</v>
      </c>
      <c r="I30" s="18" t="n">
        <v>516.83550695</v>
      </c>
      <c r="J30" s="20" t="n">
        <v>5.10664262</v>
      </c>
      <c r="K30" s="18" t="n">
        <v>515.90424948</v>
      </c>
      <c r="L30" s="20" t="n">
        <v>4.61365702</v>
      </c>
      <c r="M30" s="18" t="n">
        <v>487.97264317</v>
      </c>
      <c r="N30" s="20" t="n">
        <v>6.35416228</v>
      </c>
      <c r="O30" s="18" t="n">
        <v>405.01001004</v>
      </c>
      <c r="P30" s="20" t="n">
        <v>26.28454288</v>
      </c>
      <c r="Q30" s="18" t="s">
        <v>182</v>
      </c>
      <c r="R30" s="20" t="s">
        <v>182</v>
      </c>
      <c r="S30" s="18" t="s">
        <v>182</v>
      </c>
      <c r="T30" s="20" t="s">
        <v>182</v>
      </c>
      <c r="U30" s="18" t="s">
        <v>182</v>
      </c>
      <c r="V30" s="20" t="s">
        <v>182</v>
      </c>
      <c r="W30" s="18" t="n">
        <v>414.07629985</v>
      </c>
      <c r="X30" s="20" t="n">
        <v>7.07090337</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(18.0/B32*100)</f>
        <v/>
      </c>
      <c r="D32" s="19" t="n">
        <v>4460</v>
      </c>
      <c r="E32" s="18" t="n">
        <v>516.5136016500001</v>
      </c>
      <c r="F32" s="20" t="n">
        <v>2.82744651</v>
      </c>
      <c r="G32" s="18" t="n">
        <v>497.07242244</v>
      </c>
      <c r="H32" s="20" t="n">
        <v>5.17265992</v>
      </c>
      <c r="I32" s="18" t="n">
        <v>499.42095756</v>
      </c>
      <c r="J32" s="20" t="n">
        <v>5.65470391</v>
      </c>
      <c r="K32" s="18" t="n">
        <v>498.49227351</v>
      </c>
      <c r="L32" s="20" t="n">
        <v>4.72763502</v>
      </c>
      <c r="M32" s="18" t="n">
        <v>483.59285504</v>
      </c>
      <c r="N32" s="20" t="n">
        <v>5.67431388</v>
      </c>
      <c r="O32" s="18" t="n">
        <v>415.96615723</v>
      </c>
      <c r="P32" s="20" t="n">
        <v>23.22638406</v>
      </c>
      <c r="Q32" s="18" t="s">
        <v>182</v>
      </c>
      <c r="R32" s="20" t="s">
        <v>182</v>
      </c>
      <c r="S32" s="18" t="s">
        <v>182</v>
      </c>
      <c r="T32" s="20" t="s">
        <v>182</v>
      </c>
      <c r="U32" s="18" t="s">
        <v>182</v>
      </c>
      <c r="V32" s="20" t="s">
        <v>182</v>
      </c>
      <c r="W32" s="18" t="n">
        <v>415.96516883</v>
      </c>
      <c r="X32" s="20" t="n">
        <v>11.4203086</v>
      </c>
    </row>
    <row r="33" spans="1:24">
      <c r="A33" s="15" t="s">
        <v>208</v>
      </c>
      <c r="B33" s="17" t="n">
        <v>7325</v>
      </c>
      <c r="C33" s="18">
        <f>(254.0/B33*100)</f>
        <v/>
      </c>
      <c r="D33" s="19" t="n">
        <v>7071</v>
      </c>
      <c r="E33" s="18" t="n">
        <v>516.37010222</v>
      </c>
      <c r="F33" s="20" t="n">
        <v>3.45851851</v>
      </c>
      <c r="G33" s="18" t="n">
        <v>493.33747405</v>
      </c>
      <c r="H33" s="20" t="n">
        <v>4.50637356</v>
      </c>
      <c r="I33" s="18" t="n">
        <v>502.33488991</v>
      </c>
      <c r="J33" s="20" t="n">
        <v>3.97084808</v>
      </c>
      <c r="K33" s="18" t="n">
        <v>496.83098244</v>
      </c>
      <c r="L33" s="20" t="n">
        <v>4.37959488</v>
      </c>
      <c r="M33" s="18" t="n">
        <v>476.88717025</v>
      </c>
      <c r="N33" s="20" t="n">
        <v>3.97462518</v>
      </c>
      <c r="O33" s="18" t="n">
        <v>376.02911283</v>
      </c>
      <c r="P33" s="20" t="n">
        <v>21.32653468</v>
      </c>
      <c r="Q33" s="18" t="s">
        <v>182</v>
      </c>
      <c r="R33" s="20" t="s">
        <v>182</v>
      </c>
      <c r="S33" s="18" t="s">
        <v>182</v>
      </c>
      <c r="T33" s="20" t="s">
        <v>182</v>
      </c>
      <c r="U33" s="18" t="s">
        <v>182</v>
      </c>
      <c r="V33" s="20" t="s">
        <v>182</v>
      </c>
      <c r="W33" s="18" t="n">
        <v>418.09080801</v>
      </c>
      <c r="X33" s="20" t="n">
        <v>9.765542</v>
      </c>
    </row>
    <row r="34" spans="1:24">
      <c r="A34" s="15" t="s">
        <v>209</v>
      </c>
      <c r="B34" s="17" t="n">
        <v>6350</v>
      </c>
      <c r="C34" s="18">
        <f>(94.0/B34*100)</f>
        <v/>
      </c>
      <c r="D34" s="19" t="n">
        <v>6256</v>
      </c>
      <c r="E34" s="18" t="n">
        <v>467.87023268</v>
      </c>
      <c r="F34" s="20" t="n">
        <v>3.60298559</v>
      </c>
      <c r="G34" s="18" t="n">
        <v>449.98520919</v>
      </c>
      <c r="H34" s="20" t="n">
        <v>4.17572338</v>
      </c>
      <c r="I34" s="18" t="n">
        <v>466.92098159</v>
      </c>
      <c r="J34" s="20" t="n">
        <v>4.57633474</v>
      </c>
      <c r="K34" s="18" t="n">
        <v>475.0357669</v>
      </c>
      <c r="L34" s="20" t="n">
        <v>4.35636301</v>
      </c>
      <c r="M34" s="18" t="n">
        <v>457.71285242</v>
      </c>
      <c r="N34" s="20" t="n">
        <v>4.19099796</v>
      </c>
      <c r="O34" s="18" t="n">
        <v>336.00964723</v>
      </c>
      <c r="P34" s="20" t="n">
        <v>14.75537024</v>
      </c>
      <c r="Q34" s="18" t="s">
        <v>182</v>
      </c>
      <c r="R34" s="20" t="s">
        <v>182</v>
      </c>
      <c r="S34" s="18" t="n">
        <v>263.37193708</v>
      </c>
      <c r="T34" s="20" t="n">
        <v>13.61114927</v>
      </c>
      <c r="U34" s="18" t="s">
        <v>182</v>
      </c>
      <c r="V34" s="20" t="s">
        <v>182</v>
      </c>
      <c r="W34" s="18" t="n">
        <v>362.65966733</v>
      </c>
      <c r="X34" s="20" t="n">
        <v>9.375769849999999</v>
      </c>
    </row>
    <row r="35" spans="1:24">
      <c r="A35" s="15" t="s">
        <v>210</v>
      </c>
      <c r="B35" s="17" t="n">
        <v>6406</v>
      </c>
      <c r="C35" s="18">
        <f>(85.0/B35*100)</f>
        <v/>
      </c>
      <c r="D35" s="19" t="n">
        <v>6321</v>
      </c>
      <c r="E35" s="18" t="n">
        <v>522.31691785</v>
      </c>
      <c r="F35" s="20" t="n">
        <v>2.38608392</v>
      </c>
      <c r="G35" s="18" t="n">
        <v>511.33502204</v>
      </c>
      <c r="H35" s="20" t="n">
        <v>4.39028556</v>
      </c>
      <c r="I35" s="18" t="n">
        <v>509.13166248</v>
      </c>
      <c r="J35" s="20" t="n">
        <v>3.60363968</v>
      </c>
      <c r="K35" s="18" t="n">
        <v>501.92173045</v>
      </c>
      <c r="L35" s="20" t="n">
        <v>3.38457238</v>
      </c>
      <c r="M35" s="18" t="n">
        <v>497.33955921</v>
      </c>
      <c r="N35" s="20" t="n">
        <v>3.97019288</v>
      </c>
      <c r="O35" s="18" t="n">
        <v>430.2645433</v>
      </c>
      <c r="P35" s="20" t="n">
        <v>21.07802728</v>
      </c>
      <c r="Q35" s="18" t="s">
        <v>182</v>
      </c>
      <c r="R35" s="20" t="s">
        <v>182</v>
      </c>
      <c r="S35" s="18" t="n">
        <v>337.32521215</v>
      </c>
      <c r="T35" s="20" t="n">
        <v>11.65794297</v>
      </c>
      <c r="U35" s="18" t="s">
        <v>182</v>
      </c>
      <c r="V35" s="20" t="s">
        <v>182</v>
      </c>
      <c r="W35" s="18" t="n">
        <v>407.53117405</v>
      </c>
      <c r="X35" s="20" t="n">
        <v>7.31484053</v>
      </c>
    </row>
    <row r="36" spans="1:24">
      <c r="A36" s="15" t="s">
        <v>211</v>
      </c>
      <c r="B36" s="17" t="n">
        <v>6736</v>
      </c>
      <c r="C36" s="18">
        <f>(67.0/B36*100)</f>
        <v/>
      </c>
      <c r="D36" s="19" t="n">
        <v>6669</v>
      </c>
      <c r="E36" s="18" t="n">
        <v>509.04051037</v>
      </c>
      <c r="F36" s="20" t="n">
        <v>2.66155102</v>
      </c>
      <c r="G36" s="18" t="n">
        <v>488.39288581</v>
      </c>
      <c r="H36" s="20" t="n">
        <v>4.84683341</v>
      </c>
      <c r="I36" s="18" t="n">
        <v>483.01329835</v>
      </c>
      <c r="J36" s="20" t="n">
        <v>5.62137082</v>
      </c>
      <c r="K36" s="18" t="n">
        <v>490.58869032</v>
      </c>
      <c r="L36" s="20" t="n">
        <v>4.46527168</v>
      </c>
      <c r="M36" s="18" t="n">
        <v>470.58790104</v>
      </c>
      <c r="N36" s="20" t="n">
        <v>5.32809354</v>
      </c>
      <c r="O36" s="18" t="n">
        <v>369.72364582</v>
      </c>
      <c r="P36" s="20" t="n">
        <v>22.3136275</v>
      </c>
      <c r="Q36" s="18" t="s">
        <v>182</v>
      </c>
      <c r="R36" s="20" t="s">
        <v>182</v>
      </c>
      <c r="S36" s="18" t="s">
        <v>182</v>
      </c>
      <c r="T36" s="20" t="s">
        <v>182</v>
      </c>
      <c r="U36" s="18" t="s">
        <v>182</v>
      </c>
      <c r="V36" s="20" t="s">
        <v>182</v>
      </c>
      <c r="W36" s="18" t="n">
        <v>402.74807605</v>
      </c>
      <c r="X36" s="20" t="n">
        <v>7.33561092</v>
      </c>
    </row>
    <row r="37" spans="1:24">
      <c r="A37" s="15" t="s">
        <v>212</v>
      </c>
      <c r="B37" s="17" t="n">
        <v>5458</v>
      </c>
      <c r="C37" s="18">
        <f>(306.0/B37*100)</f>
        <v/>
      </c>
      <c r="D37" s="19" t="n">
        <v>5152</v>
      </c>
      <c r="E37" s="18" t="n">
        <v>527.686193</v>
      </c>
      <c r="F37" s="20" t="n">
        <v>3.88028939</v>
      </c>
      <c r="G37" s="18" t="n">
        <v>506.96361079</v>
      </c>
      <c r="H37" s="20" t="n">
        <v>5.50590591</v>
      </c>
      <c r="I37" s="18" t="n">
        <v>506.40530243</v>
      </c>
      <c r="J37" s="20" t="n">
        <v>5.04346282</v>
      </c>
      <c r="K37" s="18" t="n">
        <v>506.73924968</v>
      </c>
      <c r="L37" s="20" t="n">
        <v>4.64566832</v>
      </c>
      <c r="M37" s="18" t="n">
        <v>492.15356439</v>
      </c>
      <c r="N37" s="20" t="n">
        <v>5.21375291</v>
      </c>
      <c r="O37" s="18" t="n">
        <v>343.16972128</v>
      </c>
      <c r="P37" s="20" t="n">
        <v>23.12127196</v>
      </c>
      <c r="Q37" s="18" t="s">
        <v>182</v>
      </c>
      <c r="R37" s="20" t="s">
        <v>182</v>
      </c>
      <c r="S37" s="18" t="s">
        <v>182</v>
      </c>
      <c r="T37" s="20" t="s">
        <v>182</v>
      </c>
      <c r="U37" s="18" t="s">
        <v>182</v>
      </c>
      <c r="V37" s="20" t="s">
        <v>182</v>
      </c>
      <c r="W37" s="18" t="n">
        <v>410.98318292</v>
      </c>
      <c r="X37" s="20" t="n">
        <v>6.48287367</v>
      </c>
    </row>
    <row r="38" spans="1:24">
      <c r="A38" s="15" t="s">
        <v>213</v>
      </c>
      <c r="B38" s="17" t="n">
        <v>5860</v>
      </c>
      <c r="C38" s="18">
        <f>(75.0/B38*100)</f>
        <v/>
      </c>
      <c r="D38" s="19" t="n">
        <v>5785</v>
      </c>
      <c r="E38" s="18" t="n">
        <v>497.39214497</v>
      </c>
      <c r="F38" s="20" t="n">
        <v>2.90508247</v>
      </c>
      <c r="G38" s="18" t="n">
        <v>488.04714743</v>
      </c>
      <c r="H38" s="20" t="n">
        <v>5.92200957</v>
      </c>
      <c r="I38" s="18" t="n">
        <v>495.6681032</v>
      </c>
      <c r="J38" s="20" t="n">
        <v>6.55873984</v>
      </c>
      <c r="K38" s="18" t="n">
        <v>511.49283343</v>
      </c>
      <c r="L38" s="20" t="n">
        <v>6.3851258</v>
      </c>
      <c r="M38" s="18" t="n">
        <v>501.01591466</v>
      </c>
      <c r="N38" s="20" t="n">
        <v>6.83088162</v>
      </c>
      <c r="O38" s="18" t="n">
        <v>369.61260262</v>
      </c>
      <c r="P38" s="20" t="n">
        <v>18.26023486</v>
      </c>
      <c r="Q38" s="18" t="s">
        <v>182</v>
      </c>
      <c r="R38" s="20" t="s">
        <v>182</v>
      </c>
      <c r="S38" s="18" t="s">
        <v>182</v>
      </c>
      <c r="T38" s="20" t="s">
        <v>182</v>
      </c>
      <c r="U38" s="18" t="s">
        <v>182</v>
      </c>
      <c r="V38" s="20" t="s">
        <v>182</v>
      </c>
      <c r="W38" s="18" t="n">
        <v>418.61719903</v>
      </c>
      <c r="X38" s="20" t="n">
        <v>6.67016017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(5681.0/B40*100)</f>
        <v/>
      </c>
      <c r="D40" s="19" t="n">
        <v>8476</v>
      </c>
      <c r="E40" s="18" t="n">
        <v>512.2629136</v>
      </c>
      <c r="F40" s="20" t="n">
        <v>3.0988023</v>
      </c>
      <c r="G40" s="18" t="n">
        <v>499.78924099</v>
      </c>
      <c r="H40" s="20" t="n">
        <v>6.83556346</v>
      </c>
      <c r="I40" s="18" t="n">
        <v>505.3005972</v>
      </c>
      <c r="J40" s="20" t="n">
        <v>5.67636537</v>
      </c>
      <c r="K40" s="18" t="n">
        <v>498.68364954</v>
      </c>
      <c r="L40" s="20" t="n">
        <v>7.10802355</v>
      </c>
      <c r="M40" s="18" t="n">
        <v>479.68962642</v>
      </c>
      <c r="N40" s="20" t="n">
        <v>6.36602079</v>
      </c>
      <c r="O40" s="18" t="n">
        <v>432.02468627</v>
      </c>
      <c r="P40" s="20" t="n">
        <v>21.89614716</v>
      </c>
      <c r="Q40" s="18" t="s">
        <v>182</v>
      </c>
      <c r="R40" s="20" t="s">
        <v>182</v>
      </c>
      <c r="S40" s="18" t="n">
        <v>493.18465857</v>
      </c>
      <c r="T40" s="20" t="n">
        <v>2.25147869</v>
      </c>
      <c r="U40" s="18" t="s">
        <v>182</v>
      </c>
      <c r="V40" s="20" t="s">
        <v>182</v>
      </c>
      <c r="W40" s="18" t="n">
        <v>405.86732626</v>
      </c>
      <c r="X40" s="20" t="n">
        <v>8.374858740000001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(2873.0/B46*100)</f>
        <v/>
      </c>
      <c r="D46" s="19" t="n">
        <v>20268</v>
      </c>
      <c r="E46" s="18" t="n">
        <v>428.86499031</v>
      </c>
      <c r="F46" s="20" t="n">
        <v>3.44896885</v>
      </c>
      <c r="G46" s="18" t="n">
        <v>407.93802366</v>
      </c>
      <c r="H46" s="20" t="n">
        <v>4.95671223</v>
      </c>
      <c r="I46" s="18" t="n">
        <v>427.05749479</v>
      </c>
      <c r="J46" s="20" t="n">
        <v>6.58813581</v>
      </c>
      <c r="K46" s="18" t="n">
        <v>427.90045018</v>
      </c>
      <c r="L46" s="20" t="n">
        <v>6.36510106</v>
      </c>
      <c r="M46" s="18" t="n">
        <v>396.09177937</v>
      </c>
      <c r="N46" s="20" t="n">
        <v>7.31397358</v>
      </c>
      <c r="O46" s="18" t="n">
        <v>307.86644132</v>
      </c>
      <c r="P46" s="20" t="n">
        <v>11.90587687</v>
      </c>
      <c r="Q46" s="18" t="s">
        <v>182</v>
      </c>
      <c r="R46" s="20" t="s">
        <v>182</v>
      </c>
      <c r="S46" s="18" t="s">
        <v>182</v>
      </c>
      <c r="T46" s="20" t="s">
        <v>182</v>
      </c>
      <c r="U46" s="18" t="s">
        <v>182</v>
      </c>
      <c r="V46" s="20" t="s">
        <v>182</v>
      </c>
      <c r="W46" s="18" t="n">
        <v>387.49984729</v>
      </c>
      <c r="X46" s="20" t="n">
        <v>3.90350782</v>
      </c>
    </row>
    <row r="47" spans="1:24">
      <c r="A47" s="15" t="s">
        <v>222</v>
      </c>
      <c r="B47" s="17" t="n">
        <v>5928</v>
      </c>
      <c r="C47" s="18">
        <f>(197.0/B47*100)</f>
        <v/>
      </c>
      <c r="D47" s="19" t="n">
        <v>5731</v>
      </c>
      <c r="E47" s="18" t="n">
        <v>449.28916639</v>
      </c>
      <c r="F47" s="20" t="n">
        <v>5.95134472</v>
      </c>
      <c r="G47" s="18" t="n">
        <v>436.78847679</v>
      </c>
      <c r="H47" s="20" t="n">
        <v>7.61183448</v>
      </c>
      <c r="I47" s="18" t="n">
        <v>439.23567251</v>
      </c>
      <c r="J47" s="20" t="n">
        <v>6.95227994</v>
      </c>
      <c r="K47" s="18" t="n">
        <v>456.15869914</v>
      </c>
      <c r="L47" s="20" t="n">
        <v>5.39817113</v>
      </c>
      <c r="M47" s="18" t="n">
        <v>452.39362707</v>
      </c>
      <c r="N47" s="20" t="n">
        <v>5.32309356</v>
      </c>
      <c r="O47" s="18" t="n">
        <v>325.00177883</v>
      </c>
      <c r="P47" s="20" t="n">
        <v>13.28366105</v>
      </c>
      <c r="Q47" s="18" t="s">
        <v>182</v>
      </c>
      <c r="R47" s="20" t="s">
        <v>182</v>
      </c>
      <c r="S47" s="18" t="s">
        <v>182</v>
      </c>
      <c r="T47" s="20" t="s">
        <v>182</v>
      </c>
      <c r="U47" s="18" t="s">
        <v>182</v>
      </c>
      <c r="V47" s="20" t="s">
        <v>182</v>
      </c>
      <c r="W47" s="18" t="n">
        <v>355.69719628</v>
      </c>
      <c r="X47" s="20" t="n">
        <v>6.08593349</v>
      </c>
    </row>
    <row r="48" spans="1:24">
      <c r="A48" s="15" t="s">
        <v>223</v>
      </c>
      <c r="B48" s="17" t="n">
        <v>9841</v>
      </c>
      <c r="C48" s="18">
        <f>(19.0/B48*100)</f>
        <v/>
      </c>
      <c r="D48" s="19" t="n">
        <v>9822</v>
      </c>
      <c r="E48" s="18" t="n">
        <v>513.83909856</v>
      </c>
      <c r="F48" s="20" t="n">
        <v>4.15809783</v>
      </c>
      <c r="G48" s="18" t="n">
        <v>467.70419334</v>
      </c>
      <c r="H48" s="20" t="n">
        <v>8.002214070000001</v>
      </c>
      <c r="I48" s="18" t="n">
        <v>472.72993594</v>
      </c>
      <c r="J48" s="20" t="n">
        <v>8.406343209999999</v>
      </c>
      <c r="K48" s="18" t="n">
        <v>477.0005103</v>
      </c>
      <c r="L48" s="20" t="n">
        <v>12.44717546</v>
      </c>
      <c r="M48" s="18" t="n">
        <v>479.12135886</v>
      </c>
      <c r="N48" s="20" t="n">
        <v>11.0484166</v>
      </c>
      <c r="O48" s="18" t="n">
        <v>324.36252601</v>
      </c>
      <c r="P48" s="20" t="n">
        <v>11.17732921</v>
      </c>
      <c r="Q48" s="18" t="s">
        <v>182</v>
      </c>
      <c r="R48" s="20" t="s">
        <v>182</v>
      </c>
      <c r="S48" s="18" t="s">
        <v>182</v>
      </c>
      <c r="T48" s="20" t="s">
        <v>182</v>
      </c>
      <c r="U48" s="18" t="s">
        <v>182</v>
      </c>
      <c r="V48" s="20" t="s">
        <v>182</v>
      </c>
      <c r="W48" s="18" t="n">
        <v>414.24540886</v>
      </c>
      <c r="X48" s="20" t="n">
        <v>24.940403</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(1173.0/B50*100)</f>
        <v/>
      </c>
      <c r="D50" s="19" t="n">
        <v>10622</v>
      </c>
      <c r="E50" s="18" t="n">
        <v>433.95816338</v>
      </c>
      <c r="F50" s="20" t="n">
        <v>3.37092223</v>
      </c>
      <c r="G50" s="18" t="n">
        <v>423.15847847</v>
      </c>
      <c r="H50" s="20" t="n">
        <v>4.10428738</v>
      </c>
      <c r="I50" s="18" t="n">
        <v>439.98676012</v>
      </c>
      <c r="J50" s="20" t="n">
        <v>3.61371404</v>
      </c>
      <c r="K50" s="18" t="n">
        <v>439.48674839</v>
      </c>
      <c r="L50" s="20" t="n">
        <v>4.55664915</v>
      </c>
      <c r="M50" s="18" t="n">
        <v>445.79081494</v>
      </c>
      <c r="N50" s="20" t="n">
        <v>6.68480066</v>
      </c>
      <c r="O50" s="18" t="n">
        <v>322.25586987</v>
      </c>
      <c r="P50" s="20" t="n">
        <v>8.56992509</v>
      </c>
      <c r="Q50" s="18" t="s">
        <v>182</v>
      </c>
      <c r="R50" s="20" t="s">
        <v>182</v>
      </c>
      <c r="S50" s="18" t="s">
        <v>182</v>
      </c>
      <c r="T50" s="20" t="s">
        <v>182</v>
      </c>
      <c r="U50" s="18" t="s">
        <v>182</v>
      </c>
      <c r="V50" s="20" t="s">
        <v>182</v>
      </c>
      <c r="W50" s="18" t="n">
        <v>389.6531908</v>
      </c>
      <c r="X50" s="20" t="n">
        <v>9.140342159999999</v>
      </c>
    </row>
    <row r="51" spans="1:24">
      <c r="A51" s="15" t="s">
        <v>226</v>
      </c>
      <c r="B51" s="17" t="n">
        <v>6866</v>
      </c>
      <c r="C51" s="18">
        <f>(116.0/B51*100)</f>
        <v/>
      </c>
      <c r="D51" s="19" t="n">
        <v>6750</v>
      </c>
      <c r="E51" s="18" t="n">
        <v>430.09930763</v>
      </c>
      <c r="F51" s="20" t="n">
        <v>3.66128377</v>
      </c>
      <c r="G51" s="18" t="n">
        <v>421.10028949</v>
      </c>
      <c r="H51" s="20" t="n">
        <v>5.88342177</v>
      </c>
      <c r="I51" s="18" t="n">
        <v>434.54802105</v>
      </c>
      <c r="J51" s="20" t="n">
        <v>5.39420573</v>
      </c>
      <c r="K51" s="18" t="n">
        <v>437.93023839</v>
      </c>
      <c r="L51" s="20" t="n">
        <v>3.63389751</v>
      </c>
      <c r="M51" s="18" t="n">
        <v>437.55922344</v>
      </c>
      <c r="N51" s="20" t="n">
        <v>3.87311676</v>
      </c>
      <c r="O51" s="18" t="n">
        <v>306.15936954</v>
      </c>
      <c r="P51" s="20" t="n">
        <v>16.24559738</v>
      </c>
      <c r="Q51" s="18" t="s">
        <v>182</v>
      </c>
      <c r="R51" s="20" t="s">
        <v>182</v>
      </c>
      <c r="S51" s="18" t="n">
        <v>427.96430568</v>
      </c>
      <c r="T51" s="20" t="n">
        <v>5.20460603</v>
      </c>
      <c r="U51" s="18" t="s">
        <v>182</v>
      </c>
      <c r="V51" s="20" t="s">
        <v>182</v>
      </c>
      <c r="W51" s="18" t="n">
        <v>392.51616519</v>
      </c>
      <c r="X51" s="20" t="n">
        <v>5.72738071</v>
      </c>
    </row>
    <row r="52" spans="1:24">
      <c r="A52" s="15" t="s">
        <v>227</v>
      </c>
      <c r="B52" s="17" t="n">
        <v>5809</v>
      </c>
      <c r="C52" s="18">
        <f>(120.0/B52*100)</f>
        <v/>
      </c>
      <c r="D52" s="19" t="n">
        <v>5689</v>
      </c>
      <c r="E52" s="18" t="n">
        <v>499.27752088</v>
      </c>
      <c r="F52" s="20" t="n">
        <v>3.20518086</v>
      </c>
      <c r="G52" s="18" t="n">
        <v>478.10364073</v>
      </c>
      <c r="H52" s="20" t="n">
        <v>4.79698541</v>
      </c>
      <c r="I52" s="18" t="n">
        <v>492.19322666</v>
      </c>
      <c r="J52" s="20" t="n">
        <v>3.8833052</v>
      </c>
      <c r="K52" s="18" t="n">
        <v>493.69791268</v>
      </c>
      <c r="L52" s="20" t="n">
        <v>4.34143474</v>
      </c>
      <c r="M52" s="18" t="n">
        <v>483.27153973</v>
      </c>
      <c r="N52" s="20" t="n">
        <v>4.49714585</v>
      </c>
      <c r="O52" s="18" t="n">
        <v>369.52470076</v>
      </c>
      <c r="P52" s="20" t="n">
        <v>22.63947018</v>
      </c>
      <c r="Q52" s="18" t="s">
        <v>182</v>
      </c>
      <c r="R52" s="20" t="s">
        <v>182</v>
      </c>
      <c r="S52" s="18" t="s">
        <v>182</v>
      </c>
      <c r="T52" s="20" t="s">
        <v>182</v>
      </c>
      <c r="U52" s="18" t="s">
        <v>182</v>
      </c>
      <c r="V52" s="20" t="s">
        <v>182</v>
      </c>
      <c r="W52" s="18" t="n">
        <v>399.02776206</v>
      </c>
      <c r="X52" s="20" t="n">
        <v>7.13521503</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(509.0/B54*100)</f>
        <v/>
      </c>
      <c r="D54" s="19" t="n">
        <v>4231</v>
      </c>
      <c r="E54" s="18" t="n">
        <v>377.56969923</v>
      </c>
      <c r="F54" s="20" t="n">
        <v>3.95200579</v>
      </c>
      <c r="G54" s="18" t="n">
        <v>349.23510748</v>
      </c>
      <c r="H54" s="20" t="n">
        <v>5.85173507</v>
      </c>
      <c r="I54" s="18" t="n">
        <v>362.20910718</v>
      </c>
      <c r="J54" s="20" t="n">
        <v>8.320897130000001</v>
      </c>
      <c r="K54" s="18" t="n">
        <v>352.42146681</v>
      </c>
      <c r="L54" s="20" t="n">
        <v>7.01324374</v>
      </c>
      <c r="M54" s="18" t="n">
        <v>339.44335769</v>
      </c>
      <c r="N54" s="20" t="n">
        <v>8.0711195</v>
      </c>
      <c r="O54" s="18" t="n">
        <v>297.57841935</v>
      </c>
      <c r="P54" s="20" t="n">
        <v>8.27344974</v>
      </c>
      <c r="Q54" s="18" t="s">
        <v>182</v>
      </c>
      <c r="R54" s="20" t="s">
        <v>182</v>
      </c>
      <c r="S54" s="18" t="s">
        <v>182</v>
      </c>
      <c r="T54" s="20" t="s">
        <v>182</v>
      </c>
      <c r="U54" s="18" t="s">
        <v>182</v>
      </c>
      <c r="V54" s="20" t="s">
        <v>182</v>
      </c>
      <c r="W54" s="18" t="n">
        <v>314.19182893</v>
      </c>
      <c r="X54" s="20" t="n">
        <v>5.88862248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(80.0/B56*100)</f>
        <v/>
      </c>
      <c r="D56" s="19" t="n">
        <v>5279</v>
      </c>
      <c r="E56" s="18" t="n">
        <v>540.3400736999999</v>
      </c>
      <c r="F56" s="20" t="n">
        <v>2.73824797</v>
      </c>
      <c r="G56" s="18" t="n">
        <v>508.24781948</v>
      </c>
      <c r="H56" s="20" t="n">
        <v>5.20550086</v>
      </c>
      <c r="I56" s="18" t="n">
        <v>503.65939629</v>
      </c>
      <c r="J56" s="20" t="n">
        <v>5.7083088</v>
      </c>
      <c r="K56" s="18" t="n">
        <v>509.02735081</v>
      </c>
      <c r="L56" s="20" t="n">
        <v>6.09396246</v>
      </c>
      <c r="M56" s="18" t="n">
        <v>496.90387993</v>
      </c>
      <c r="N56" s="20" t="n">
        <v>5.41776304</v>
      </c>
      <c r="O56" s="18" t="n">
        <v>431.98054993</v>
      </c>
      <c r="P56" s="20" t="n">
        <v>17.09401393</v>
      </c>
      <c r="Q56" s="18" t="s">
        <v>182</v>
      </c>
      <c r="R56" s="20" t="s">
        <v>182</v>
      </c>
      <c r="S56" s="18" t="s">
        <v>182</v>
      </c>
      <c r="T56" s="20" t="s">
        <v>182</v>
      </c>
      <c r="U56" s="18" t="s">
        <v>182</v>
      </c>
      <c r="V56" s="20" t="s">
        <v>182</v>
      </c>
      <c r="W56" s="18" t="n">
        <v>407.70632389</v>
      </c>
      <c r="X56" s="20" t="n">
        <v>22.79046858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(270.0/B61*100)</f>
        <v/>
      </c>
      <c r="D61" s="19" t="n">
        <v>6255</v>
      </c>
      <c r="E61" s="18" t="n">
        <v>494.58280883</v>
      </c>
      <c r="F61" s="20" t="n">
        <v>2.6483086</v>
      </c>
      <c r="G61" s="18" t="n">
        <v>449.63964349</v>
      </c>
      <c r="H61" s="20" t="n">
        <v>4.22483512</v>
      </c>
      <c r="I61" s="18" t="n">
        <v>447.59654754</v>
      </c>
      <c r="J61" s="20" t="n">
        <v>6.3608258</v>
      </c>
      <c r="K61" s="18" t="n">
        <v>448.14637401</v>
      </c>
      <c r="L61" s="20" t="n">
        <v>5.72108445</v>
      </c>
      <c r="M61" s="18" t="n">
        <v>419.99459265</v>
      </c>
      <c r="N61" s="20" t="n">
        <v>7.93209989</v>
      </c>
      <c r="O61" s="18" t="n">
        <v>368.81442632</v>
      </c>
      <c r="P61" s="20" t="n">
        <v>17.16780352</v>
      </c>
      <c r="Q61" s="18" t="s">
        <v>182</v>
      </c>
      <c r="R61" s="20" t="s">
        <v>182</v>
      </c>
      <c r="S61" s="18" t="s">
        <v>182</v>
      </c>
      <c r="T61" s="20" t="s">
        <v>182</v>
      </c>
      <c r="U61" s="18" t="s">
        <v>182</v>
      </c>
      <c r="V61" s="20" t="s">
        <v>182</v>
      </c>
      <c r="W61" s="18" t="n">
        <v>371.70760133</v>
      </c>
      <c r="X61" s="20" t="n">
        <v>7.83304841</v>
      </c>
    </row>
    <row r="62" spans="1:24">
      <c r="A62" s="15" t="s">
        <v>237</v>
      </c>
      <c r="B62" s="17" t="n">
        <v>4476</v>
      </c>
      <c r="C62" s="18">
        <f>(5.0/B62*100)</f>
        <v/>
      </c>
      <c r="D62" s="19" t="n">
        <v>4471</v>
      </c>
      <c r="E62" s="18" t="n">
        <v>519.10174711</v>
      </c>
      <c r="F62" s="20" t="n">
        <v>1.52732668</v>
      </c>
      <c r="G62" s="18" t="n">
        <v>484.94909701</v>
      </c>
      <c r="H62" s="20" t="n">
        <v>3.98698586</v>
      </c>
      <c r="I62" s="18" t="n">
        <v>494.75278655</v>
      </c>
      <c r="J62" s="20" t="n">
        <v>4.51272613</v>
      </c>
      <c r="K62" s="18" t="n">
        <v>491.58836849</v>
      </c>
      <c r="L62" s="20" t="n">
        <v>4.67394387</v>
      </c>
      <c r="M62" s="18" t="n">
        <v>482.70711439</v>
      </c>
      <c r="N62" s="20" t="n">
        <v>5.66408138</v>
      </c>
      <c r="O62" s="18" t="n">
        <v>426.5402774</v>
      </c>
      <c r="P62" s="20" t="n">
        <v>15.63912385</v>
      </c>
      <c r="Q62" s="18" t="s">
        <v>182</v>
      </c>
      <c r="R62" s="20" t="s">
        <v>182</v>
      </c>
      <c r="S62" s="18" t="s">
        <v>182</v>
      </c>
      <c r="T62" s="20" t="s">
        <v>182</v>
      </c>
      <c r="U62" s="18" t="s">
        <v>182</v>
      </c>
      <c r="V62" s="20" t="s">
        <v>182</v>
      </c>
      <c r="W62" s="18" t="n">
        <v>438.49863123</v>
      </c>
      <c r="X62" s="20" t="n">
        <v>21.97317174</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(300.0/B67*100)</f>
        <v/>
      </c>
      <c r="D67" s="19" t="n">
        <v>6671</v>
      </c>
      <c r="E67" s="18" t="n">
        <v>411.34450788</v>
      </c>
      <c r="F67" s="20" t="n">
        <v>3.18030727</v>
      </c>
      <c r="G67" s="18" t="n">
        <v>391.48042185</v>
      </c>
      <c r="H67" s="20" t="n">
        <v>4.8646994</v>
      </c>
      <c r="I67" s="18" t="n">
        <v>400.53163209</v>
      </c>
      <c r="J67" s="20" t="n">
        <v>4.67592831</v>
      </c>
      <c r="K67" s="18" t="n">
        <v>414.57071176</v>
      </c>
      <c r="L67" s="20" t="n">
        <v>7.91302997</v>
      </c>
      <c r="M67" s="18" t="n">
        <v>378.11910354</v>
      </c>
      <c r="N67" s="20" t="n">
        <v>12.40821338</v>
      </c>
      <c r="O67" s="18" t="n">
        <v>291.76354753</v>
      </c>
      <c r="P67" s="20" t="n">
        <v>5.37762837</v>
      </c>
      <c r="Q67" s="18" t="s">
        <v>182</v>
      </c>
      <c r="R67" s="20" t="s">
        <v>182</v>
      </c>
      <c r="S67" s="18" t="s">
        <v>182</v>
      </c>
      <c r="T67" s="20" t="s">
        <v>182</v>
      </c>
      <c r="U67" s="18" t="s">
        <v>182</v>
      </c>
      <c r="V67" s="20" t="s">
        <v>182</v>
      </c>
      <c r="W67" s="18" t="n">
        <v>328.09776735</v>
      </c>
      <c r="X67" s="20" t="n">
        <v>7.60180214</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510.87970847</v>
      </c>
      <c r="F70" s="20" t="n">
        <v>3.31609752</v>
      </c>
      <c r="G70" s="18" t="n">
        <v>482.70822932</v>
      </c>
      <c r="H70" s="20" t="n">
        <v>5.26971459</v>
      </c>
      <c r="I70" s="18" t="n">
        <v>490.53407584</v>
      </c>
      <c r="J70" s="20" t="n">
        <v>5.24009364</v>
      </c>
      <c r="K70" s="18" t="n">
        <v>499.8802906</v>
      </c>
      <c r="L70" s="20" t="n">
        <v>5.8208511</v>
      </c>
      <c r="M70" s="18" t="n">
        <v>477.1797559</v>
      </c>
      <c r="N70" s="20" t="n">
        <v>5.71630798</v>
      </c>
      <c r="O70" s="18" t="n">
        <v>426.1731216</v>
      </c>
      <c r="P70" s="20" t="n">
        <v>17.43907662</v>
      </c>
      <c r="Q70" s="18" t="s">
        <v>182</v>
      </c>
      <c r="R70" s="20" t="s">
        <v>182</v>
      </c>
      <c r="S70" s="18" t="s">
        <v>182</v>
      </c>
      <c r="T70" s="20" t="s">
        <v>182</v>
      </c>
      <c r="U70" s="18" t="s">
        <v>182</v>
      </c>
      <c r="V70" s="20" t="s">
        <v>182</v>
      </c>
      <c r="W70" s="18" t="n">
        <v>445.36624096</v>
      </c>
      <c r="X70" s="20" t="n">
        <v>8.248300820000001</v>
      </c>
    </row>
    <row r="71" spans="1:24">
      <c r="A71" s="15" t="s">
        <v>246</v>
      </c>
      <c r="B71" s="17" t="n">
        <v>6115</v>
      </c>
      <c r="C71" s="18">
        <f>(122.0/B71*100)</f>
        <v/>
      </c>
      <c r="D71" s="19" t="n">
        <v>5993</v>
      </c>
      <c r="E71" s="18" t="n">
        <v>542.84294155</v>
      </c>
      <c r="F71" s="20" t="n">
        <v>2.11652092</v>
      </c>
      <c r="G71" s="18" t="n">
        <v>518.01679964</v>
      </c>
      <c r="H71" s="20" t="n">
        <v>4.75735916</v>
      </c>
      <c r="I71" s="18" t="n">
        <v>525.68135399</v>
      </c>
      <c r="J71" s="20" t="n">
        <v>3.77416275</v>
      </c>
      <c r="K71" s="18" t="n">
        <v>543.23202471</v>
      </c>
      <c r="L71" s="20" t="n">
        <v>3.58186022</v>
      </c>
      <c r="M71" s="18" t="n">
        <v>536.81276581</v>
      </c>
      <c r="N71" s="20" t="n">
        <v>4.91573963</v>
      </c>
      <c r="O71" s="18" t="n">
        <v>440.86831375</v>
      </c>
      <c r="P71" s="20" t="n">
        <v>17.19045308</v>
      </c>
      <c r="Q71" s="18" t="s">
        <v>182</v>
      </c>
      <c r="R71" s="20" t="s">
        <v>182</v>
      </c>
      <c r="S71" s="18" t="s">
        <v>182</v>
      </c>
      <c r="T71" s="20" t="s">
        <v>182</v>
      </c>
      <c r="U71" s="18" t="s">
        <v>182</v>
      </c>
      <c r="V71" s="20" t="s">
        <v>182</v>
      </c>
      <c r="W71" s="18" t="n">
        <v>491.30932603</v>
      </c>
      <c r="X71" s="20" t="n">
        <v>16.50305207</v>
      </c>
    </row>
    <row r="72" spans="1:24">
      <c r="A72" s="15" t="s">
        <v>247</v>
      </c>
      <c r="B72" s="17" t="n">
        <v>7708</v>
      </c>
      <c r="C72" s="18">
        <f>(9.0/B72*100)</f>
        <v/>
      </c>
      <c r="D72" s="19" t="n">
        <v>7699</v>
      </c>
      <c r="E72" s="18" t="n">
        <v>508.58937889</v>
      </c>
      <c r="F72" s="20" t="n">
        <v>2.40201654</v>
      </c>
      <c r="G72" s="18" t="n">
        <v>491.25074521</v>
      </c>
      <c r="H72" s="20" t="n">
        <v>4.59197819</v>
      </c>
      <c r="I72" s="18" t="n">
        <v>493.48347966</v>
      </c>
      <c r="J72" s="20" t="n">
        <v>3.98287091</v>
      </c>
      <c r="K72" s="18" t="n">
        <v>486.47005445</v>
      </c>
      <c r="L72" s="20" t="n">
        <v>6.3036461</v>
      </c>
      <c r="M72" s="18" t="n">
        <v>472.94197768</v>
      </c>
      <c r="N72" s="20" t="n">
        <v>7.02796167</v>
      </c>
      <c r="O72" s="18" t="n">
        <v>326.14458683</v>
      </c>
      <c r="P72" s="20" t="n">
        <v>15.96470294</v>
      </c>
      <c r="Q72" s="18" t="s">
        <v>182</v>
      </c>
      <c r="R72" s="20" t="s">
        <v>182</v>
      </c>
      <c r="S72" s="18" t="s">
        <v>182</v>
      </c>
      <c r="T72" s="20" t="s">
        <v>182</v>
      </c>
      <c r="U72" s="18" t="s">
        <v>182</v>
      </c>
      <c r="V72" s="20" t="s">
        <v>182</v>
      </c>
      <c r="W72" s="18" t="n">
        <v>418.96631036</v>
      </c>
      <c r="X72" s="20" t="n">
        <v>24.84993102</v>
      </c>
    </row>
    <row r="73" spans="1:24">
      <c r="A73" s="15" t="s">
        <v>248</v>
      </c>
      <c r="B73" s="17" t="n">
        <v>8249</v>
      </c>
      <c r="C73" s="18">
        <f>(254.0/B73*100)</f>
        <v/>
      </c>
      <c r="D73" s="19" t="n">
        <v>7995</v>
      </c>
      <c r="E73" s="18" t="n">
        <v>412.80238175</v>
      </c>
      <c r="F73" s="20" t="n">
        <v>4.33296552</v>
      </c>
      <c r="G73" s="18" t="n">
        <v>405.02252861</v>
      </c>
      <c r="H73" s="20" t="n">
        <v>4.32974423</v>
      </c>
      <c r="I73" s="18" t="n">
        <v>419.09998862</v>
      </c>
      <c r="J73" s="20" t="n">
        <v>3.92960128</v>
      </c>
      <c r="K73" s="18" t="n">
        <v>408.34911756</v>
      </c>
      <c r="L73" s="20" t="n">
        <v>4.53479188</v>
      </c>
      <c r="M73" s="18" t="n">
        <v>414.77463499</v>
      </c>
      <c r="N73" s="20" t="n">
        <v>5.31892351</v>
      </c>
      <c r="O73" s="18" t="n">
        <v>351.84252841</v>
      </c>
      <c r="P73" s="20" t="n">
        <v>8.1004358</v>
      </c>
      <c r="Q73" s="18" t="s">
        <v>182</v>
      </c>
      <c r="R73" s="20" t="s">
        <v>182</v>
      </c>
      <c r="S73" s="18" t="s">
        <v>182</v>
      </c>
      <c r="T73" s="20" t="s">
        <v>182</v>
      </c>
      <c r="U73" s="18" t="s">
        <v>182</v>
      </c>
      <c r="V73" s="20" t="s">
        <v>182</v>
      </c>
      <c r="W73" s="18" t="n">
        <v>352.30606508</v>
      </c>
      <c r="X73" s="20" t="n">
        <v>10.60067641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(298.0/B77*100)</f>
        <v/>
      </c>
      <c r="D77" s="19" t="n">
        <v>5764</v>
      </c>
      <c r="E77" s="18" t="n">
        <v>452.63453752</v>
      </c>
      <c r="F77" s="20" t="n">
        <v>3.25369455</v>
      </c>
      <c r="G77" s="18" t="n">
        <v>436.6034003</v>
      </c>
      <c r="H77" s="20" t="n">
        <v>5.38179451</v>
      </c>
      <c r="I77" s="18" t="n">
        <v>457.39641517</v>
      </c>
      <c r="J77" s="20" t="n">
        <v>5.17947473</v>
      </c>
      <c r="K77" s="18" t="n">
        <v>470.11802551</v>
      </c>
      <c r="L77" s="20" t="n">
        <v>4.53768198</v>
      </c>
      <c r="M77" s="18" t="n">
        <v>442.89426233</v>
      </c>
      <c r="N77" s="20" t="n">
        <v>5.85568752</v>
      </c>
      <c r="O77" s="18" t="n">
        <v>324.87880635</v>
      </c>
      <c r="P77" s="20" t="n">
        <v>14.89113436</v>
      </c>
      <c r="Q77" s="18" t="s">
        <v>182</v>
      </c>
      <c r="R77" s="20" t="s">
        <v>182</v>
      </c>
      <c r="S77" s="18" t="s">
        <v>182</v>
      </c>
      <c r="T77" s="20" t="s">
        <v>182</v>
      </c>
      <c r="U77" s="18" t="s">
        <v>182</v>
      </c>
      <c r="V77" s="20" t="s">
        <v>182</v>
      </c>
      <c r="W77" s="18" t="n">
        <v>374.84773804</v>
      </c>
      <c r="X77" s="20" t="n">
        <v>4.71047267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341</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477.17900119</v>
      </c>
      <c r="F7" s="20" t="n">
        <v>3.05133827</v>
      </c>
      <c r="G7" s="18" t="n">
        <v>502.45808503</v>
      </c>
      <c r="H7" s="20" t="n">
        <v>3.66320231</v>
      </c>
      <c r="I7" s="18" t="n">
        <v>517.8170426200001</v>
      </c>
      <c r="J7" s="20" t="n">
        <v>3.06818207</v>
      </c>
      <c r="K7" s="18" t="n">
        <v>527.82896313</v>
      </c>
      <c r="L7" s="20" t="n">
        <v>3.36470502</v>
      </c>
      <c r="M7" s="18" t="n">
        <v>527.71245476</v>
      </c>
      <c r="N7" s="20" t="n">
        <v>4.47664031</v>
      </c>
      <c r="O7" s="18" t="n">
        <v>407.59514641</v>
      </c>
      <c r="P7" s="20" t="n">
        <v>17.19088166</v>
      </c>
      <c r="Q7" s="18" t="s">
        <v>182</v>
      </c>
      <c r="R7" s="20" t="s">
        <v>182</v>
      </c>
      <c r="S7" s="18" t="s">
        <v>182</v>
      </c>
      <c r="T7" s="20" t="s">
        <v>182</v>
      </c>
      <c r="U7" s="18" t="s">
        <v>182</v>
      </c>
      <c r="V7" s="20" t="s">
        <v>182</v>
      </c>
      <c r="W7" s="18" t="n">
        <v>465.86797364</v>
      </c>
      <c r="X7" s="20" t="n">
        <v>5.22774673</v>
      </c>
    </row>
    <row r="8" spans="1:24">
      <c r="A8" s="15" t="s">
        <v>183</v>
      </c>
      <c r="B8" s="17" t="n">
        <v>7007</v>
      </c>
      <c r="C8" s="18">
        <f>(206.0/B8*100)</f>
        <v/>
      </c>
      <c r="D8" s="19" t="n">
        <v>6801</v>
      </c>
      <c r="E8" s="18" t="n">
        <v>496.67518612</v>
      </c>
      <c r="F8" s="20" t="n">
        <v>2.83590454</v>
      </c>
      <c r="G8" s="18" t="n">
        <v>493.69573939</v>
      </c>
      <c r="H8" s="20" t="n">
        <v>4.83935208</v>
      </c>
      <c r="I8" s="18" t="n">
        <v>500.93143088</v>
      </c>
      <c r="J8" s="20" t="n">
        <v>4.36498803</v>
      </c>
      <c r="K8" s="18" t="n">
        <v>487.74610477</v>
      </c>
      <c r="L8" s="20" t="n">
        <v>7.01204575</v>
      </c>
      <c r="M8" s="18" t="n">
        <v>445.11982378</v>
      </c>
      <c r="N8" s="20" t="n">
        <v>9.237547530000001</v>
      </c>
      <c r="O8" s="18" t="n">
        <v>386.26625258</v>
      </c>
      <c r="P8" s="20" t="n">
        <v>31.80566846</v>
      </c>
      <c r="Q8" s="18" t="s">
        <v>182</v>
      </c>
      <c r="R8" s="20" t="s">
        <v>182</v>
      </c>
      <c r="S8" s="18" t="n">
        <v>361.38025951</v>
      </c>
      <c r="T8" s="20" t="n">
        <v>22.72565673</v>
      </c>
      <c r="U8" s="18" t="s">
        <v>182</v>
      </c>
      <c r="V8" s="20" t="s">
        <v>182</v>
      </c>
      <c r="W8" s="18" t="n">
        <v>394.14717849</v>
      </c>
      <c r="X8" s="20" t="n">
        <v>7.37171916</v>
      </c>
    </row>
    <row r="9" spans="1:24">
      <c r="A9" s="15" t="s">
        <v>184</v>
      </c>
      <c r="B9" s="17" t="n">
        <v>9651</v>
      </c>
      <c r="C9" s="18">
        <f>(603.0/B9*100)</f>
        <v/>
      </c>
      <c r="D9" s="19" t="n">
        <v>9048</v>
      </c>
      <c r="E9" s="18" t="n">
        <v>516.11808625</v>
      </c>
      <c r="F9" s="20" t="n">
        <v>2.52189544</v>
      </c>
      <c r="G9" s="18" t="n">
        <v>523.6310839400001</v>
      </c>
      <c r="H9" s="20" t="n">
        <v>4.212073</v>
      </c>
      <c r="I9" s="18" t="n">
        <v>510.26224074</v>
      </c>
      <c r="J9" s="20" t="n">
        <v>4.49793348</v>
      </c>
      <c r="K9" s="18" t="n">
        <v>472.33013161</v>
      </c>
      <c r="L9" s="20" t="n">
        <v>7.02714719</v>
      </c>
      <c r="M9" s="18" t="n">
        <v>448.77550534</v>
      </c>
      <c r="N9" s="20" t="n">
        <v>7.22045211</v>
      </c>
      <c r="O9" s="18" t="n">
        <v>468.80407001</v>
      </c>
      <c r="P9" s="20" t="n">
        <v>44.15422539</v>
      </c>
      <c r="Q9" s="18" t="s">
        <v>182</v>
      </c>
      <c r="R9" s="20" t="s">
        <v>182</v>
      </c>
      <c r="S9" s="18" t="n">
        <v>347.7815185</v>
      </c>
      <c r="T9" s="20" t="n">
        <v>11.20716786</v>
      </c>
      <c r="U9" s="18" t="s">
        <v>182</v>
      </c>
      <c r="V9" s="20" t="s">
        <v>182</v>
      </c>
      <c r="W9" s="18" t="n">
        <v>417.87921486</v>
      </c>
      <c r="X9" s="20" t="n">
        <v>6.61690812</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(143.0/B11*100)</f>
        <v/>
      </c>
      <c r="D11" s="19" t="n">
        <v>6910</v>
      </c>
      <c r="E11" s="18" t="n">
        <v>459.6034873</v>
      </c>
      <c r="F11" s="20" t="n">
        <v>2.85506777</v>
      </c>
      <c r="G11" s="18" t="n">
        <v>477.5086474</v>
      </c>
      <c r="H11" s="20" t="n">
        <v>4.45200111</v>
      </c>
      <c r="I11" s="18" t="n">
        <v>485.05860391</v>
      </c>
      <c r="J11" s="20" t="n">
        <v>5.23389328</v>
      </c>
      <c r="K11" s="18" t="n">
        <v>442.01962802</v>
      </c>
      <c r="L11" s="20" t="n">
        <v>6.83340876</v>
      </c>
      <c r="M11" s="18" t="n">
        <v>412.92227014</v>
      </c>
      <c r="N11" s="20" t="n">
        <v>8.3458329</v>
      </c>
      <c r="O11" s="18" t="n">
        <v>312.95665784</v>
      </c>
      <c r="P11" s="20" t="n">
        <v>30.7330562</v>
      </c>
      <c r="Q11" s="18" t="s">
        <v>182</v>
      </c>
      <c r="R11" s="20" t="s">
        <v>182</v>
      </c>
      <c r="S11" s="18" t="s">
        <v>182</v>
      </c>
      <c r="T11" s="20" t="s">
        <v>182</v>
      </c>
      <c r="U11" s="18" t="s">
        <v>182</v>
      </c>
      <c r="V11" s="20" t="s">
        <v>182</v>
      </c>
      <c r="W11" s="18" t="n">
        <v>411.87410156</v>
      </c>
      <c r="X11" s="20" t="n">
        <v>7.85565724</v>
      </c>
    </row>
    <row r="12" spans="1:24">
      <c r="A12" s="15" t="s">
        <v>187</v>
      </c>
      <c r="B12" s="17" t="n">
        <v>6894</v>
      </c>
      <c r="C12" s="18">
        <f>(128.0/B12*100)</f>
        <v/>
      </c>
      <c r="D12" s="19" t="n">
        <v>6766</v>
      </c>
      <c r="E12" s="18" t="n">
        <v>506.79099739</v>
      </c>
      <c r="F12" s="20" t="n">
        <v>3.11687335</v>
      </c>
      <c r="G12" s="18" t="n">
        <v>495.08382607</v>
      </c>
      <c r="H12" s="20" t="n">
        <v>4.01934133</v>
      </c>
      <c r="I12" s="18" t="n">
        <v>501.26769204</v>
      </c>
      <c r="J12" s="20" t="n">
        <v>4.11081871</v>
      </c>
      <c r="K12" s="18" t="n">
        <v>488.10468014</v>
      </c>
      <c r="L12" s="20" t="n">
        <v>5.24761238</v>
      </c>
      <c r="M12" s="18" t="n">
        <v>459.37121747</v>
      </c>
      <c r="N12" s="20" t="n">
        <v>5.9956586</v>
      </c>
      <c r="O12" s="18" t="n">
        <v>401.25210766</v>
      </c>
      <c r="P12" s="20" t="n">
        <v>22.85696234</v>
      </c>
      <c r="Q12" s="18" t="s">
        <v>182</v>
      </c>
      <c r="R12" s="20" t="s">
        <v>182</v>
      </c>
      <c r="S12" s="18" t="n">
        <v>332.31014509</v>
      </c>
      <c r="T12" s="20" t="n">
        <v>18.34291261</v>
      </c>
      <c r="U12" s="18" t="s">
        <v>182</v>
      </c>
      <c r="V12" s="20" t="s">
        <v>182</v>
      </c>
      <c r="W12" s="18" t="n">
        <v>408.51632568</v>
      </c>
      <c r="X12" s="20" t="n">
        <v>8.627785360000001</v>
      </c>
    </row>
    <row r="13" spans="1:24">
      <c r="A13" s="15" t="s">
        <v>188</v>
      </c>
      <c r="B13" s="17" t="n">
        <v>7161</v>
      </c>
      <c r="C13" s="18">
        <f>(341.0/B13*100)</f>
        <v/>
      </c>
      <c r="D13" s="19" t="n">
        <v>6820</v>
      </c>
      <c r="E13" s="18" t="n">
        <v>517.5556116499999</v>
      </c>
      <c r="F13" s="20" t="n">
        <v>2.4909758</v>
      </c>
      <c r="G13" s="18" t="n">
        <v>516.58501208</v>
      </c>
      <c r="H13" s="20" t="n">
        <v>3.84912029</v>
      </c>
      <c r="I13" s="18" t="n">
        <v>506.74217994</v>
      </c>
      <c r="J13" s="20" t="n">
        <v>3.81535103</v>
      </c>
      <c r="K13" s="18" t="n">
        <v>503.67197424</v>
      </c>
      <c r="L13" s="20" t="n">
        <v>5.57996021</v>
      </c>
      <c r="M13" s="18" t="n">
        <v>475.57673733</v>
      </c>
      <c r="N13" s="20" t="n">
        <v>6.51751594</v>
      </c>
      <c r="O13" s="18" t="n">
        <v>391.87245923</v>
      </c>
      <c r="P13" s="20" t="n">
        <v>22.46267813</v>
      </c>
      <c r="Q13" s="18" t="s">
        <v>182</v>
      </c>
      <c r="R13" s="20" t="s">
        <v>182</v>
      </c>
      <c r="S13" s="18" t="n">
        <v>407.4699787</v>
      </c>
      <c r="T13" s="20" t="n">
        <v>6.79601306</v>
      </c>
      <c r="U13" s="18" t="s">
        <v>182</v>
      </c>
      <c r="V13" s="20" t="s">
        <v>182</v>
      </c>
      <c r="W13" s="18" t="n">
        <v>421.22456558</v>
      </c>
      <c r="X13" s="20" t="n">
        <v>7.5675229</v>
      </c>
    </row>
    <row r="14" spans="1:24">
      <c r="A14" s="15" t="s">
        <v>189</v>
      </c>
      <c r="B14" s="17" t="n">
        <v>5587</v>
      </c>
      <c r="C14" s="18">
        <f>(201.0/B14*100)</f>
        <v/>
      </c>
      <c r="D14" s="19" t="n">
        <v>5386</v>
      </c>
      <c r="E14" s="18" t="n">
        <v>521.58656417</v>
      </c>
      <c r="F14" s="20" t="n">
        <v>2.61732643</v>
      </c>
      <c r="G14" s="18" t="n">
        <v>527.95116605</v>
      </c>
      <c r="H14" s="20" t="n">
        <v>3.43991589</v>
      </c>
      <c r="I14" s="18" t="n">
        <v>530.30220113</v>
      </c>
      <c r="J14" s="20" t="n">
        <v>4.74767526</v>
      </c>
      <c r="K14" s="18" t="n">
        <v>507.03445187</v>
      </c>
      <c r="L14" s="20" t="n">
        <v>5.22522662</v>
      </c>
      <c r="M14" s="18" t="n">
        <v>498.92715493</v>
      </c>
      <c r="N14" s="20" t="n">
        <v>6.46655981</v>
      </c>
      <c r="O14" s="18" t="n">
        <v>397.46444377</v>
      </c>
      <c r="P14" s="20" t="n">
        <v>18.97557136</v>
      </c>
      <c r="Q14" s="18" t="s">
        <v>182</v>
      </c>
      <c r="R14" s="20" t="s">
        <v>182</v>
      </c>
      <c r="S14" s="18" t="s">
        <v>182</v>
      </c>
      <c r="T14" s="20" t="s">
        <v>182</v>
      </c>
      <c r="U14" s="18" t="s">
        <v>182</v>
      </c>
      <c r="V14" s="20" t="s">
        <v>182</v>
      </c>
      <c r="W14" s="18" t="n">
        <v>455.81863707</v>
      </c>
      <c r="X14" s="20" t="n">
        <v>8.319169090000001</v>
      </c>
    </row>
    <row r="15" spans="1:24">
      <c r="A15" s="15" t="s">
        <v>190</v>
      </c>
      <c r="B15" s="17" t="n">
        <v>5882</v>
      </c>
      <c r="C15" s="18">
        <f>(167.0/B15*100)</f>
        <v/>
      </c>
      <c r="D15" s="19" t="n">
        <v>5715</v>
      </c>
      <c r="E15" s="18" t="n">
        <v>533.1769829</v>
      </c>
      <c r="F15" s="20" t="n">
        <v>2.58415486</v>
      </c>
      <c r="G15" s="18" t="n">
        <v>539.82316712</v>
      </c>
      <c r="H15" s="20" t="n">
        <v>3.65630688</v>
      </c>
      <c r="I15" s="18" t="n">
        <v>534.37249388</v>
      </c>
      <c r="J15" s="20" t="n">
        <v>3.9701972</v>
      </c>
      <c r="K15" s="18" t="n">
        <v>534.94828115</v>
      </c>
      <c r="L15" s="20" t="n">
        <v>5.36415732</v>
      </c>
      <c r="M15" s="18" t="n">
        <v>511.44403449</v>
      </c>
      <c r="N15" s="20" t="n">
        <v>7.28222617</v>
      </c>
      <c r="O15" s="18" t="n">
        <v>346.97734016</v>
      </c>
      <c r="P15" s="20" t="n">
        <v>25.67199834</v>
      </c>
      <c r="Q15" s="18" t="s">
        <v>182</v>
      </c>
      <c r="R15" s="20" t="s">
        <v>182</v>
      </c>
      <c r="S15" s="18" t="n">
        <v>367.66871077</v>
      </c>
      <c r="T15" s="20" t="n">
        <v>14.82638214</v>
      </c>
      <c r="U15" s="18" t="s">
        <v>182</v>
      </c>
      <c r="V15" s="20" t="s">
        <v>182</v>
      </c>
      <c r="W15" s="18" t="n">
        <v>443.39751162</v>
      </c>
      <c r="X15" s="20" t="n">
        <v>8.709731229999999</v>
      </c>
    </row>
    <row r="16" spans="1:24">
      <c r="A16" s="15" t="s">
        <v>191</v>
      </c>
      <c r="B16" s="17" t="n">
        <v>6108</v>
      </c>
      <c r="C16" s="18">
        <f>(274.0/B16*100)</f>
        <v/>
      </c>
      <c r="D16" s="19" t="n">
        <v>5834</v>
      </c>
      <c r="E16" s="18" t="n">
        <v>520.26056391</v>
      </c>
      <c r="F16" s="20" t="n">
        <v>2.76472096</v>
      </c>
      <c r="G16" s="18" t="n">
        <v>522.18615246</v>
      </c>
      <c r="H16" s="20" t="n">
        <v>4.92358201</v>
      </c>
      <c r="I16" s="18" t="n">
        <v>509.29838501</v>
      </c>
      <c r="J16" s="20" t="n">
        <v>6.64869931</v>
      </c>
      <c r="K16" s="18" t="n">
        <v>489.16512788</v>
      </c>
      <c r="L16" s="20" t="n">
        <v>7.52630236</v>
      </c>
      <c r="M16" s="18" t="n">
        <v>451.27373964</v>
      </c>
      <c r="N16" s="20" t="n">
        <v>7.99698047</v>
      </c>
      <c r="O16" s="18" t="n">
        <v>327.78468044</v>
      </c>
      <c r="P16" s="20" t="n">
        <v>17.76127597</v>
      </c>
      <c r="Q16" s="18" t="s">
        <v>182</v>
      </c>
      <c r="R16" s="20" t="s">
        <v>182</v>
      </c>
      <c r="S16" s="18" t="s">
        <v>182</v>
      </c>
      <c r="T16" s="20" t="s">
        <v>182</v>
      </c>
      <c r="U16" s="18" t="s">
        <v>182</v>
      </c>
      <c r="V16" s="20" t="s">
        <v>182</v>
      </c>
      <c r="W16" s="18" t="n">
        <v>395.54803718</v>
      </c>
      <c r="X16" s="20" t="n">
        <v>8.049867300000001</v>
      </c>
    </row>
    <row r="17" spans="1:24">
      <c r="A17" s="15" t="s">
        <v>192</v>
      </c>
      <c r="B17" s="17" t="n">
        <v>6504</v>
      </c>
      <c r="C17" s="18">
        <f>(810.0/B17*100)</f>
        <v/>
      </c>
      <c r="D17" s="19" t="n">
        <v>5694</v>
      </c>
      <c r="E17" s="18" t="n">
        <v>526.21310309</v>
      </c>
      <c r="F17" s="20" t="n">
        <v>3.08765326</v>
      </c>
      <c r="G17" s="18" t="n">
        <v>534.4657856</v>
      </c>
      <c r="H17" s="20" t="n">
        <v>5.73633445</v>
      </c>
      <c r="I17" s="18" t="n">
        <v>497.09623883</v>
      </c>
      <c r="J17" s="20" t="n">
        <v>7.87709413</v>
      </c>
      <c r="K17" s="18" t="n">
        <v>480.71147433</v>
      </c>
      <c r="L17" s="20" t="n">
        <v>11.43418414</v>
      </c>
      <c r="M17" s="18" t="n">
        <v>465.20715587</v>
      </c>
      <c r="N17" s="20" t="n">
        <v>16.57305539</v>
      </c>
      <c r="O17" s="18" t="s">
        <v>182</v>
      </c>
      <c r="P17" s="20" t="s">
        <v>182</v>
      </c>
      <c r="Q17" s="18" t="s">
        <v>182</v>
      </c>
      <c r="R17" s="20" t="s">
        <v>182</v>
      </c>
      <c r="S17" s="18" t="n">
        <v>338.260297</v>
      </c>
      <c r="T17" s="20" t="n">
        <v>14.23011861</v>
      </c>
      <c r="U17" s="18" t="s">
        <v>182</v>
      </c>
      <c r="V17" s="20" t="s">
        <v>182</v>
      </c>
      <c r="W17" s="18" t="n">
        <v>423.85593502</v>
      </c>
      <c r="X17" s="20" t="n">
        <v>9.203104590000001</v>
      </c>
    </row>
    <row r="18" spans="1:24">
      <c r="A18" s="15" t="s">
        <v>193</v>
      </c>
      <c r="B18" s="17" t="n">
        <v>5532</v>
      </c>
      <c r="C18" s="18">
        <f>(40.0/B18*100)</f>
        <v/>
      </c>
      <c r="D18" s="19" t="n">
        <v>5492</v>
      </c>
      <c r="E18" s="18" t="n">
        <v>498.89691802</v>
      </c>
      <c r="F18" s="20" t="n">
        <v>3.25753237</v>
      </c>
      <c r="G18" s="18" t="n">
        <v>458.9025066</v>
      </c>
      <c r="H18" s="20" t="n">
        <v>5.76789683</v>
      </c>
      <c r="I18" s="18" t="n">
        <v>446.48608519</v>
      </c>
      <c r="J18" s="20" t="n">
        <v>6.93502795</v>
      </c>
      <c r="K18" s="18" t="n">
        <v>432.6802903</v>
      </c>
      <c r="L18" s="20" t="n">
        <v>7.27484505</v>
      </c>
      <c r="M18" s="18" t="n">
        <v>425.63970062</v>
      </c>
      <c r="N18" s="20" t="n">
        <v>7.25660892</v>
      </c>
      <c r="O18" s="18" t="n">
        <v>344.14369298</v>
      </c>
      <c r="P18" s="20" t="n">
        <v>18.50959331</v>
      </c>
      <c r="Q18" s="18" t="s">
        <v>182</v>
      </c>
      <c r="R18" s="20" t="s">
        <v>182</v>
      </c>
      <c r="S18" s="18" t="s">
        <v>182</v>
      </c>
      <c r="T18" s="20" t="s">
        <v>182</v>
      </c>
      <c r="U18" s="18" t="s">
        <v>182</v>
      </c>
      <c r="V18" s="20" t="s">
        <v>182</v>
      </c>
      <c r="W18" s="18" t="n">
        <v>379.02177641</v>
      </c>
      <c r="X18" s="20" t="n">
        <v>8.92210116</v>
      </c>
    </row>
    <row r="19" spans="1:24">
      <c r="A19" s="15" t="s">
        <v>194</v>
      </c>
      <c r="B19" s="17" t="n">
        <v>5658</v>
      </c>
      <c r="C19" s="18">
        <f>(192.0/B19*100)</f>
        <v/>
      </c>
      <c r="D19" s="19" t="n">
        <v>5466</v>
      </c>
      <c r="E19" s="18" t="n">
        <v>490.74292374</v>
      </c>
      <c r="F19" s="20" t="n">
        <v>2.78603749</v>
      </c>
      <c r="G19" s="18" t="n">
        <v>470.37290045</v>
      </c>
      <c r="H19" s="20" t="n">
        <v>5.0558178</v>
      </c>
      <c r="I19" s="18" t="n">
        <v>453.71571166</v>
      </c>
      <c r="J19" s="20" t="n">
        <v>5.03325963</v>
      </c>
      <c r="K19" s="18" t="n">
        <v>412.94774392</v>
      </c>
      <c r="L19" s="20" t="n">
        <v>8.249261730000001</v>
      </c>
      <c r="M19" s="18" t="n">
        <v>403.66993565</v>
      </c>
      <c r="N19" s="20" t="n">
        <v>8.74717354</v>
      </c>
      <c r="O19" s="18" t="n">
        <v>417.5235188</v>
      </c>
      <c r="P19" s="20" t="n">
        <v>18.56400748</v>
      </c>
      <c r="Q19" s="18" t="s">
        <v>182</v>
      </c>
      <c r="R19" s="20" t="s">
        <v>182</v>
      </c>
      <c r="S19" s="18" t="s">
        <v>182</v>
      </c>
      <c r="T19" s="20" t="s">
        <v>182</v>
      </c>
      <c r="U19" s="18" t="s">
        <v>182</v>
      </c>
      <c r="V19" s="20" t="s">
        <v>182</v>
      </c>
      <c r="W19" s="18" t="n">
        <v>388.29490864</v>
      </c>
      <c r="X19" s="20" t="n">
        <v>7.10632085</v>
      </c>
    </row>
    <row r="20" spans="1:24">
      <c r="A20" s="15" t="s">
        <v>195</v>
      </c>
      <c r="B20" s="17" t="n">
        <v>3371</v>
      </c>
      <c r="C20" s="18">
        <f>(81.0/B20*100)</f>
        <v/>
      </c>
      <c r="D20" s="19" t="n">
        <v>3290</v>
      </c>
      <c r="E20" s="18" t="n">
        <v>491.95553895</v>
      </c>
      <c r="F20" s="20" t="n">
        <v>2.88792356</v>
      </c>
      <c r="G20" s="18" t="n">
        <v>495.07062676</v>
      </c>
      <c r="H20" s="20" t="n">
        <v>4.16259766</v>
      </c>
      <c r="I20" s="18" t="n">
        <v>471.3997494</v>
      </c>
      <c r="J20" s="20" t="n">
        <v>6.32529102</v>
      </c>
      <c r="K20" s="18" t="n">
        <v>482.56303729</v>
      </c>
      <c r="L20" s="20" t="n">
        <v>8.586665119999999</v>
      </c>
      <c r="M20" s="18" t="n">
        <v>433.82241708</v>
      </c>
      <c r="N20" s="20" t="n">
        <v>10.51408435</v>
      </c>
      <c r="O20" s="18" t="s">
        <v>182</v>
      </c>
      <c r="P20" s="20" t="s">
        <v>182</v>
      </c>
      <c r="Q20" s="18" t="s">
        <v>182</v>
      </c>
      <c r="R20" s="20" t="s">
        <v>182</v>
      </c>
      <c r="S20" s="18" t="s">
        <v>182</v>
      </c>
      <c r="T20" s="20" t="s">
        <v>182</v>
      </c>
      <c r="U20" s="18" t="s">
        <v>182</v>
      </c>
      <c r="V20" s="20" t="s">
        <v>182</v>
      </c>
      <c r="W20" s="18" t="n">
        <v>397.56944464</v>
      </c>
      <c r="X20" s="20" t="n">
        <v>8.35687023</v>
      </c>
    </row>
    <row r="21" spans="1:24">
      <c r="A21" s="15" t="s">
        <v>196</v>
      </c>
      <c r="B21" s="17" t="n">
        <v>5741</v>
      </c>
      <c r="C21" s="18">
        <f>(91.0/B21*100)</f>
        <v/>
      </c>
      <c r="D21" s="19" t="n">
        <v>5650</v>
      </c>
      <c r="E21" s="18" t="n">
        <v>522.70051782</v>
      </c>
      <c r="F21" s="20" t="n">
        <v>2.45151218</v>
      </c>
      <c r="G21" s="18" t="n">
        <v>533.43532077</v>
      </c>
      <c r="H21" s="20" t="n">
        <v>3.66804647</v>
      </c>
      <c r="I21" s="18" t="n">
        <v>531.55016704</v>
      </c>
      <c r="J21" s="20" t="n">
        <v>4.4185501</v>
      </c>
      <c r="K21" s="18" t="n">
        <v>512.6196030999999</v>
      </c>
      <c r="L21" s="20" t="n">
        <v>8.50008184</v>
      </c>
      <c r="M21" s="18" t="n">
        <v>465.8332669</v>
      </c>
      <c r="N21" s="20" t="n">
        <v>8.44181309</v>
      </c>
      <c r="O21" s="18" t="n">
        <v>412.14039851</v>
      </c>
      <c r="P21" s="20" t="n">
        <v>36.64432922</v>
      </c>
      <c r="Q21" s="18" t="s">
        <v>182</v>
      </c>
      <c r="R21" s="20" t="s">
        <v>182</v>
      </c>
      <c r="S21" s="18" t="s">
        <v>182</v>
      </c>
      <c r="T21" s="20" t="s">
        <v>182</v>
      </c>
      <c r="U21" s="18" t="s">
        <v>182</v>
      </c>
      <c r="V21" s="20" t="s">
        <v>182</v>
      </c>
      <c r="W21" s="18" t="n">
        <v>459.93955825</v>
      </c>
      <c r="X21" s="20" t="n">
        <v>9.421198929999999</v>
      </c>
    </row>
    <row r="22" spans="1:24">
      <c r="A22" s="15" t="s">
        <v>197</v>
      </c>
      <c r="B22" s="17" t="n">
        <v>6598</v>
      </c>
      <c r="C22" s="18">
        <f>(103.0/B22*100)</f>
        <v/>
      </c>
      <c r="D22" s="19" t="n">
        <v>6495</v>
      </c>
      <c r="E22" s="18" t="n">
        <v>501.97736325</v>
      </c>
      <c r="F22" s="20" t="n">
        <v>4.71279914</v>
      </c>
      <c r="G22" s="18" t="n">
        <v>493.64120221</v>
      </c>
      <c r="H22" s="20" t="n">
        <v>5.44110237</v>
      </c>
      <c r="I22" s="18" t="n">
        <v>486.41496458</v>
      </c>
      <c r="J22" s="20" t="n">
        <v>6.65230277</v>
      </c>
      <c r="K22" s="18" t="n">
        <v>449.75408957</v>
      </c>
      <c r="L22" s="20" t="n">
        <v>8.089020120000001</v>
      </c>
      <c r="M22" s="18" t="n">
        <v>430.36909179</v>
      </c>
      <c r="N22" s="20" t="n">
        <v>10.29888995</v>
      </c>
      <c r="O22" s="18" t="n">
        <v>371.78539807</v>
      </c>
      <c r="P22" s="20" t="n">
        <v>9.287245390000001</v>
      </c>
      <c r="Q22" s="18" t="s">
        <v>182</v>
      </c>
      <c r="R22" s="20" t="s">
        <v>182</v>
      </c>
      <c r="S22" s="18" t="n">
        <v>481.75555063</v>
      </c>
      <c r="T22" s="20" t="n">
        <v>8.711038220000001</v>
      </c>
      <c r="U22" s="18" t="s">
        <v>182</v>
      </c>
      <c r="V22" s="20" t="s">
        <v>182</v>
      </c>
      <c r="W22" s="18" t="n">
        <v>383.81458701</v>
      </c>
      <c r="X22" s="20" t="n">
        <v>8.223746480000001</v>
      </c>
    </row>
    <row r="23" spans="1:24">
      <c r="A23" s="15" t="s">
        <v>198</v>
      </c>
      <c r="B23" s="17" t="n">
        <v>11583</v>
      </c>
      <c r="C23" s="18">
        <f>(535.0/B23*100)</f>
        <v/>
      </c>
      <c r="D23" s="19" t="n">
        <v>11048</v>
      </c>
      <c r="E23" s="18" t="n">
        <v>500.79937815</v>
      </c>
      <c r="F23" s="20" t="n">
        <v>2.850913</v>
      </c>
      <c r="G23" s="18" t="n">
        <v>477.06929029</v>
      </c>
      <c r="H23" s="20" t="n">
        <v>5.25692576</v>
      </c>
      <c r="I23" s="18" t="n">
        <v>484.66825131</v>
      </c>
      <c r="J23" s="20" t="n">
        <v>6.84464134</v>
      </c>
      <c r="K23" s="18" t="n">
        <v>462.42774628</v>
      </c>
      <c r="L23" s="20" t="n">
        <v>6.84139735</v>
      </c>
      <c r="M23" s="18" t="n">
        <v>457.21888542</v>
      </c>
      <c r="N23" s="20" t="n">
        <v>10.01404472</v>
      </c>
      <c r="O23" s="18" t="n">
        <v>415.78740956</v>
      </c>
      <c r="P23" s="20" t="n">
        <v>22.44752181</v>
      </c>
      <c r="Q23" s="18" t="s">
        <v>182</v>
      </c>
      <c r="R23" s="20" t="s">
        <v>182</v>
      </c>
      <c r="S23" s="18" t="s">
        <v>182</v>
      </c>
      <c r="T23" s="20" t="s">
        <v>182</v>
      </c>
      <c r="U23" s="18" t="s">
        <v>182</v>
      </c>
      <c r="V23" s="20" t="s">
        <v>182</v>
      </c>
      <c r="W23" s="18" t="n">
        <v>409.40159501</v>
      </c>
      <c r="X23" s="20" t="n">
        <v>6.36448364</v>
      </c>
    </row>
    <row r="24" spans="1:24">
      <c r="A24" s="15" t="s">
        <v>199</v>
      </c>
      <c r="B24" s="17" t="n">
        <v>6647</v>
      </c>
      <c r="C24" s="18">
        <f>(27.0/B24*100)</f>
        <v/>
      </c>
      <c r="D24" s="19" t="n">
        <v>6620</v>
      </c>
      <c r="E24" s="18" t="n">
        <v>519.81029402</v>
      </c>
      <c r="F24" s="20" t="n">
        <v>3.0306297</v>
      </c>
      <c r="G24" s="18" t="n">
        <v>516.03551843</v>
      </c>
      <c r="H24" s="20" t="n">
        <v>8.13637634</v>
      </c>
      <c r="I24" s="18" t="n">
        <v>509.07425158</v>
      </c>
      <c r="J24" s="20" t="n">
        <v>8.58333607</v>
      </c>
      <c r="K24" s="18" t="n">
        <v>505.08404332</v>
      </c>
      <c r="L24" s="20" t="n">
        <v>15.10802766</v>
      </c>
      <c r="M24" s="18" t="n">
        <v>480.16317224</v>
      </c>
      <c r="N24" s="20" t="n">
        <v>15.24420832</v>
      </c>
      <c r="O24" s="18" t="n">
        <v>421.72680658</v>
      </c>
      <c r="P24" s="20" t="n">
        <v>17.49008828</v>
      </c>
      <c r="Q24" s="18" t="s">
        <v>182</v>
      </c>
      <c r="R24" s="20" t="s">
        <v>182</v>
      </c>
      <c r="S24" s="18" t="s">
        <v>182</v>
      </c>
      <c r="T24" s="20" t="s">
        <v>182</v>
      </c>
      <c r="U24" s="18" t="s">
        <v>182</v>
      </c>
      <c r="V24" s="20" t="s">
        <v>182</v>
      </c>
      <c r="W24" s="18" t="n">
        <v>440.28844406</v>
      </c>
      <c r="X24" s="20" t="n">
        <v>13.04777325</v>
      </c>
    </row>
    <row r="25" spans="1:24">
      <c r="A25" s="15" t="s">
        <v>200</v>
      </c>
      <c r="B25" s="17" t="n">
        <v>5581</v>
      </c>
      <c r="C25" s="18">
        <f>(28.0/B25*100)</f>
        <v/>
      </c>
      <c r="D25" s="19" t="n">
        <v>5553</v>
      </c>
      <c r="E25" s="18" t="n">
        <v>525.0901477899999</v>
      </c>
      <c r="F25" s="20" t="n">
        <v>3.17979693</v>
      </c>
      <c r="G25" s="18" t="n">
        <v>499.02776275</v>
      </c>
      <c r="H25" s="20" t="n">
        <v>8.921454990000001</v>
      </c>
      <c r="I25" s="18" t="n">
        <v>473.32536676</v>
      </c>
      <c r="J25" s="20" t="n">
        <v>10.72523237</v>
      </c>
      <c r="K25" s="18" t="n">
        <v>479.76455388</v>
      </c>
      <c r="L25" s="20" t="n">
        <v>33.9465259</v>
      </c>
      <c r="M25" s="18" t="n">
        <v>437.34346695</v>
      </c>
      <c r="N25" s="20" t="n">
        <v>38.31051095</v>
      </c>
      <c r="O25" s="18" t="n">
        <v>368.87327966</v>
      </c>
      <c r="P25" s="20" t="n">
        <v>23.3815843</v>
      </c>
      <c r="Q25" s="18" t="s">
        <v>182</v>
      </c>
      <c r="R25" s="20" t="s">
        <v>182</v>
      </c>
      <c r="S25" s="18" t="s">
        <v>182</v>
      </c>
      <c r="T25" s="20" t="s">
        <v>182</v>
      </c>
      <c r="U25" s="18" t="s">
        <v>182</v>
      </c>
      <c r="V25" s="20" t="s">
        <v>182</v>
      </c>
      <c r="W25" s="18" t="n">
        <v>457.33494125</v>
      </c>
      <c r="X25" s="20" t="n">
        <v>19.18910777</v>
      </c>
    </row>
    <row r="26" spans="1:24">
      <c r="A26" s="15" t="s">
        <v>201</v>
      </c>
      <c r="B26" s="17" t="n">
        <v>4869</v>
      </c>
      <c r="C26" s="18">
        <f>(108.0/B26*100)</f>
        <v/>
      </c>
      <c r="D26" s="19" t="n">
        <v>4761</v>
      </c>
      <c r="E26" s="18" t="n">
        <v>502.44345449</v>
      </c>
      <c r="F26" s="20" t="n">
        <v>2.70181788</v>
      </c>
      <c r="G26" s="18" t="n">
        <v>490.89701565</v>
      </c>
      <c r="H26" s="20" t="n">
        <v>3.34252968</v>
      </c>
      <c r="I26" s="18" t="n">
        <v>479.11504001</v>
      </c>
      <c r="J26" s="20" t="n">
        <v>4.71277346</v>
      </c>
      <c r="K26" s="18" t="n">
        <v>471.026768</v>
      </c>
      <c r="L26" s="20" t="n">
        <v>4.72396776</v>
      </c>
      <c r="M26" s="18" t="n">
        <v>454.39549315</v>
      </c>
      <c r="N26" s="20" t="n">
        <v>5.84194381</v>
      </c>
      <c r="O26" s="18" t="s">
        <v>182</v>
      </c>
      <c r="P26" s="20" t="s">
        <v>182</v>
      </c>
      <c r="Q26" s="18" t="s">
        <v>182</v>
      </c>
      <c r="R26" s="20" t="s">
        <v>182</v>
      </c>
      <c r="S26" s="18" t="s">
        <v>182</v>
      </c>
      <c r="T26" s="20" t="s">
        <v>182</v>
      </c>
      <c r="U26" s="18" t="s">
        <v>182</v>
      </c>
      <c r="V26" s="20" t="s">
        <v>182</v>
      </c>
      <c r="W26" s="18" t="n">
        <v>435.04190624</v>
      </c>
      <c r="X26" s="20" t="n">
        <v>8.902579579999999</v>
      </c>
    </row>
    <row r="27" spans="1:24">
      <c r="A27" s="15" t="s">
        <v>202</v>
      </c>
      <c r="B27" s="17" t="n">
        <v>5299</v>
      </c>
      <c r="C27" s="18">
        <f>(207.0/B27*100)</f>
        <v/>
      </c>
      <c r="D27" s="19" t="n">
        <v>5092</v>
      </c>
      <c r="E27" s="18" t="n">
        <v>497.58375015</v>
      </c>
      <c r="F27" s="20" t="n">
        <v>1.91608082</v>
      </c>
      <c r="G27" s="18" t="n">
        <v>501.82492234</v>
      </c>
      <c r="H27" s="20" t="n">
        <v>4.23841019</v>
      </c>
      <c r="I27" s="18" t="n">
        <v>487.7943867</v>
      </c>
      <c r="J27" s="20" t="n">
        <v>5.77725664</v>
      </c>
      <c r="K27" s="18" t="n">
        <v>472.24702503</v>
      </c>
      <c r="L27" s="20" t="n">
        <v>7.27774866</v>
      </c>
      <c r="M27" s="18" t="n">
        <v>439.39086668</v>
      </c>
      <c r="N27" s="20" t="n">
        <v>10.06540547</v>
      </c>
      <c r="O27" s="18" t="n">
        <v>387.30917951</v>
      </c>
      <c r="P27" s="20" t="n">
        <v>16.08929805</v>
      </c>
      <c r="Q27" s="18" t="s">
        <v>182</v>
      </c>
      <c r="R27" s="20" t="s">
        <v>182</v>
      </c>
      <c r="S27" s="18" t="s">
        <v>182</v>
      </c>
      <c r="T27" s="20" t="s">
        <v>182</v>
      </c>
      <c r="U27" s="18" t="s">
        <v>182</v>
      </c>
      <c r="V27" s="20" t="s">
        <v>182</v>
      </c>
      <c r="W27" s="18" t="n">
        <v>406.79945709</v>
      </c>
      <c r="X27" s="20" t="n">
        <v>4.60702301</v>
      </c>
    </row>
    <row r="28" spans="1:24">
      <c r="A28" s="15" t="s">
        <v>203</v>
      </c>
      <c r="B28" s="17" t="n">
        <v>7568</v>
      </c>
      <c r="C28" s="18">
        <f>(141.0/B28*100)</f>
        <v/>
      </c>
      <c r="D28" s="19" t="n">
        <v>7427</v>
      </c>
      <c r="E28" s="18" t="n">
        <v>428.51001402</v>
      </c>
      <c r="F28" s="20" t="n">
        <v>2.58423026</v>
      </c>
      <c r="G28" s="18" t="n">
        <v>438.30163077</v>
      </c>
      <c r="H28" s="20" t="n">
        <v>4.82499056</v>
      </c>
      <c r="I28" s="18" t="n">
        <v>420.31815354</v>
      </c>
      <c r="J28" s="20" t="n">
        <v>5.48797979</v>
      </c>
      <c r="K28" s="18" t="n">
        <v>407.47471904</v>
      </c>
      <c r="L28" s="20" t="n">
        <v>8.26337049</v>
      </c>
      <c r="M28" s="18" t="n">
        <v>415.81347188</v>
      </c>
      <c r="N28" s="20" t="n">
        <v>13.73487327</v>
      </c>
      <c r="O28" s="18" t="n">
        <v>334.93985653</v>
      </c>
      <c r="P28" s="20" t="n">
        <v>9.19196545</v>
      </c>
      <c r="Q28" s="18" t="s">
        <v>182</v>
      </c>
      <c r="R28" s="20" t="s">
        <v>182</v>
      </c>
      <c r="S28" s="18" t="s">
        <v>182</v>
      </c>
      <c r="T28" s="20" t="s">
        <v>182</v>
      </c>
      <c r="U28" s="18" t="s">
        <v>182</v>
      </c>
      <c r="V28" s="20" t="s">
        <v>182</v>
      </c>
      <c r="W28" s="18" t="n">
        <v>379.34065498</v>
      </c>
      <c r="X28" s="20" t="n">
        <v>8.2016399</v>
      </c>
    </row>
    <row r="29" spans="1:24">
      <c r="A29" s="15" t="s">
        <v>204</v>
      </c>
      <c r="B29" s="17" t="n">
        <v>5385</v>
      </c>
      <c r="C29" s="18">
        <f>(37.0/B29*100)</f>
        <v/>
      </c>
      <c r="D29" s="19" t="n">
        <v>5348</v>
      </c>
      <c r="E29" s="18" t="n">
        <v>503.07998405</v>
      </c>
      <c r="F29" s="20" t="n">
        <v>3.77723416</v>
      </c>
      <c r="G29" s="18" t="n">
        <v>520.35472414</v>
      </c>
      <c r="H29" s="20" t="n">
        <v>3.17969246</v>
      </c>
      <c r="I29" s="18" t="n">
        <v>523.35986403</v>
      </c>
      <c r="J29" s="20" t="n">
        <v>3.83983256</v>
      </c>
      <c r="K29" s="18" t="n">
        <v>496.69574712</v>
      </c>
      <c r="L29" s="20" t="n">
        <v>7.3953245</v>
      </c>
      <c r="M29" s="18" t="n">
        <v>460.65331249</v>
      </c>
      <c r="N29" s="20" t="n">
        <v>8.533398999999999</v>
      </c>
      <c r="O29" s="18" t="n">
        <v>324.13415987</v>
      </c>
      <c r="P29" s="20" t="n">
        <v>51.69632977</v>
      </c>
      <c r="Q29" s="18" t="s">
        <v>182</v>
      </c>
      <c r="R29" s="20" t="s">
        <v>182</v>
      </c>
      <c r="S29" s="18" t="n">
        <v>314.02123871</v>
      </c>
      <c r="T29" s="20" t="n">
        <v>13.26138992</v>
      </c>
      <c r="U29" s="18" t="s">
        <v>182</v>
      </c>
      <c r="V29" s="20" t="s">
        <v>182</v>
      </c>
      <c r="W29" s="18" t="n">
        <v>429.59147028</v>
      </c>
      <c r="X29" s="20" t="n">
        <v>13.67146626</v>
      </c>
    </row>
    <row r="30" spans="1:24">
      <c r="A30" s="15" t="s">
        <v>205</v>
      </c>
      <c r="B30" s="17" t="n">
        <v>4520</v>
      </c>
      <c r="C30" s="18">
        <f>(618.0/B30*100)</f>
        <v/>
      </c>
      <c r="D30" s="19" t="n">
        <v>3902</v>
      </c>
      <c r="E30" s="18" t="n">
        <v>508.51298664</v>
      </c>
      <c r="F30" s="20" t="n">
        <v>4.55563623</v>
      </c>
      <c r="G30" s="18" t="n">
        <v>533.96686023</v>
      </c>
      <c r="H30" s="20" t="n">
        <v>4.34027432</v>
      </c>
      <c r="I30" s="18" t="n">
        <v>526.3261397799999</v>
      </c>
      <c r="J30" s="20" t="n">
        <v>4.48452629</v>
      </c>
      <c r="K30" s="18" t="n">
        <v>522.64759293</v>
      </c>
      <c r="L30" s="20" t="n">
        <v>5.22113366</v>
      </c>
      <c r="M30" s="18" t="n">
        <v>507.11402884</v>
      </c>
      <c r="N30" s="20" t="n">
        <v>7.18403659</v>
      </c>
      <c r="O30" s="18" t="n">
        <v>405.01001004</v>
      </c>
      <c r="P30" s="20" t="n">
        <v>26.28454288</v>
      </c>
      <c r="Q30" s="18" t="s">
        <v>182</v>
      </c>
      <c r="R30" s="20" t="s">
        <v>182</v>
      </c>
      <c r="S30" s="18" t="s">
        <v>182</v>
      </c>
      <c r="T30" s="20" t="s">
        <v>182</v>
      </c>
      <c r="U30" s="18" t="s">
        <v>182</v>
      </c>
      <c r="V30" s="20" t="s">
        <v>182</v>
      </c>
      <c r="W30" s="18" t="n">
        <v>421.2343735</v>
      </c>
      <c r="X30" s="20" t="n">
        <v>6.60868009</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(18.0/B32*100)</f>
        <v/>
      </c>
      <c r="D32" s="19" t="n">
        <v>4460</v>
      </c>
      <c r="E32" s="18" t="n">
        <v>518.99340353</v>
      </c>
      <c r="F32" s="20" t="n">
        <v>2.56339586</v>
      </c>
      <c r="G32" s="18" t="n">
        <v>501.69762786</v>
      </c>
      <c r="H32" s="20" t="n">
        <v>4.35316238</v>
      </c>
      <c r="I32" s="18" t="n">
        <v>482.56583533</v>
      </c>
      <c r="J32" s="20" t="n">
        <v>5.54763504</v>
      </c>
      <c r="K32" s="18" t="n">
        <v>481.79944246</v>
      </c>
      <c r="L32" s="20" t="n">
        <v>7.8609874</v>
      </c>
      <c r="M32" s="18" t="n">
        <v>447.95231042</v>
      </c>
      <c r="N32" s="20" t="n">
        <v>8.063406430000001</v>
      </c>
      <c r="O32" s="18" t="n">
        <v>415.96615723</v>
      </c>
      <c r="P32" s="20" t="n">
        <v>23.22638406</v>
      </c>
      <c r="Q32" s="18" t="s">
        <v>182</v>
      </c>
      <c r="R32" s="20" t="s">
        <v>182</v>
      </c>
      <c r="S32" s="18" t="s">
        <v>182</v>
      </c>
      <c r="T32" s="20" t="s">
        <v>182</v>
      </c>
      <c r="U32" s="18" t="s">
        <v>182</v>
      </c>
      <c r="V32" s="20" t="s">
        <v>182</v>
      </c>
      <c r="W32" s="18" t="n">
        <v>426.81039292</v>
      </c>
      <c r="X32" s="20" t="n">
        <v>10.13279998</v>
      </c>
    </row>
    <row r="33" spans="1:24">
      <c r="A33" s="15" t="s">
        <v>208</v>
      </c>
      <c r="B33" s="17" t="n">
        <v>7325</v>
      </c>
      <c r="C33" s="18">
        <f>(254.0/B33*100)</f>
        <v/>
      </c>
      <c r="D33" s="19" t="n">
        <v>7071</v>
      </c>
      <c r="E33" s="18" t="n">
        <v>515.47100569</v>
      </c>
      <c r="F33" s="20" t="n">
        <v>3.28957027</v>
      </c>
      <c r="G33" s="18" t="n">
        <v>505.67370077</v>
      </c>
      <c r="H33" s="20" t="n">
        <v>3.52834933</v>
      </c>
      <c r="I33" s="18" t="n">
        <v>496.6615499</v>
      </c>
      <c r="J33" s="20" t="n">
        <v>4.06557323</v>
      </c>
      <c r="K33" s="18" t="n">
        <v>483.87932798</v>
      </c>
      <c r="L33" s="20" t="n">
        <v>5.06878199</v>
      </c>
      <c r="M33" s="18" t="n">
        <v>456.90386484</v>
      </c>
      <c r="N33" s="20" t="n">
        <v>6.43648015</v>
      </c>
      <c r="O33" s="18" t="n">
        <v>376.02911283</v>
      </c>
      <c r="P33" s="20" t="n">
        <v>21.32653468</v>
      </c>
      <c r="Q33" s="18" t="s">
        <v>182</v>
      </c>
      <c r="R33" s="20" t="s">
        <v>182</v>
      </c>
      <c r="S33" s="18" t="s">
        <v>182</v>
      </c>
      <c r="T33" s="20" t="s">
        <v>182</v>
      </c>
      <c r="U33" s="18" t="s">
        <v>182</v>
      </c>
      <c r="V33" s="20" t="s">
        <v>182</v>
      </c>
      <c r="W33" s="18" t="n">
        <v>434.81996326</v>
      </c>
      <c r="X33" s="20" t="n">
        <v>8.332444710000001</v>
      </c>
    </row>
    <row r="34" spans="1:24">
      <c r="A34" s="15" t="s">
        <v>209</v>
      </c>
      <c r="B34" s="17" t="n">
        <v>6350</v>
      </c>
      <c r="C34" s="18">
        <f>(94.0/B34*100)</f>
        <v/>
      </c>
      <c r="D34" s="19" t="n">
        <v>6256</v>
      </c>
      <c r="E34" s="18" t="n">
        <v>470.38964749</v>
      </c>
      <c r="F34" s="20" t="n">
        <v>3.11886084</v>
      </c>
      <c r="G34" s="18" t="n">
        <v>468.71035915</v>
      </c>
      <c r="H34" s="20" t="n">
        <v>4.15186529</v>
      </c>
      <c r="I34" s="18" t="n">
        <v>471.47534856</v>
      </c>
      <c r="J34" s="20" t="n">
        <v>4.13269918</v>
      </c>
      <c r="K34" s="18" t="n">
        <v>455.44852183</v>
      </c>
      <c r="L34" s="20" t="n">
        <v>5.84628806</v>
      </c>
      <c r="M34" s="18" t="n">
        <v>424.83425177</v>
      </c>
      <c r="N34" s="20" t="n">
        <v>6.0996314</v>
      </c>
      <c r="O34" s="18" t="n">
        <v>336.00964723</v>
      </c>
      <c r="P34" s="20" t="n">
        <v>14.75537024</v>
      </c>
      <c r="Q34" s="18" t="s">
        <v>182</v>
      </c>
      <c r="R34" s="20" t="s">
        <v>182</v>
      </c>
      <c r="S34" s="18" t="n">
        <v>263.37193708</v>
      </c>
      <c r="T34" s="20" t="n">
        <v>13.61114927</v>
      </c>
      <c r="U34" s="18" t="s">
        <v>182</v>
      </c>
      <c r="V34" s="20" t="s">
        <v>182</v>
      </c>
      <c r="W34" s="18" t="n">
        <v>369.55013434</v>
      </c>
      <c r="X34" s="20" t="n">
        <v>8.75611786</v>
      </c>
    </row>
    <row r="35" spans="1:24">
      <c r="A35" s="15" t="s">
        <v>210</v>
      </c>
      <c r="B35" s="17" t="n">
        <v>6406</v>
      </c>
      <c r="C35" s="18">
        <f>(85.0/B35*100)</f>
        <v/>
      </c>
      <c r="D35" s="19" t="n">
        <v>6321</v>
      </c>
      <c r="E35" s="18" t="n">
        <v>515.81347035</v>
      </c>
      <c r="F35" s="20" t="n">
        <v>2.34827701</v>
      </c>
      <c r="G35" s="18" t="n">
        <v>521.13366123</v>
      </c>
      <c r="H35" s="20" t="n">
        <v>3.59523138</v>
      </c>
      <c r="I35" s="18" t="n">
        <v>514.2650727499999</v>
      </c>
      <c r="J35" s="20" t="n">
        <v>3.37638178</v>
      </c>
      <c r="K35" s="18" t="n">
        <v>484.60977293</v>
      </c>
      <c r="L35" s="20" t="n">
        <v>5.45724471</v>
      </c>
      <c r="M35" s="18" t="n">
        <v>481.46527386</v>
      </c>
      <c r="N35" s="20" t="n">
        <v>8.76096199</v>
      </c>
      <c r="O35" s="18" t="n">
        <v>430.2645433</v>
      </c>
      <c r="P35" s="20" t="n">
        <v>21.07802728</v>
      </c>
      <c r="Q35" s="18" t="s">
        <v>182</v>
      </c>
      <c r="R35" s="20" t="s">
        <v>182</v>
      </c>
      <c r="S35" s="18" t="n">
        <v>337.32521215</v>
      </c>
      <c r="T35" s="20" t="n">
        <v>11.65794297</v>
      </c>
      <c r="U35" s="18" t="s">
        <v>182</v>
      </c>
      <c r="V35" s="20" t="s">
        <v>182</v>
      </c>
      <c r="W35" s="18" t="n">
        <v>421.28326241</v>
      </c>
      <c r="X35" s="20" t="n">
        <v>7.43811616</v>
      </c>
    </row>
    <row r="36" spans="1:24">
      <c r="A36" s="15" t="s">
        <v>211</v>
      </c>
      <c r="B36" s="17" t="n">
        <v>6736</v>
      </c>
      <c r="C36" s="18">
        <f>(67.0/B36*100)</f>
        <v/>
      </c>
      <c r="D36" s="19" t="n">
        <v>6669</v>
      </c>
      <c r="E36" s="18" t="n">
        <v>498.8251192</v>
      </c>
      <c r="F36" s="20" t="n">
        <v>2.64638162</v>
      </c>
      <c r="G36" s="18" t="n">
        <v>506.73676655</v>
      </c>
      <c r="H36" s="20" t="n">
        <v>3.6089532</v>
      </c>
      <c r="I36" s="18" t="n">
        <v>510.14821043</v>
      </c>
      <c r="J36" s="20" t="n">
        <v>3.75177409</v>
      </c>
      <c r="K36" s="18" t="n">
        <v>485.69502897</v>
      </c>
      <c r="L36" s="20" t="n">
        <v>6.3046864</v>
      </c>
      <c r="M36" s="18" t="n">
        <v>467.91514253</v>
      </c>
      <c r="N36" s="20" t="n">
        <v>13.08338344</v>
      </c>
      <c r="O36" s="18" t="n">
        <v>369.72364582</v>
      </c>
      <c r="P36" s="20" t="n">
        <v>22.3136275</v>
      </c>
      <c r="Q36" s="18" t="s">
        <v>182</v>
      </c>
      <c r="R36" s="20" t="s">
        <v>182</v>
      </c>
      <c r="S36" s="18" t="s">
        <v>182</v>
      </c>
      <c r="T36" s="20" t="s">
        <v>182</v>
      </c>
      <c r="U36" s="18" t="s">
        <v>182</v>
      </c>
      <c r="V36" s="20" t="s">
        <v>182</v>
      </c>
      <c r="W36" s="18" t="n">
        <v>425.63886623</v>
      </c>
      <c r="X36" s="20" t="n">
        <v>5.89681904</v>
      </c>
    </row>
    <row r="37" spans="1:24">
      <c r="A37" s="15" t="s">
        <v>212</v>
      </c>
      <c r="B37" s="17" t="n">
        <v>5458</v>
      </c>
      <c r="C37" s="18">
        <f>(306.0/B37*100)</f>
        <v/>
      </c>
      <c r="D37" s="19" t="n">
        <v>5152</v>
      </c>
      <c r="E37" s="18" t="n">
        <v>505.62639441</v>
      </c>
      <c r="F37" s="20" t="n">
        <v>4.23715331</v>
      </c>
      <c r="G37" s="18" t="n">
        <v>523.15797821</v>
      </c>
      <c r="H37" s="20" t="n">
        <v>4.28657063</v>
      </c>
      <c r="I37" s="18" t="n">
        <v>520.1697724000001</v>
      </c>
      <c r="J37" s="20" t="n">
        <v>4.77251015</v>
      </c>
      <c r="K37" s="18" t="n">
        <v>512.2900792</v>
      </c>
      <c r="L37" s="20" t="n">
        <v>5.1302813</v>
      </c>
      <c r="M37" s="18" t="n">
        <v>488.23006487</v>
      </c>
      <c r="N37" s="20" t="n">
        <v>7.02050834</v>
      </c>
      <c r="O37" s="18" t="n">
        <v>343.16972128</v>
      </c>
      <c r="P37" s="20" t="n">
        <v>23.12127196</v>
      </c>
      <c r="Q37" s="18" t="s">
        <v>182</v>
      </c>
      <c r="R37" s="20" t="s">
        <v>182</v>
      </c>
      <c r="S37" s="18" t="s">
        <v>182</v>
      </c>
      <c r="T37" s="20" t="s">
        <v>182</v>
      </c>
      <c r="U37" s="18" t="s">
        <v>182</v>
      </c>
      <c r="V37" s="20" t="s">
        <v>182</v>
      </c>
      <c r="W37" s="18" t="n">
        <v>412.46767211</v>
      </c>
      <c r="X37" s="20" t="n">
        <v>6.21117803</v>
      </c>
    </row>
    <row r="38" spans="1:24">
      <c r="A38" s="15" t="s">
        <v>213</v>
      </c>
      <c r="B38" s="17" t="n">
        <v>5860</v>
      </c>
      <c r="C38" s="18">
        <f>(75.0/B38*100)</f>
        <v/>
      </c>
      <c r="D38" s="19" t="n">
        <v>5785</v>
      </c>
      <c r="E38" s="18" t="n">
        <v>495.76003201</v>
      </c>
      <c r="F38" s="20" t="n">
        <v>2.94428569</v>
      </c>
      <c r="G38" s="18" t="n">
        <v>508.84164351</v>
      </c>
      <c r="H38" s="20" t="n">
        <v>4.86715028</v>
      </c>
      <c r="I38" s="18" t="n">
        <v>499.82202268</v>
      </c>
      <c r="J38" s="20" t="n">
        <v>5.86839868</v>
      </c>
      <c r="K38" s="18" t="n">
        <v>503.07251923</v>
      </c>
      <c r="L38" s="20" t="n">
        <v>8.72912161</v>
      </c>
      <c r="M38" s="18" t="n">
        <v>487.66366592</v>
      </c>
      <c r="N38" s="20" t="n">
        <v>10.47789009</v>
      </c>
      <c r="O38" s="18" t="n">
        <v>369.61260262</v>
      </c>
      <c r="P38" s="20" t="n">
        <v>18.26023486</v>
      </c>
      <c r="Q38" s="18" t="s">
        <v>182</v>
      </c>
      <c r="R38" s="20" t="s">
        <v>182</v>
      </c>
      <c r="S38" s="18" t="s">
        <v>182</v>
      </c>
      <c r="T38" s="20" t="s">
        <v>182</v>
      </c>
      <c r="U38" s="18" t="s">
        <v>182</v>
      </c>
      <c r="V38" s="20" t="s">
        <v>182</v>
      </c>
      <c r="W38" s="18" t="n">
        <v>419.75633501</v>
      </c>
      <c r="X38" s="20" t="n">
        <v>6.87732652</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(5681.0/B40*100)</f>
        <v/>
      </c>
      <c r="D40" s="19" t="n">
        <v>8476</v>
      </c>
      <c r="E40" s="18" t="n">
        <v>494.48103638</v>
      </c>
      <c r="F40" s="20" t="n">
        <v>4.25726335</v>
      </c>
      <c r="G40" s="18" t="n">
        <v>510.55218562</v>
      </c>
      <c r="H40" s="20" t="n">
        <v>5.05793907</v>
      </c>
      <c r="I40" s="18" t="n">
        <v>524.86861551</v>
      </c>
      <c r="J40" s="20" t="n">
        <v>4.55328318</v>
      </c>
      <c r="K40" s="18" t="n">
        <v>501.46696033</v>
      </c>
      <c r="L40" s="20" t="n">
        <v>6.15066317</v>
      </c>
      <c r="M40" s="18" t="n">
        <v>472.57260543</v>
      </c>
      <c r="N40" s="20" t="n">
        <v>7.98205073</v>
      </c>
      <c r="O40" s="18" t="n">
        <v>432.02468627</v>
      </c>
      <c r="P40" s="20" t="n">
        <v>21.89614716</v>
      </c>
      <c r="Q40" s="18" t="s">
        <v>182</v>
      </c>
      <c r="R40" s="20" t="s">
        <v>182</v>
      </c>
      <c r="S40" s="18" t="n">
        <v>493.18465857</v>
      </c>
      <c r="T40" s="20" t="n">
        <v>2.25147869</v>
      </c>
      <c r="U40" s="18" t="s">
        <v>182</v>
      </c>
      <c r="V40" s="20" t="s">
        <v>182</v>
      </c>
      <c r="W40" s="18" t="n">
        <v>417.1583742</v>
      </c>
      <c r="X40" s="20" t="n">
        <v>7.64667972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(2873.0/B46*100)</f>
        <v/>
      </c>
      <c r="D46" s="19" t="n">
        <v>20268</v>
      </c>
      <c r="E46" s="18" t="n">
        <v>432.46377668</v>
      </c>
      <c r="F46" s="20" t="n">
        <v>3.37523915</v>
      </c>
      <c r="G46" s="18" t="n">
        <v>409.1771992</v>
      </c>
      <c r="H46" s="20" t="n">
        <v>6.05397227</v>
      </c>
      <c r="I46" s="18" t="n">
        <v>423.10599044</v>
      </c>
      <c r="J46" s="20" t="n">
        <v>7.2025495</v>
      </c>
      <c r="K46" s="18" t="n">
        <v>421.44535068</v>
      </c>
      <c r="L46" s="20" t="n">
        <v>8.339812930000001</v>
      </c>
      <c r="M46" s="18" t="n">
        <v>377.97147972</v>
      </c>
      <c r="N46" s="20" t="n">
        <v>8.312585739999999</v>
      </c>
      <c r="O46" s="18" t="n">
        <v>307.86644132</v>
      </c>
      <c r="P46" s="20" t="n">
        <v>11.90587687</v>
      </c>
      <c r="Q46" s="18" t="s">
        <v>182</v>
      </c>
      <c r="R46" s="20" t="s">
        <v>182</v>
      </c>
      <c r="S46" s="18" t="s">
        <v>182</v>
      </c>
      <c r="T46" s="20" t="s">
        <v>182</v>
      </c>
      <c r="U46" s="18" t="s">
        <v>182</v>
      </c>
      <c r="V46" s="20" t="s">
        <v>182</v>
      </c>
      <c r="W46" s="18" t="n">
        <v>386.15165995</v>
      </c>
      <c r="X46" s="20" t="n">
        <v>3.75085588</v>
      </c>
    </row>
    <row r="47" spans="1:24">
      <c r="A47" s="15" t="s">
        <v>222</v>
      </c>
      <c r="B47" s="17" t="n">
        <v>5928</v>
      </c>
      <c r="C47" s="18">
        <f>(197.0/B47*100)</f>
        <v/>
      </c>
      <c r="D47" s="19" t="n">
        <v>5731</v>
      </c>
      <c r="E47" s="18" t="n">
        <v>472.32645692</v>
      </c>
      <c r="F47" s="20" t="n">
        <v>4.75041668</v>
      </c>
      <c r="G47" s="18" t="n">
        <v>443.90419994</v>
      </c>
      <c r="H47" s="20" t="n">
        <v>6.23981564</v>
      </c>
      <c r="I47" s="18" t="n">
        <v>443.45082112</v>
      </c>
      <c r="J47" s="20" t="n">
        <v>6.73616501</v>
      </c>
      <c r="K47" s="18" t="n">
        <v>414.19126175</v>
      </c>
      <c r="L47" s="20" t="n">
        <v>6.63026118</v>
      </c>
      <c r="M47" s="18" t="n">
        <v>410.64158109</v>
      </c>
      <c r="N47" s="20" t="n">
        <v>7.79089636</v>
      </c>
      <c r="O47" s="18" t="n">
        <v>325.00177883</v>
      </c>
      <c r="P47" s="20" t="n">
        <v>13.28366105</v>
      </c>
      <c r="Q47" s="18" t="s">
        <v>182</v>
      </c>
      <c r="R47" s="20" t="s">
        <v>182</v>
      </c>
      <c r="S47" s="18" t="s">
        <v>182</v>
      </c>
      <c r="T47" s="20" t="s">
        <v>182</v>
      </c>
      <c r="U47" s="18" t="s">
        <v>182</v>
      </c>
      <c r="V47" s="20" t="s">
        <v>182</v>
      </c>
      <c r="W47" s="18" t="n">
        <v>357.14966186</v>
      </c>
      <c r="X47" s="20" t="n">
        <v>6.23538336</v>
      </c>
    </row>
    <row r="48" spans="1:24">
      <c r="A48" s="15" t="s">
        <v>223</v>
      </c>
      <c r="B48" s="17" t="n">
        <v>9841</v>
      </c>
      <c r="C48" s="18">
        <f>(19.0/B48*100)</f>
        <v/>
      </c>
      <c r="D48" s="19" t="n">
        <v>9822</v>
      </c>
      <c r="E48" s="18" t="n">
        <v>503.20468344</v>
      </c>
      <c r="F48" s="20" t="n">
        <v>4.57251622</v>
      </c>
      <c r="G48" s="18" t="n">
        <v>477.48000022</v>
      </c>
      <c r="H48" s="20" t="n">
        <v>14.67461751</v>
      </c>
      <c r="I48" s="18" t="n">
        <v>472.46207145</v>
      </c>
      <c r="J48" s="20" t="n">
        <v>10.34873239</v>
      </c>
      <c r="K48" s="18" t="n">
        <v>459.92402255</v>
      </c>
      <c r="L48" s="20" t="n">
        <v>23.67943084</v>
      </c>
      <c r="M48" s="18" t="n">
        <v>458.84989245</v>
      </c>
      <c r="N48" s="20" t="n">
        <v>12.53413658</v>
      </c>
      <c r="O48" s="18" t="n">
        <v>324.36252601</v>
      </c>
      <c r="P48" s="20" t="n">
        <v>11.17732921</v>
      </c>
      <c r="Q48" s="18" t="s">
        <v>182</v>
      </c>
      <c r="R48" s="20" t="s">
        <v>182</v>
      </c>
      <c r="S48" s="18" t="s">
        <v>182</v>
      </c>
      <c r="T48" s="20" t="s">
        <v>182</v>
      </c>
      <c r="U48" s="18" t="s">
        <v>182</v>
      </c>
      <c r="V48" s="20" t="s">
        <v>182</v>
      </c>
      <c r="W48" s="18" t="n">
        <v>442.82512147</v>
      </c>
      <c r="X48" s="20" t="n">
        <v>14.40747956</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(1173.0/B50*100)</f>
        <v/>
      </c>
      <c r="D50" s="19" t="n">
        <v>10622</v>
      </c>
      <c r="E50" s="18" t="n">
        <v>439.33323982</v>
      </c>
      <c r="F50" s="20" t="n">
        <v>3.57918464</v>
      </c>
      <c r="G50" s="18" t="n">
        <v>428.5593692</v>
      </c>
      <c r="H50" s="20" t="n">
        <v>4.0455234</v>
      </c>
      <c r="I50" s="18" t="n">
        <v>445.62294408</v>
      </c>
      <c r="J50" s="20" t="n">
        <v>4.57408767</v>
      </c>
      <c r="K50" s="18" t="n">
        <v>422.48307376</v>
      </c>
      <c r="L50" s="20" t="n">
        <v>5.44190176</v>
      </c>
      <c r="M50" s="18" t="n">
        <v>420.12213333</v>
      </c>
      <c r="N50" s="20" t="n">
        <v>7.08117773</v>
      </c>
      <c r="O50" s="18" t="n">
        <v>322.25586987</v>
      </c>
      <c r="P50" s="20" t="n">
        <v>8.56992509</v>
      </c>
      <c r="Q50" s="18" t="s">
        <v>182</v>
      </c>
      <c r="R50" s="20" t="s">
        <v>182</v>
      </c>
      <c r="S50" s="18" t="s">
        <v>182</v>
      </c>
      <c r="T50" s="20" t="s">
        <v>182</v>
      </c>
      <c r="U50" s="18" t="s">
        <v>182</v>
      </c>
      <c r="V50" s="20" t="s">
        <v>182</v>
      </c>
      <c r="W50" s="18" t="n">
        <v>389.90778674</v>
      </c>
      <c r="X50" s="20" t="n">
        <v>8.082004960000001</v>
      </c>
    </row>
    <row r="51" spans="1:24">
      <c r="A51" s="15" t="s">
        <v>226</v>
      </c>
      <c r="B51" s="17" t="n">
        <v>6866</v>
      </c>
      <c r="C51" s="18">
        <f>(116.0/B51*100)</f>
        <v/>
      </c>
      <c r="D51" s="19" t="n">
        <v>6750</v>
      </c>
      <c r="E51" s="18" t="n">
        <v>433.55039329</v>
      </c>
      <c r="F51" s="20" t="n">
        <v>2.9555582</v>
      </c>
      <c r="G51" s="18" t="n">
        <v>441.48013697</v>
      </c>
      <c r="H51" s="20" t="n">
        <v>5.79736732</v>
      </c>
      <c r="I51" s="18" t="n">
        <v>442.61591286</v>
      </c>
      <c r="J51" s="20" t="n">
        <v>6.00098065</v>
      </c>
      <c r="K51" s="18" t="n">
        <v>427.53717086</v>
      </c>
      <c r="L51" s="20" t="n">
        <v>6.1925294</v>
      </c>
      <c r="M51" s="18" t="n">
        <v>415.0563517</v>
      </c>
      <c r="N51" s="20" t="n">
        <v>7.71119409</v>
      </c>
      <c r="O51" s="18" t="n">
        <v>306.15936954</v>
      </c>
      <c r="P51" s="20" t="n">
        <v>16.24559738</v>
      </c>
      <c r="Q51" s="18" t="s">
        <v>182</v>
      </c>
      <c r="R51" s="20" t="s">
        <v>182</v>
      </c>
      <c r="S51" s="18" t="n">
        <v>427.96430568</v>
      </c>
      <c r="T51" s="20" t="n">
        <v>5.20460603</v>
      </c>
      <c r="U51" s="18" t="s">
        <v>182</v>
      </c>
      <c r="V51" s="20" t="s">
        <v>182</v>
      </c>
      <c r="W51" s="18" t="n">
        <v>392.76109787</v>
      </c>
      <c r="X51" s="20" t="n">
        <v>5.08528474</v>
      </c>
    </row>
    <row r="52" spans="1:24">
      <c r="A52" s="15" t="s">
        <v>227</v>
      </c>
      <c r="B52" s="17" t="n">
        <v>5809</v>
      </c>
      <c r="C52" s="18">
        <f>(120.0/B52*100)</f>
        <v/>
      </c>
      <c r="D52" s="19" t="n">
        <v>5689</v>
      </c>
      <c r="E52" s="18" t="n">
        <v>502.04306395</v>
      </c>
      <c r="F52" s="20" t="n">
        <v>2.75369455</v>
      </c>
      <c r="G52" s="18" t="n">
        <v>492.3897335</v>
      </c>
      <c r="H52" s="20" t="n">
        <v>4.34962757</v>
      </c>
      <c r="I52" s="18" t="n">
        <v>480.39768583</v>
      </c>
      <c r="J52" s="20" t="n">
        <v>4.81256619</v>
      </c>
      <c r="K52" s="18" t="n">
        <v>461.7851524</v>
      </c>
      <c r="L52" s="20" t="n">
        <v>6.3591229</v>
      </c>
      <c r="M52" s="18" t="n">
        <v>439.25767442</v>
      </c>
      <c r="N52" s="20" t="n">
        <v>7.703792</v>
      </c>
      <c r="O52" s="18" t="n">
        <v>369.52470076</v>
      </c>
      <c r="P52" s="20" t="n">
        <v>22.63947018</v>
      </c>
      <c r="Q52" s="18" t="s">
        <v>182</v>
      </c>
      <c r="R52" s="20" t="s">
        <v>182</v>
      </c>
      <c r="S52" s="18" t="s">
        <v>182</v>
      </c>
      <c r="T52" s="20" t="s">
        <v>182</v>
      </c>
      <c r="U52" s="18" t="s">
        <v>182</v>
      </c>
      <c r="V52" s="20" t="s">
        <v>182</v>
      </c>
      <c r="W52" s="18" t="n">
        <v>408.9259553</v>
      </c>
      <c r="X52" s="20" t="n">
        <v>5.8202614</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(509.0/B54*100)</f>
        <v/>
      </c>
      <c r="D54" s="19" t="n">
        <v>4231</v>
      </c>
      <c r="E54" s="18" t="n">
        <v>379.20429214</v>
      </c>
      <c r="F54" s="20" t="n">
        <v>3.77192476</v>
      </c>
      <c r="G54" s="18" t="n">
        <v>357.78612479</v>
      </c>
      <c r="H54" s="20" t="n">
        <v>8.028804689999999</v>
      </c>
      <c r="I54" s="18" t="n">
        <v>358.14283013</v>
      </c>
      <c r="J54" s="20" t="n">
        <v>11.51377423</v>
      </c>
      <c r="K54" s="18" t="n">
        <v>335.87969043</v>
      </c>
      <c r="L54" s="20" t="n">
        <v>8.52316289</v>
      </c>
      <c r="M54" s="18" t="n">
        <v>334.13619674</v>
      </c>
      <c r="N54" s="20" t="n">
        <v>9.31667571</v>
      </c>
      <c r="O54" s="18" t="n">
        <v>297.57841935</v>
      </c>
      <c r="P54" s="20" t="n">
        <v>8.27344974</v>
      </c>
      <c r="Q54" s="18" t="s">
        <v>182</v>
      </c>
      <c r="R54" s="20" t="s">
        <v>182</v>
      </c>
      <c r="S54" s="18" t="s">
        <v>182</v>
      </c>
      <c r="T54" s="20" t="s">
        <v>182</v>
      </c>
      <c r="U54" s="18" t="s">
        <v>182</v>
      </c>
      <c r="V54" s="20" t="s">
        <v>182</v>
      </c>
      <c r="W54" s="18" t="n">
        <v>317.86198698</v>
      </c>
      <c r="X54" s="20" t="n">
        <v>4.84821399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(80.0/B56*100)</f>
        <v/>
      </c>
      <c r="D56" s="19" t="n">
        <v>5279</v>
      </c>
      <c r="E56" s="18" t="n">
        <v>532.81888144</v>
      </c>
      <c r="F56" s="20" t="n">
        <v>2.77734618</v>
      </c>
      <c r="G56" s="18" t="n">
        <v>537.9684949</v>
      </c>
      <c r="H56" s="20" t="n">
        <v>3.66716657</v>
      </c>
      <c r="I56" s="18" t="n">
        <v>521.9253710199999</v>
      </c>
      <c r="J56" s="20" t="n">
        <v>5.10208904</v>
      </c>
      <c r="K56" s="18" t="n">
        <v>494.39527583</v>
      </c>
      <c r="L56" s="20" t="n">
        <v>6.4359311</v>
      </c>
      <c r="M56" s="18" t="n">
        <v>473.78309165</v>
      </c>
      <c r="N56" s="20" t="n">
        <v>8.56452472</v>
      </c>
      <c r="O56" s="18" t="n">
        <v>431.98054993</v>
      </c>
      <c r="P56" s="20" t="n">
        <v>17.09401393</v>
      </c>
      <c r="Q56" s="18" t="s">
        <v>182</v>
      </c>
      <c r="R56" s="20" t="s">
        <v>182</v>
      </c>
      <c r="S56" s="18" t="s">
        <v>182</v>
      </c>
      <c r="T56" s="20" t="s">
        <v>182</v>
      </c>
      <c r="U56" s="18" t="s">
        <v>182</v>
      </c>
      <c r="V56" s="20" t="s">
        <v>182</v>
      </c>
      <c r="W56" s="18" t="n">
        <v>424.555947</v>
      </c>
      <c r="X56" s="20" t="n">
        <v>18.02080279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(270.0/B61*100)</f>
        <v/>
      </c>
      <c r="D61" s="19" t="n">
        <v>6255</v>
      </c>
      <c r="E61" s="18" t="n">
        <v>488.1151918</v>
      </c>
      <c r="F61" s="20" t="n">
        <v>2.95073667</v>
      </c>
      <c r="G61" s="18" t="n">
        <v>488.57020078</v>
      </c>
      <c r="H61" s="20" t="n">
        <v>3.42261327</v>
      </c>
      <c r="I61" s="18" t="n">
        <v>476.42021515</v>
      </c>
      <c r="J61" s="20" t="n">
        <v>4.41062305</v>
      </c>
      <c r="K61" s="18" t="n">
        <v>444.51111954</v>
      </c>
      <c r="L61" s="20" t="n">
        <v>5.05267098</v>
      </c>
      <c r="M61" s="18" t="n">
        <v>426.43639183</v>
      </c>
      <c r="N61" s="20" t="n">
        <v>8.06712624</v>
      </c>
      <c r="O61" s="18" t="n">
        <v>368.81442632</v>
      </c>
      <c r="P61" s="20" t="n">
        <v>17.16780352</v>
      </c>
      <c r="Q61" s="18" t="s">
        <v>182</v>
      </c>
      <c r="R61" s="20" t="s">
        <v>182</v>
      </c>
      <c r="S61" s="18" t="s">
        <v>182</v>
      </c>
      <c r="T61" s="20" t="s">
        <v>182</v>
      </c>
      <c r="U61" s="18" t="s">
        <v>182</v>
      </c>
      <c r="V61" s="20" t="s">
        <v>182</v>
      </c>
      <c r="W61" s="18" t="n">
        <v>377.55844061</v>
      </c>
      <c r="X61" s="20" t="n">
        <v>8.13647379</v>
      </c>
    </row>
    <row r="62" spans="1:24">
      <c r="A62" s="15" t="s">
        <v>237</v>
      </c>
      <c r="B62" s="17" t="n">
        <v>4476</v>
      </c>
      <c r="C62" s="18">
        <f>(5.0/B62*100)</f>
        <v/>
      </c>
      <c r="D62" s="19" t="n">
        <v>4471</v>
      </c>
      <c r="E62" s="18" t="n">
        <v>510.41896231</v>
      </c>
      <c r="F62" s="20" t="n">
        <v>1.64793529</v>
      </c>
      <c r="G62" s="18" t="n">
        <v>516.75486893</v>
      </c>
      <c r="H62" s="20" t="n">
        <v>2.84968338</v>
      </c>
      <c r="I62" s="18" t="n">
        <v>503.85556876</v>
      </c>
      <c r="J62" s="20" t="n">
        <v>4.79464398</v>
      </c>
      <c r="K62" s="18" t="n">
        <v>483.02542006</v>
      </c>
      <c r="L62" s="20" t="n">
        <v>8.87428336</v>
      </c>
      <c r="M62" s="18" t="n">
        <v>461.94168206</v>
      </c>
      <c r="N62" s="20" t="n">
        <v>12.42363797</v>
      </c>
      <c r="O62" s="18" t="n">
        <v>426.5402774</v>
      </c>
      <c r="P62" s="20" t="n">
        <v>15.63912385</v>
      </c>
      <c r="Q62" s="18" t="s">
        <v>182</v>
      </c>
      <c r="R62" s="20" t="s">
        <v>182</v>
      </c>
      <c r="S62" s="18" t="s">
        <v>182</v>
      </c>
      <c r="T62" s="20" t="s">
        <v>182</v>
      </c>
      <c r="U62" s="18" t="s">
        <v>182</v>
      </c>
      <c r="V62" s="20" t="s">
        <v>182</v>
      </c>
      <c r="W62" s="18" t="n">
        <v>454.37668182</v>
      </c>
      <c r="X62" s="20" t="n">
        <v>17.12361186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(300.0/B67*100)</f>
        <v/>
      </c>
      <c r="D67" s="19" t="n">
        <v>6671</v>
      </c>
      <c r="E67" s="18" t="n">
        <v>411.54824724</v>
      </c>
      <c r="F67" s="20" t="n">
        <v>3.10106038</v>
      </c>
      <c r="G67" s="18" t="n">
        <v>400.7341567</v>
      </c>
      <c r="H67" s="20" t="n">
        <v>4.85453578</v>
      </c>
      <c r="I67" s="18" t="n">
        <v>400.44589832</v>
      </c>
      <c r="J67" s="20" t="n">
        <v>6.83509155</v>
      </c>
      <c r="K67" s="18" t="n">
        <v>386.91777838</v>
      </c>
      <c r="L67" s="20" t="n">
        <v>10.39817637</v>
      </c>
      <c r="M67" s="18" t="n">
        <v>336.72887545</v>
      </c>
      <c r="N67" s="20" t="n">
        <v>14.52154302</v>
      </c>
      <c r="O67" s="18" t="n">
        <v>291.76354753</v>
      </c>
      <c r="P67" s="20" t="n">
        <v>5.37762837</v>
      </c>
      <c r="Q67" s="18" t="s">
        <v>182</v>
      </c>
      <c r="R67" s="20" t="s">
        <v>182</v>
      </c>
      <c r="S67" s="18" t="s">
        <v>182</v>
      </c>
      <c r="T67" s="20" t="s">
        <v>182</v>
      </c>
      <c r="U67" s="18" t="s">
        <v>182</v>
      </c>
      <c r="V67" s="20" t="s">
        <v>182</v>
      </c>
      <c r="W67" s="18" t="n">
        <v>342.4748769</v>
      </c>
      <c r="X67" s="20" t="n">
        <v>6.50853425</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515.23334919</v>
      </c>
      <c r="F70" s="20" t="n">
        <v>3.16411388</v>
      </c>
      <c r="G70" s="18" t="n">
        <v>489.85336133</v>
      </c>
      <c r="H70" s="20" t="n">
        <v>5.06422815</v>
      </c>
      <c r="I70" s="18" t="n">
        <v>485.17606805</v>
      </c>
      <c r="J70" s="20" t="n">
        <v>4.89374499</v>
      </c>
      <c r="K70" s="18" t="n">
        <v>482.91326763</v>
      </c>
      <c r="L70" s="20" t="n">
        <v>5.48535288</v>
      </c>
      <c r="M70" s="18" t="n">
        <v>462.57053844</v>
      </c>
      <c r="N70" s="20" t="n">
        <v>7.19313876</v>
      </c>
      <c r="O70" s="18" t="n">
        <v>426.1731216</v>
      </c>
      <c r="P70" s="20" t="n">
        <v>17.43907662</v>
      </c>
      <c r="Q70" s="18" t="s">
        <v>182</v>
      </c>
      <c r="R70" s="20" t="s">
        <v>182</v>
      </c>
      <c r="S70" s="18" t="s">
        <v>182</v>
      </c>
      <c r="T70" s="20" t="s">
        <v>182</v>
      </c>
      <c r="U70" s="18" t="s">
        <v>182</v>
      </c>
      <c r="V70" s="20" t="s">
        <v>182</v>
      </c>
      <c r="W70" s="18" t="n">
        <v>446.26403703</v>
      </c>
      <c r="X70" s="20" t="n">
        <v>7.26561549</v>
      </c>
    </row>
    <row r="71" spans="1:24">
      <c r="A71" s="15" t="s">
        <v>246</v>
      </c>
      <c r="B71" s="17" t="n">
        <v>6115</v>
      </c>
      <c r="C71" s="18">
        <f>(122.0/B71*100)</f>
        <v/>
      </c>
      <c r="D71" s="19" t="n">
        <v>5993</v>
      </c>
      <c r="E71" s="18" t="n">
        <v>528.57723923</v>
      </c>
      <c r="F71" s="20" t="n">
        <v>1.89844294</v>
      </c>
      <c r="G71" s="18" t="n">
        <v>531.83692539</v>
      </c>
      <c r="H71" s="20" t="n">
        <v>3.81111718</v>
      </c>
      <c r="I71" s="18" t="n">
        <v>539.43749479</v>
      </c>
      <c r="J71" s="20" t="n">
        <v>4.72648818</v>
      </c>
      <c r="K71" s="18" t="n">
        <v>568.75814028</v>
      </c>
      <c r="L71" s="20" t="n">
        <v>5.85321796</v>
      </c>
      <c r="M71" s="18" t="n">
        <v>568.96554528</v>
      </c>
      <c r="N71" s="20" t="n">
        <v>13.24234155</v>
      </c>
      <c r="O71" s="18" t="n">
        <v>440.86831375</v>
      </c>
      <c r="P71" s="20" t="n">
        <v>17.19045308</v>
      </c>
      <c r="Q71" s="18" t="s">
        <v>182</v>
      </c>
      <c r="R71" s="20" t="s">
        <v>182</v>
      </c>
      <c r="S71" s="18" t="s">
        <v>182</v>
      </c>
      <c r="T71" s="20" t="s">
        <v>182</v>
      </c>
      <c r="U71" s="18" t="s">
        <v>182</v>
      </c>
      <c r="V71" s="20" t="s">
        <v>182</v>
      </c>
      <c r="W71" s="18" t="n">
        <v>497.05299974</v>
      </c>
      <c r="X71" s="20" t="n">
        <v>11.96851779</v>
      </c>
    </row>
    <row r="72" spans="1:24">
      <c r="A72" s="15" t="s">
        <v>247</v>
      </c>
      <c r="B72" s="17" t="n">
        <v>7708</v>
      </c>
      <c r="C72" s="18">
        <f>(9.0/B72*100)</f>
        <v/>
      </c>
      <c r="D72" s="19" t="n">
        <v>7699</v>
      </c>
      <c r="E72" s="18" t="n">
        <v>499.90277257</v>
      </c>
      <c r="F72" s="20" t="n">
        <v>2.39417012</v>
      </c>
      <c r="G72" s="18" t="n">
        <v>503.04694226</v>
      </c>
      <c r="H72" s="20" t="n">
        <v>4.84457773</v>
      </c>
      <c r="I72" s="18" t="n">
        <v>499.09575266</v>
      </c>
      <c r="J72" s="20" t="n">
        <v>5.70901231</v>
      </c>
      <c r="K72" s="18" t="n">
        <v>466.8032865</v>
      </c>
      <c r="L72" s="20" t="n">
        <v>14.81156011</v>
      </c>
      <c r="M72" s="18" t="n">
        <v>442.03502909</v>
      </c>
      <c r="N72" s="20" t="n">
        <v>13.71253576</v>
      </c>
      <c r="O72" s="18" t="n">
        <v>326.14458683</v>
      </c>
      <c r="P72" s="20" t="n">
        <v>15.96470294</v>
      </c>
      <c r="Q72" s="18" t="s">
        <v>182</v>
      </c>
      <c r="R72" s="20" t="s">
        <v>182</v>
      </c>
      <c r="S72" s="18" t="s">
        <v>182</v>
      </c>
      <c r="T72" s="20" t="s">
        <v>182</v>
      </c>
      <c r="U72" s="18" t="s">
        <v>182</v>
      </c>
      <c r="V72" s="20" t="s">
        <v>182</v>
      </c>
      <c r="W72" s="18" t="n">
        <v>449.1174541</v>
      </c>
      <c r="X72" s="20" t="n">
        <v>16.45789724</v>
      </c>
    </row>
    <row r="73" spans="1:24">
      <c r="A73" s="15" t="s">
        <v>248</v>
      </c>
      <c r="B73" s="17" t="n">
        <v>8249</v>
      </c>
      <c r="C73" s="18">
        <f>(254.0/B73*100)</f>
        <v/>
      </c>
      <c r="D73" s="19" t="n">
        <v>7995</v>
      </c>
      <c r="E73" s="18" t="n">
        <v>416.33021942</v>
      </c>
      <c r="F73" s="20" t="n">
        <v>4.0222246</v>
      </c>
      <c r="G73" s="18" t="n">
        <v>419.87865906</v>
      </c>
      <c r="H73" s="20" t="n">
        <v>4.2363672</v>
      </c>
      <c r="I73" s="18" t="n">
        <v>414.78969754</v>
      </c>
      <c r="J73" s="20" t="n">
        <v>4.41206137</v>
      </c>
      <c r="K73" s="18" t="n">
        <v>394.83922209</v>
      </c>
      <c r="L73" s="20" t="n">
        <v>5.35567219</v>
      </c>
      <c r="M73" s="18" t="n">
        <v>388.32233221</v>
      </c>
      <c r="N73" s="20" t="n">
        <v>6.77649365</v>
      </c>
      <c r="O73" s="18" t="n">
        <v>351.84252841</v>
      </c>
      <c r="P73" s="20" t="n">
        <v>8.1004358</v>
      </c>
      <c r="Q73" s="18" t="s">
        <v>182</v>
      </c>
      <c r="R73" s="20" t="s">
        <v>182</v>
      </c>
      <c r="S73" s="18" t="s">
        <v>182</v>
      </c>
      <c r="T73" s="20" t="s">
        <v>182</v>
      </c>
      <c r="U73" s="18" t="s">
        <v>182</v>
      </c>
      <c r="V73" s="20" t="s">
        <v>182</v>
      </c>
      <c r="W73" s="18" t="n">
        <v>372.4999772</v>
      </c>
      <c r="X73" s="20" t="n">
        <v>9.35032013</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(298.0/B77*100)</f>
        <v/>
      </c>
      <c r="D77" s="19" t="n">
        <v>5764</v>
      </c>
      <c r="E77" s="18" t="n">
        <v>467.12371177</v>
      </c>
      <c r="F77" s="20" t="n">
        <v>2.99522586</v>
      </c>
      <c r="G77" s="18" t="n">
        <v>439.28452263</v>
      </c>
      <c r="H77" s="20" t="n">
        <v>7.10665232</v>
      </c>
      <c r="I77" s="18" t="n">
        <v>459.26805605</v>
      </c>
      <c r="J77" s="20" t="n">
        <v>8.377974180000001</v>
      </c>
      <c r="K77" s="18" t="n">
        <v>436.72907471</v>
      </c>
      <c r="L77" s="20" t="n">
        <v>7.12723804</v>
      </c>
      <c r="M77" s="18" t="n">
        <v>388.04834731</v>
      </c>
      <c r="N77" s="20" t="n">
        <v>7.05174949</v>
      </c>
      <c r="O77" s="18" t="n">
        <v>324.87880635</v>
      </c>
      <c r="P77" s="20" t="n">
        <v>14.89113436</v>
      </c>
      <c r="Q77" s="18" t="s">
        <v>182</v>
      </c>
      <c r="R77" s="20" t="s">
        <v>182</v>
      </c>
      <c r="S77" s="18" t="s">
        <v>182</v>
      </c>
      <c r="T77" s="20" t="s">
        <v>182</v>
      </c>
      <c r="U77" s="18" t="s">
        <v>182</v>
      </c>
      <c r="V77" s="20" t="s">
        <v>182</v>
      </c>
      <c r="W77" s="18" t="n">
        <v>375.72188712</v>
      </c>
      <c r="X77" s="20" t="n">
        <v>4.11729899</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342</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459.99074316</v>
      </c>
      <c r="F7" s="20" t="n">
        <v>4.6683011</v>
      </c>
      <c r="G7" s="18" t="n">
        <v>481.89299742</v>
      </c>
      <c r="H7" s="20" t="n">
        <v>5.04552466</v>
      </c>
      <c r="I7" s="18" t="n">
        <v>504.15610526</v>
      </c>
      <c r="J7" s="20" t="n">
        <v>2.61771048</v>
      </c>
      <c r="K7" s="18" t="n">
        <v>526.21119406</v>
      </c>
      <c r="L7" s="20" t="n">
        <v>2.54950442</v>
      </c>
      <c r="M7" s="18" t="n">
        <v>529.64860244</v>
      </c>
      <c r="N7" s="20" t="n">
        <v>3.81347568</v>
      </c>
      <c r="O7" s="18" t="n">
        <v>407.59514641</v>
      </c>
      <c r="P7" s="20" t="n">
        <v>17.19088166</v>
      </c>
      <c r="Q7" s="18" t="s">
        <v>182</v>
      </c>
      <c r="R7" s="20" t="s">
        <v>182</v>
      </c>
      <c r="S7" s="18" t="s">
        <v>182</v>
      </c>
      <c r="T7" s="20" t="s">
        <v>182</v>
      </c>
      <c r="U7" s="18" t="s">
        <v>182</v>
      </c>
      <c r="V7" s="20" t="s">
        <v>182</v>
      </c>
      <c r="W7" s="18" t="n">
        <v>468.64957562</v>
      </c>
      <c r="X7" s="20" t="n">
        <v>4.95330184</v>
      </c>
    </row>
    <row r="8" spans="1:24">
      <c r="A8" s="15" t="s">
        <v>183</v>
      </c>
      <c r="B8" s="17" t="n">
        <v>7007</v>
      </c>
      <c r="C8" s="18">
        <f>(206.0/B8*100)</f>
        <v/>
      </c>
      <c r="D8" s="19" t="n">
        <v>6801</v>
      </c>
      <c r="E8" s="18" t="n">
        <v>474.1020858</v>
      </c>
      <c r="F8" s="20" t="n">
        <v>4.42054597</v>
      </c>
      <c r="G8" s="18" t="n">
        <v>514.13245878</v>
      </c>
      <c r="H8" s="20" t="n">
        <v>3.71506503</v>
      </c>
      <c r="I8" s="18" t="n">
        <v>499.57548323</v>
      </c>
      <c r="J8" s="20" t="n">
        <v>3.39202421</v>
      </c>
      <c r="K8" s="18" t="n">
        <v>494.50667545</v>
      </c>
      <c r="L8" s="20" t="n">
        <v>5.04224383</v>
      </c>
      <c r="M8" s="18" t="n">
        <v>442.49436009</v>
      </c>
      <c r="N8" s="20" t="n">
        <v>8.339462660000001</v>
      </c>
      <c r="O8" s="18" t="n">
        <v>386.26625258</v>
      </c>
      <c r="P8" s="20" t="n">
        <v>31.80566846</v>
      </c>
      <c r="Q8" s="18" t="s">
        <v>182</v>
      </c>
      <c r="R8" s="20" t="s">
        <v>182</v>
      </c>
      <c r="S8" s="18" t="n">
        <v>361.38025951</v>
      </c>
      <c r="T8" s="20" t="n">
        <v>22.72565673</v>
      </c>
      <c r="U8" s="18" t="s">
        <v>182</v>
      </c>
      <c r="V8" s="20" t="s">
        <v>182</v>
      </c>
      <c r="W8" s="18" t="n">
        <v>394.44129795</v>
      </c>
      <c r="X8" s="20" t="n">
        <v>7.62737151</v>
      </c>
    </row>
    <row r="9" spans="1:24">
      <c r="A9" s="15" t="s">
        <v>184</v>
      </c>
      <c r="B9" s="17" t="n">
        <v>9651</v>
      </c>
      <c r="C9" s="18">
        <f>(603.0/B9*100)</f>
        <v/>
      </c>
      <c r="D9" s="19" t="n">
        <v>9048</v>
      </c>
      <c r="E9" s="18" t="n">
        <v>508.28031846</v>
      </c>
      <c r="F9" s="20" t="n">
        <v>3.3181789</v>
      </c>
      <c r="G9" s="18" t="n">
        <v>533.6694687200001</v>
      </c>
      <c r="H9" s="20" t="n">
        <v>3.38107038</v>
      </c>
      <c r="I9" s="18" t="n">
        <v>512.80756523</v>
      </c>
      <c r="J9" s="20" t="n">
        <v>2.89020659</v>
      </c>
      <c r="K9" s="18" t="n">
        <v>487.17217992</v>
      </c>
      <c r="L9" s="20" t="n">
        <v>5.34950468</v>
      </c>
      <c r="M9" s="18" t="n">
        <v>441.87804419</v>
      </c>
      <c r="N9" s="20" t="n">
        <v>7.29340441</v>
      </c>
      <c r="O9" s="18" t="n">
        <v>468.80407001</v>
      </c>
      <c r="P9" s="20" t="n">
        <v>44.15422539</v>
      </c>
      <c r="Q9" s="18" t="s">
        <v>182</v>
      </c>
      <c r="R9" s="20" t="s">
        <v>182</v>
      </c>
      <c r="S9" s="18" t="n">
        <v>347.7815185</v>
      </c>
      <c r="T9" s="20" t="n">
        <v>11.20716786</v>
      </c>
      <c r="U9" s="18" t="s">
        <v>182</v>
      </c>
      <c r="V9" s="20" t="s">
        <v>182</v>
      </c>
      <c r="W9" s="18" t="n">
        <v>418.61034755</v>
      </c>
      <c r="X9" s="20" t="n">
        <v>5.97740886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(143.0/B11*100)</f>
        <v/>
      </c>
      <c r="D11" s="19" t="n">
        <v>6910</v>
      </c>
      <c r="E11" s="18" t="n">
        <v>453.60142872</v>
      </c>
      <c r="F11" s="20" t="n">
        <v>3.9387071</v>
      </c>
      <c r="G11" s="18" t="n">
        <v>476.20095929</v>
      </c>
      <c r="H11" s="20" t="n">
        <v>3.52629908</v>
      </c>
      <c r="I11" s="18" t="n">
        <v>473.22895563</v>
      </c>
      <c r="J11" s="20" t="n">
        <v>3.68648798</v>
      </c>
      <c r="K11" s="18" t="n">
        <v>452.5584398</v>
      </c>
      <c r="L11" s="20" t="n">
        <v>4.21044004</v>
      </c>
      <c r="M11" s="18" t="n">
        <v>432.46551388</v>
      </c>
      <c r="N11" s="20" t="n">
        <v>5.97391374</v>
      </c>
      <c r="O11" s="18" t="n">
        <v>312.95665784</v>
      </c>
      <c r="P11" s="20" t="n">
        <v>30.7330562</v>
      </c>
      <c r="Q11" s="18" t="s">
        <v>182</v>
      </c>
      <c r="R11" s="20" t="s">
        <v>182</v>
      </c>
      <c r="S11" s="18" t="s">
        <v>182</v>
      </c>
      <c r="T11" s="20" t="s">
        <v>182</v>
      </c>
      <c r="U11" s="18" t="s">
        <v>182</v>
      </c>
      <c r="V11" s="20" t="s">
        <v>182</v>
      </c>
      <c r="W11" s="18" t="n">
        <v>417.08712301</v>
      </c>
      <c r="X11" s="20" t="n">
        <v>7.49140851</v>
      </c>
    </row>
    <row r="12" spans="1:24">
      <c r="A12" s="15" t="s">
        <v>187</v>
      </c>
      <c r="B12" s="17" t="n">
        <v>6894</v>
      </c>
      <c r="C12" s="18">
        <f>(128.0/B12*100)</f>
        <v/>
      </c>
      <c r="D12" s="19" t="n">
        <v>6766</v>
      </c>
      <c r="E12" s="18" t="n">
        <v>504.54954392</v>
      </c>
      <c r="F12" s="20" t="n">
        <v>3.41088857</v>
      </c>
      <c r="G12" s="18" t="n">
        <v>504.47299322</v>
      </c>
      <c r="H12" s="20" t="n">
        <v>4.85679394</v>
      </c>
      <c r="I12" s="18" t="n">
        <v>511.10640913</v>
      </c>
      <c r="J12" s="20" t="n">
        <v>3.92602502</v>
      </c>
      <c r="K12" s="18" t="n">
        <v>497.13976992</v>
      </c>
      <c r="L12" s="20" t="n">
        <v>4.5129449</v>
      </c>
      <c r="M12" s="18" t="n">
        <v>464.62695546</v>
      </c>
      <c r="N12" s="20" t="n">
        <v>4.12123573</v>
      </c>
      <c r="O12" s="18" t="n">
        <v>401.25210766</v>
      </c>
      <c r="P12" s="20" t="n">
        <v>22.85696234</v>
      </c>
      <c r="Q12" s="18" t="s">
        <v>182</v>
      </c>
      <c r="R12" s="20" t="s">
        <v>182</v>
      </c>
      <c r="S12" s="18" t="n">
        <v>332.31014509</v>
      </c>
      <c r="T12" s="20" t="n">
        <v>18.34291261</v>
      </c>
      <c r="U12" s="18" t="s">
        <v>182</v>
      </c>
      <c r="V12" s="20" t="s">
        <v>182</v>
      </c>
      <c r="W12" s="18" t="n">
        <v>412.09047065</v>
      </c>
      <c r="X12" s="20" t="n">
        <v>8.01827626</v>
      </c>
    </row>
    <row r="13" spans="1:24">
      <c r="A13" s="15" t="s">
        <v>188</v>
      </c>
      <c r="B13" s="17" t="n">
        <v>7161</v>
      </c>
      <c r="C13" s="18">
        <f>(341.0/B13*100)</f>
        <v/>
      </c>
      <c r="D13" s="19" t="n">
        <v>6820</v>
      </c>
      <c r="E13" s="18" t="n">
        <v>461.79779577</v>
      </c>
      <c r="F13" s="20" t="n">
        <v>6.56483899</v>
      </c>
      <c r="G13" s="18" t="n">
        <v>494.01284216</v>
      </c>
      <c r="H13" s="20" t="n">
        <v>4.92060255</v>
      </c>
      <c r="I13" s="18" t="n">
        <v>512.13709939</v>
      </c>
      <c r="J13" s="20" t="n">
        <v>3.3223406</v>
      </c>
      <c r="K13" s="18" t="n">
        <v>519.45810103</v>
      </c>
      <c r="L13" s="20" t="n">
        <v>2.8535674</v>
      </c>
      <c r="M13" s="18" t="n">
        <v>514.10882374</v>
      </c>
      <c r="N13" s="20" t="n">
        <v>3.73552577</v>
      </c>
      <c r="O13" s="18" t="n">
        <v>391.87245923</v>
      </c>
      <c r="P13" s="20" t="n">
        <v>22.46267813</v>
      </c>
      <c r="Q13" s="18" t="s">
        <v>182</v>
      </c>
      <c r="R13" s="20" t="s">
        <v>182</v>
      </c>
      <c r="S13" s="18" t="n">
        <v>407.4699787</v>
      </c>
      <c r="T13" s="20" t="n">
        <v>6.79601306</v>
      </c>
      <c r="U13" s="18" t="s">
        <v>182</v>
      </c>
      <c r="V13" s="20" t="s">
        <v>182</v>
      </c>
      <c r="W13" s="18" t="n">
        <v>419.49870637</v>
      </c>
      <c r="X13" s="20" t="n">
        <v>6.88851735</v>
      </c>
    </row>
    <row r="14" spans="1:24">
      <c r="A14" s="15" t="s">
        <v>189</v>
      </c>
      <c r="B14" s="17" t="n">
        <v>5587</v>
      </c>
      <c r="C14" s="18">
        <f>(201.0/B14*100)</f>
        <v/>
      </c>
      <c r="D14" s="19" t="n">
        <v>5386</v>
      </c>
      <c r="E14" s="18" t="n">
        <v>522.16292059</v>
      </c>
      <c r="F14" s="20" t="n">
        <v>3.11057159</v>
      </c>
      <c r="G14" s="18" t="n">
        <v>530.58553374</v>
      </c>
      <c r="H14" s="20" t="n">
        <v>3.13815966</v>
      </c>
      <c r="I14" s="18" t="n">
        <v>527.62494256</v>
      </c>
      <c r="J14" s="20" t="n">
        <v>3.94780769</v>
      </c>
      <c r="K14" s="18" t="n">
        <v>514.868349</v>
      </c>
      <c r="L14" s="20" t="n">
        <v>4.46097444</v>
      </c>
      <c r="M14" s="18" t="n">
        <v>485.71162261</v>
      </c>
      <c r="N14" s="20" t="n">
        <v>5.21173257</v>
      </c>
      <c r="O14" s="18" t="n">
        <v>397.46444377</v>
      </c>
      <c r="P14" s="20" t="n">
        <v>18.97557136</v>
      </c>
      <c r="Q14" s="18" t="s">
        <v>182</v>
      </c>
      <c r="R14" s="20" t="s">
        <v>182</v>
      </c>
      <c r="S14" s="18" t="s">
        <v>182</v>
      </c>
      <c r="T14" s="20" t="s">
        <v>182</v>
      </c>
      <c r="U14" s="18" t="s">
        <v>182</v>
      </c>
      <c r="V14" s="20" t="s">
        <v>182</v>
      </c>
      <c r="W14" s="18" t="n">
        <v>458.15342737</v>
      </c>
      <c r="X14" s="20" t="n">
        <v>8.413887150000001</v>
      </c>
    </row>
    <row r="15" spans="1:24">
      <c r="A15" s="15" t="s">
        <v>190</v>
      </c>
      <c r="B15" s="17" t="n">
        <v>5882</v>
      </c>
      <c r="C15" s="18">
        <f>(167.0/B15*100)</f>
        <v/>
      </c>
      <c r="D15" s="19" t="n">
        <v>5715</v>
      </c>
      <c r="E15" s="18" t="n">
        <v>512.64489453</v>
      </c>
      <c r="F15" s="20" t="n">
        <v>4.51273208</v>
      </c>
      <c r="G15" s="18" t="n">
        <v>542.7402568799999</v>
      </c>
      <c r="H15" s="20" t="n">
        <v>3.11352095</v>
      </c>
      <c r="I15" s="18" t="n">
        <v>542.71778856</v>
      </c>
      <c r="J15" s="20" t="n">
        <v>3.05084691</v>
      </c>
      <c r="K15" s="18" t="n">
        <v>530.4060252100001</v>
      </c>
      <c r="L15" s="20" t="n">
        <v>4.76922248</v>
      </c>
      <c r="M15" s="18" t="n">
        <v>493.60168365</v>
      </c>
      <c r="N15" s="20" t="n">
        <v>8.9786722</v>
      </c>
      <c r="O15" s="18" t="n">
        <v>346.97734016</v>
      </c>
      <c r="P15" s="20" t="n">
        <v>25.67199834</v>
      </c>
      <c r="Q15" s="18" t="s">
        <v>182</v>
      </c>
      <c r="R15" s="20" t="s">
        <v>182</v>
      </c>
      <c r="S15" s="18" t="n">
        <v>367.66871077</v>
      </c>
      <c r="T15" s="20" t="n">
        <v>14.82638214</v>
      </c>
      <c r="U15" s="18" t="s">
        <v>182</v>
      </c>
      <c r="V15" s="20" t="s">
        <v>182</v>
      </c>
      <c r="W15" s="18" t="n">
        <v>457.30294891</v>
      </c>
      <c r="X15" s="20" t="n">
        <v>7.51312513</v>
      </c>
    </row>
    <row r="16" spans="1:24">
      <c r="A16" s="15" t="s">
        <v>191</v>
      </c>
      <c r="B16" s="17" t="n">
        <v>6108</v>
      </c>
      <c r="C16" s="18">
        <f>(274.0/B16*100)</f>
        <v/>
      </c>
      <c r="D16" s="19" t="n">
        <v>5834</v>
      </c>
      <c r="E16" s="18" t="n">
        <v>494.76946674</v>
      </c>
      <c r="F16" s="20" t="n">
        <v>4.03537908</v>
      </c>
      <c r="G16" s="18" t="n">
        <v>541.24983941</v>
      </c>
      <c r="H16" s="20" t="n">
        <v>3.55556538</v>
      </c>
      <c r="I16" s="18" t="n">
        <v>523.45774166</v>
      </c>
      <c r="J16" s="20" t="n">
        <v>3.7570333</v>
      </c>
      <c r="K16" s="18" t="n">
        <v>491.30064811</v>
      </c>
      <c r="L16" s="20" t="n">
        <v>7.09612575</v>
      </c>
      <c r="M16" s="18" t="n">
        <v>442.40373818</v>
      </c>
      <c r="N16" s="20" t="n">
        <v>8.37689537</v>
      </c>
      <c r="O16" s="18" t="n">
        <v>327.78468044</v>
      </c>
      <c r="P16" s="20" t="n">
        <v>17.76127597</v>
      </c>
      <c r="Q16" s="18" t="s">
        <v>182</v>
      </c>
      <c r="R16" s="20" t="s">
        <v>182</v>
      </c>
      <c r="S16" s="18" t="s">
        <v>182</v>
      </c>
      <c r="T16" s="20" t="s">
        <v>182</v>
      </c>
      <c r="U16" s="18" t="s">
        <v>182</v>
      </c>
      <c r="V16" s="20" t="s">
        <v>182</v>
      </c>
      <c r="W16" s="18" t="n">
        <v>395.45998563</v>
      </c>
      <c r="X16" s="20" t="n">
        <v>8.061778410000001</v>
      </c>
    </row>
    <row r="17" spans="1:24">
      <c r="A17" s="15" t="s">
        <v>192</v>
      </c>
      <c r="B17" s="17" t="n">
        <v>6504</v>
      </c>
      <c r="C17" s="18">
        <f>(810.0/B17*100)</f>
        <v/>
      </c>
      <c r="D17" s="19" t="n">
        <v>5694</v>
      </c>
      <c r="E17" s="18" t="n">
        <v>511.15096651</v>
      </c>
      <c r="F17" s="20" t="n">
        <v>3.93463848</v>
      </c>
      <c r="G17" s="18" t="n">
        <v>540.89123843</v>
      </c>
      <c r="H17" s="20" t="n">
        <v>2.99514945</v>
      </c>
      <c r="I17" s="18" t="n">
        <v>521.45320147</v>
      </c>
      <c r="J17" s="20" t="n">
        <v>4.43199836</v>
      </c>
      <c r="K17" s="18" t="n">
        <v>489.45921586</v>
      </c>
      <c r="L17" s="20" t="n">
        <v>8.046914510000001</v>
      </c>
      <c r="M17" s="18" t="n">
        <v>472.78557998</v>
      </c>
      <c r="N17" s="20" t="n">
        <v>12.7181355</v>
      </c>
      <c r="O17" s="18" t="s">
        <v>182</v>
      </c>
      <c r="P17" s="20" t="s">
        <v>182</v>
      </c>
      <c r="Q17" s="18" t="s">
        <v>182</v>
      </c>
      <c r="R17" s="20" t="s">
        <v>182</v>
      </c>
      <c r="S17" s="18" t="n">
        <v>338.260297</v>
      </c>
      <c r="T17" s="20" t="n">
        <v>14.23011861</v>
      </c>
      <c r="U17" s="18" t="s">
        <v>182</v>
      </c>
      <c r="V17" s="20" t="s">
        <v>182</v>
      </c>
      <c r="W17" s="18" t="n">
        <v>421.38724831</v>
      </c>
      <c r="X17" s="20" t="n">
        <v>9.048704000000001</v>
      </c>
    </row>
    <row r="18" spans="1:24">
      <c r="A18" s="15" t="s">
        <v>193</v>
      </c>
      <c r="B18" s="17" t="n">
        <v>5532</v>
      </c>
      <c r="C18" s="18">
        <f>(40.0/B18*100)</f>
        <v/>
      </c>
      <c r="D18" s="19" t="n">
        <v>5492</v>
      </c>
      <c r="E18" s="18" t="n">
        <v>491.71173596</v>
      </c>
      <c r="F18" s="20" t="n">
        <v>3.44962299</v>
      </c>
      <c r="G18" s="18" t="n">
        <v>481.78980284</v>
      </c>
      <c r="H18" s="20" t="n">
        <v>5.37756051</v>
      </c>
      <c r="I18" s="18" t="n">
        <v>480.36988057</v>
      </c>
      <c r="J18" s="20" t="n">
        <v>4.92212804</v>
      </c>
      <c r="K18" s="18" t="n">
        <v>439.00547045</v>
      </c>
      <c r="L18" s="20" t="n">
        <v>6.42433033</v>
      </c>
      <c r="M18" s="18" t="n">
        <v>417.88616014</v>
      </c>
      <c r="N18" s="20" t="n">
        <v>7.67880044</v>
      </c>
      <c r="O18" s="18" t="n">
        <v>344.14369298</v>
      </c>
      <c r="P18" s="20" t="n">
        <v>18.50959331</v>
      </c>
      <c r="Q18" s="18" t="s">
        <v>182</v>
      </c>
      <c r="R18" s="20" t="s">
        <v>182</v>
      </c>
      <c r="S18" s="18" t="s">
        <v>182</v>
      </c>
      <c r="T18" s="20" t="s">
        <v>182</v>
      </c>
      <c r="U18" s="18" t="s">
        <v>182</v>
      </c>
      <c r="V18" s="20" t="s">
        <v>182</v>
      </c>
      <c r="W18" s="18" t="n">
        <v>378.30200669</v>
      </c>
      <c r="X18" s="20" t="n">
        <v>9.542179089999999</v>
      </c>
    </row>
    <row r="19" spans="1:24">
      <c r="A19" s="15" t="s">
        <v>194</v>
      </c>
      <c r="B19" s="17" t="n">
        <v>5658</v>
      </c>
      <c r="C19" s="18">
        <f>(192.0/B19*100)</f>
        <v/>
      </c>
      <c r="D19" s="19" t="n">
        <v>5466</v>
      </c>
      <c r="E19" s="18" t="n">
        <v>485.04222395</v>
      </c>
      <c r="F19" s="20" t="n">
        <v>3.68555692</v>
      </c>
      <c r="G19" s="18" t="n">
        <v>488.21057131</v>
      </c>
      <c r="H19" s="20" t="n">
        <v>3.80259959</v>
      </c>
      <c r="I19" s="18" t="n">
        <v>470.60778297</v>
      </c>
      <c r="J19" s="20" t="n">
        <v>3.35627474</v>
      </c>
      <c r="K19" s="18" t="n">
        <v>453.37532247</v>
      </c>
      <c r="L19" s="20" t="n">
        <v>6.65952818</v>
      </c>
      <c r="M19" s="18" t="n">
        <v>417.43494642</v>
      </c>
      <c r="N19" s="20" t="n">
        <v>6.9562208</v>
      </c>
      <c r="O19" s="18" t="n">
        <v>417.5235188</v>
      </c>
      <c r="P19" s="20" t="n">
        <v>18.56400748</v>
      </c>
      <c r="Q19" s="18" t="s">
        <v>182</v>
      </c>
      <c r="R19" s="20" t="s">
        <v>182</v>
      </c>
      <c r="S19" s="18" t="s">
        <v>182</v>
      </c>
      <c r="T19" s="20" t="s">
        <v>182</v>
      </c>
      <c r="U19" s="18" t="s">
        <v>182</v>
      </c>
      <c r="V19" s="20" t="s">
        <v>182</v>
      </c>
      <c r="W19" s="18" t="n">
        <v>393.95709515</v>
      </c>
      <c r="X19" s="20" t="n">
        <v>7.9988597</v>
      </c>
    </row>
    <row r="20" spans="1:24">
      <c r="A20" s="15" t="s">
        <v>195</v>
      </c>
      <c r="B20" s="17" t="n">
        <v>3371</v>
      </c>
      <c r="C20" s="18">
        <f>(81.0/B20*100)</f>
        <v/>
      </c>
      <c r="D20" s="19" t="n">
        <v>3290</v>
      </c>
      <c r="E20" s="18" t="n">
        <v>463.02518353</v>
      </c>
      <c r="F20" s="20" t="n">
        <v>5.1476847</v>
      </c>
      <c r="G20" s="18" t="n">
        <v>499.4883598</v>
      </c>
      <c r="H20" s="20" t="n">
        <v>3.75552484</v>
      </c>
      <c r="I20" s="18" t="n">
        <v>495.23001918</v>
      </c>
      <c r="J20" s="20" t="n">
        <v>3.43523248</v>
      </c>
      <c r="K20" s="18" t="n">
        <v>483.10529841</v>
      </c>
      <c r="L20" s="20" t="n">
        <v>5.36878092</v>
      </c>
      <c r="M20" s="18" t="n">
        <v>454.61209431</v>
      </c>
      <c r="N20" s="20" t="n">
        <v>7.50393301</v>
      </c>
      <c r="O20" s="18" t="s">
        <v>182</v>
      </c>
      <c r="P20" s="20" t="s">
        <v>182</v>
      </c>
      <c r="Q20" s="18" t="s">
        <v>182</v>
      </c>
      <c r="R20" s="20" t="s">
        <v>182</v>
      </c>
      <c r="S20" s="18" t="s">
        <v>182</v>
      </c>
      <c r="T20" s="20" t="s">
        <v>182</v>
      </c>
      <c r="U20" s="18" t="s">
        <v>182</v>
      </c>
      <c r="V20" s="20" t="s">
        <v>182</v>
      </c>
      <c r="W20" s="18" t="n">
        <v>402.61579872</v>
      </c>
      <c r="X20" s="20" t="n">
        <v>8.43004816</v>
      </c>
    </row>
    <row r="21" spans="1:24">
      <c r="A21" s="15" t="s">
        <v>196</v>
      </c>
      <c r="B21" s="17" t="n">
        <v>5741</v>
      </c>
      <c r="C21" s="18">
        <f>(91.0/B21*100)</f>
        <v/>
      </c>
      <c r="D21" s="19" t="n">
        <v>5650</v>
      </c>
      <c r="E21" s="18" t="n">
        <v>518.0573768199999</v>
      </c>
      <c r="F21" s="20" t="n">
        <v>2.73702592</v>
      </c>
      <c r="G21" s="18" t="n">
        <v>535.16474399</v>
      </c>
      <c r="H21" s="20" t="n">
        <v>2.8777893</v>
      </c>
      <c r="I21" s="18" t="n">
        <v>529.76570655</v>
      </c>
      <c r="J21" s="20" t="n">
        <v>3.58011966</v>
      </c>
      <c r="K21" s="18" t="n">
        <v>514.89731326</v>
      </c>
      <c r="L21" s="20" t="n">
        <v>6.32853273</v>
      </c>
      <c r="M21" s="18" t="n">
        <v>461.18342205</v>
      </c>
      <c r="N21" s="20" t="n">
        <v>8.390439219999999</v>
      </c>
      <c r="O21" s="18" t="n">
        <v>412.14039851</v>
      </c>
      <c r="P21" s="20" t="n">
        <v>36.64432922</v>
      </c>
      <c r="Q21" s="18" t="s">
        <v>182</v>
      </c>
      <c r="R21" s="20" t="s">
        <v>182</v>
      </c>
      <c r="S21" s="18" t="s">
        <v>182</v>
      </c>
      <c r="T21" s="20" t="s">
        <v>182</v>
      </c>
      <c r="U21" s="18" t="s">
        <v>182</v>
      </c>
      <c r="V21" s="20" t="s">
        <v>182</v>
      </c>
      <c r="W21" s="18" t="n">
        <v>458.08173475</v>
      </c>
      <c r="X21" s="20" t="n">
        <v>8.98080176</v>
      </c>
    </row>
    <row r="22" spans="1:24">
      <c r="A22" s="15" t="s">
        <v>197</v>
      </c>
      <c r="B22" s="17" t="n">
        <v>6598</v>
      </c>
      <c r="C22" s="18">
        <f>(103.0/B22*100)</f>
        <v/>
      </c>
      <c r="D22" s="19" t="n">
        <v>6495</v>
      </c>
      <c r="E22" s="18" t="n">
        <v>495.48187563</v>
      </c>
      <c r="F22" s="20" t="n">
        <v>5.92550307</v>
      </c>
      <c r="G22" s="18" t="n">
        <v>504.53958079</v>
      </c>
      <c r="H22" s="20" t="n">
        <v>4.91916579</v>
      </c>
      <c r="I22" s="18" t="n">
        <v>495.76264417</v>
      </c>
      <c r="J22" s="20" t="n">
        <v>4.99160192</v>
      </c>
      <c r="K22" s="18" t="n">
        <v>469.38912849</v>
      </c>
      <c r="L22" s="20" t="n">
        <v>6.92378431</v>
      </c>
      <c r="M22" s="18" t="n">
        <v>438.16162656</v>
      </c>
      <c r="N22" s="20" t="n">
        <v>9.397413520000001</v>
      </c>
      <c r="O22" s="18" t="n">
        <v>371.78539807</v>
      </c>
      <c r="P22" s="20" t="n">
        <v>9.287245390000001</v>
      </c>
      <c r="Q22" s="18" t="s">
        <v>182</v>
      </c>
      <c r="R22" s="20" t="s">
        <v>182</v>
      </c>
      <c r="S22" s="18" t="n">
        <v>481.75555063</v>
      </c>
      <c r="T22" s="20" t="n">
        <v>8.711038220000001</v>
      </c>
      <c r="U22" s="18" t="s">
        <v>182</v>
      </c>
      <c r="V22" s="20" t="s">
        <v>182</v>
      </c>
      <c r="W22" s="18" t="n">
        <v>382.45523195</v>
      </c>
      <c r="X22" s="20" t="n">
        <v>8.470078170000001</v>
      </c>
    </row>
    <row r="23" spans="1:24">
      <c r="A23" s="15" t="s">
        <v>198</v>
      </c>
      <c r="B23" s="17" t="n">
        <v>11583</v>
      </c>
      <c r="C23" s="18">
        <f>(535.0/B23*100)</f>
        <v/>
      </c>
      <c r="D23" s="19" t="n">
        <v>11048</v>
      </c>
      <c r="E23" s="18" t="n">
        <v>497.60504547</v>
      </c>
      <c r="F23" s="20" t="n">
        <v>3.41813272</v>
      </c>
      <c r="G23" s="18" t="n">
        <v>494.2784927</v>
      </c>
      <c r="H23" s="20" t="n">
        <v>3.9787742</v>
      </c>
      <c r="I23" s="18" t="n">
        <v>495.87806283</v>
      </c>
      <c r="J23" s="20" t="n">
        <v>4.38625993</v>
      </c>
      <c r="K23" s="18" t="n">
        <v>485.24571635</v>
      </c>
      <c r="L23" s="20" t="n">
        <v>4.62346892</v>
      </c>
      <c r="M23" s="18" t="n">
        <v>476.06099147</v>
      </c>
      <c r="N23" s="20" t="n">
        <v>7.16253073</v>
      </c>
      <c r="O23" s="18" t="n">
        <v>415.78740956</v>
      </c>
      <c r="P23" s="20" t="n">
        <v>22.44752181</v>
      </c>
      <c r="Q23" s="18" t="s">
        <v>182</v>
      </c>
      <c r="R23" s="20" t="s">
        <v>182</v>
      </c>
      <c r="S23" s="18" t="s">
        <v>182</v>
      </c>
      <c r="T23" s="20" t="s">
        <v>182</v>
      </c>
      <c r="U23" s="18" t="s">
        <v>182</v>
      </c>
      <c r="V23" s="20" t="s">
        <v>182</v>
      </c>
      <c r="W23" s="18" t="n">
        <v>414.59832731</v>
      </c>
      <c r="X23" s="20" t="n">
        <v>6.36467491</v>
      </c>
    </row>
    <row r="24" spans="1:24">
      <c r="A24" s="15" t="s">
        <v>199</v>
      </c>
      <c r="B24" s="17" t="n">
        <v>6647</v>
      </c>
      <c r="C24" s="18">
        <f>(27.0/B24*100)</f>
        <v/>
      </c>
      <c r="D24" s="19" t="n">
        <v>6620</v>
      </c>
      <c r="E24" s="18" t="n">
        <v>513.77725642</v>
      </c>
      <c r="F24" s="20" t="n">
        <v>3.15085721</v>
      </c>
      <c r="G24" s="18" t="n">
        <v>535.75435672</v>
      </c>
      <c r="H24" s="20" t="n">
        <v>4.91206817</v>
      </c>
      <c r="I24" s="18" t="n">
        <v>534.76013806</v>
      </c>
      <c r="J24" s="20" t="n">
        <v>5.86110887</v>
      </c>
      <c r="K24" s="18" t="n">
        <v>506.81222042</v>
      </c>
      <c r="L24" s="20" t="n">
        <v>16.03562595</v>
      </c>
      <c r="M24" s="18" t="n">
        <v>486.11860124</v>
      </c>
      <c r="N24" s="20" t="n">
        <v>17.17305294</v>
      </c>
      <c r="O24" s="18" t="n">
        <v>421.72680658</v>
      </c>
      <c r="P24" s="20" t="n">
        <v>17.49008828</v>
      </c>
      <c r="Q24" s="18" t="s">
        <v>182</v>
      </c>
      <c r="R24" s="20" t="s">
        <v>182</v>
      </c>
      <c r="S24" s="18" t="s">
        <v>182</v>
      </c>
      <c r="T24" s="20" t="s">
        <v>182</v>
      </c>
      <c r="U24" s="18" t="s">
        <v>182</v>
      </c>
      <c r="V24" s="20" t="s">
        <v>182</v>
      </c>
      <c r="W24" s="18" t="n">
        <v>446.40956912</v>
      </c>
      <c r="X24" s="20" t="n">
        <v>11.89476479</v>
      </c>
    </row>
    <row r="25" spans="1:24">
      <c r="A25" s="15" t="s">
        <v>200</v>
      </c>
      <c r="B25" s="17" t="n">
        <v>5581</v>
      </c>
      <c r="C25" s="18">
        <f>(28.0/B25*100)</f>
        <v/>
      </c>
      <c r="D25" s="19" t="n">
        <v>5553</v>
      </c>
      <c r="E25" s="18" t="n">
        <v>518.92008614</v>
      </c>
      <c r="F25" s="20" t="n">
        <v>3.27062182</v>
      </c>
      <c r="G25" s="18" t="n">
        <v>521.6163119</v>
      </c>
      <c r="H25" s="20" t="n">
        <v>4.92880919</v>
      </c>
      <c r="I25" s="18" t="n">
        <v>512.11962074</v>
      </c>
      <c r="J25" s="20" t="n">
        <v>7.22811865</v>
      </c>
      <c r="K25" s="18" t="n">
        <v>529.50925824</v>
      </c>
      <c r="L25" s="20" t="n">
        <v>19.04800105</v>
      </c>
      <c r="M25" s="18" t="n">
        <v>500.25808091</v>
      </c>
      <c r="N25" s="20" t="n">
        <v>35.16809937</v>
      </c>
      <c r="O25" s="18" t="n">
        <v>368.87327966</v>
      </c>
      <c r="P25" s="20" t="n">
        <v>23.3815843</v>
      </c>
      <c r="Q25" s="18" t="s">
        <v>182</v>
      </c>
      <c r="R25" s="20" t="s">
        <v>182</v>
      </c>
      <c r="S25" s="18" t="s">
        <v>182</v>
      </c>
      <c r="T25" s="20" t="s">
        <v>182</v>
      </c>
      <c r="U25" s="18" t="s">
        <v>182</v>
      </c>
      <c r="V25" s="20" t="s">
        <v>182</v>
      </c>
      <c r="W25" s="18" t="n">
        <v>476.03500055</v>
      </c>
      <c r="X25" s="20" t="n">
        <v>20.61013034</v>
      </c>
    </row>
    <row r="26" spans="1:24">
      <c r="A26" s="15" t="s">
        <v>201</v>
      </c>
      <c r="B26" s="17" t="n">
        <v>4869</v>
      </c>
      <c r="C26" s="18">
        <f>(108.0/B26*100)</f>
        <v/>
      </c>
      <c r="D26" s="19" t="n">
        <v>4761</v>
      </c>
      <c r="E26" s="18" t="n">
        <v>495.26386708</v>
      </c>
      <c r="F26" s="20" t="n">
        <v>3.33395084</v>
      </c>
      <c r="G26" s="18" t="n">
        <v>490.01824705</v>
      </c>
      <c r="H26" s="20" t="n">
        <v>3.47315937</v>
      </c>
      <c r="I26" s="18" t="n">
        <v>495.24644797</v>
      </c>
      <c r="J26" s="20" t="n">
        <v>3.2833161</v>
      </c>
      <c r="K26" s="18" t="n">
        <v>479.61452435</v>
      </c>
      <c r="L26" s="20" t="n">
        <v>3.49385871</v>
      </c>
      <c r="M26" s="18" t="n">
        <v>473.32117025</v>
      </c>
      <c r="N26" s="20" t="n">
        <v>5.58892232</v>
      </c>
      <c r="O26" s="18" t="s">
        <v>182</v>
      </c>
      <c r="P26" s="20" t="s">
        <v>182</v>
      </c>
      <c r="Q26" s="18" t="s">
        <v>182</v>
      </c>
      <c r="R26" s="20" t="s">
        <v>182</v>
      </c>
      <c r="S26" s="18" t="s">
        <v>182</v>
      </c>
      <c r="T26" s="20" t="s">
        <v>182</v>
      </c>
      <c r="U26" s="18" t="s">
        <v>182</v>
      </c>
      <c r="V26" s="20" t="s">
        <v>182</v>
      </c>
      <c r="W26" s="18" t="n">
        <v>442.02073714</v>
      </c>
      <c r="X26" s="20" t="n">
        <v>9.3870957</v>
      </c>
    </row>
    <row r="27" spans="1:24">
      <c r="A27" s="15" t="s">
        <v>202</v>
      </c>
      <c r="B27" s="17" t="n">
        <v>5299</v>
      </c>
      <c r="C27" s="18">
        <f>(207.0/B27*100)</f>
        <v/>
      </c>
      <c r="D27" s="19" t="n">
        <v>5092</v>
      </c>
      <c r="E27" s="18" t="n">
        <v>493.29824199</v>
      </c>
      <c r="F27" s="20" t="n">
        <v>3.02961497</v>
      </c>
      <c r="G27" s="18" t="n">
        <v>510.81159306</v>
      </c>
      <c r="H27" s="20" t="n">
        <v>2.87434212</v>
      </c>
      <c r="I27" s="18" t="n">
        <v>487.8498571</v>
      </c>
      <c r="J27" s="20" t="n">
        <v>3.74393102</v>
      </c>
      <c r="K27" s="18" t="n">
        <v>476.25917924</v>
      </c>
      <c r="L27" s="20" t="n">
        <v>5.48491159</v>
      </c>
      <c r="M27" s="18" t="n">
        <v>442.267629</v>
      </c>
      <c r="N27" s="20" t="n">
        <v>7.90324904</v>
      </c>
      <c r="O27" s="18" t="n">
        <v>387.30917951</v>
      </c>
      <c r="P27" s="20" t="n">
        <v>16.08929805</v>
      </c>
      <c r="Q27" s="18" t="s">
        <v>182</v>
      </c>
      <c r="R27" s="20" t="s">
        <v>182</v>
      </c>
      <c r="S27" s="18" t="s">
        <v>182</v>
      </c>
      <c r="T27" s="20" t="s">
        <v>182</v>
      </c>
      <c r="U27" s="18" t="s">
        <v>182</v>
      </c>
      <c r="V27" s="20" t="s">
        <v>182</v>
      </c>
      <c r="W27" s="18" t="n">
        <v>408.14001116</v>
      </c>
      <c r="X27" s="20" t="n">
        <v>4.36306094</v>
      </c>
    </row>
    <row r="28" spans="1:24">
      <c r="A28" s="15" t="s">
        <v>203</v>
      </c>
      <c r="B28" s="17" t="n">
        <v>7568</v>
      </c>
      <c r="C28" s="18">
        <f>(141.0/B28*100)</f>
        <v/>
      </c>
      <c r="D28" s="19" t="n">
        <v>7427</v>
      </c>
      <c r="E28" s="18" t="n">
        <v>420.73322326</v>
      </c>
      <c r="F28" s="20" t="n">
        <v>3.04373096</v>
      </c>
      <c r="G28" s="18" t="n">
        <v>431.83045669</v>
      </c>
      <c r="H28" s="20" t="n">
        <v>3.46300277</v>
      </c>
      <c r="I28" s="18" t="n">
        <v>440.57859213</v>
      </c>
      <c r="J28" s="20" t="n">
        <v>4.7113157</v>
      </c>
      <c r="K28" s="18" t="n">
        <v>422.68381752</v>
      </c>
      <c r="L28" s="20" t="n">
        <v>4.50955914</v>
      </c>
      <c r="M28" s="18" t="n">
        <v>432.67454174</v>
      </c>
      <c r="N28" s="20" t="n">
        <v>9.835470770000001</v>
      </c>
      <c r="O28" s="18" t="n">
        <v>334.93985653</v>
      </c>
      <c r="P28" s="20" t="n">
        <v>9.19196545</v>
      </c>
      <c r="Q28" s="18" t="s">
        <v>182</v>
      </c>
      <c r="R28" s="20" t="s">
        <v>182</v>
      </c>
      <c r="S28" s="18" t="s">
        <v>182</v>
      </c>
      <c r="T28" s="20" t="s">
        <v>182</v>
      </c>
      <c r="U28" s="18" t="s">
        <v>182</v>
      </c>
      <c r="V28" s="20" t="s">
        <v>182</v>
      </c>
      <c r="W28" s="18" t="n">
        <v>375.95223174</v>
      </c>
      <c r="X28" s="20" t="n">
        <v>7.41071777</v>
      </c>
    </row>
    <row r="29" spans="1:24">
      <c r="A29" s="15" t="s">
        <v>204</v>
      </c>
      <c r="B29" s="17" t="n">
        <v>5385</v>
      </c>
      <c r="C29" s="18">
        <f>(37.0/B29*100)</f>
        <v/>
      </c>
      <c r="D29" s="19" t="n">
        <v>5348</v>
      </c>
      <c r="E29" s="18" t="n">
        <v>484.38803983</v>
      </c>
      <c r="F29" s="20" t="n">
        <v>7.22357951</v>
      </c>
      <c r="G29" s="18" t="n">
        <v>520.29150808</v>
      </c>
      <c r="H29" s="20" t="n">
        <v>5.64378919</v>
      </c>
      <c r="I29" s="18" t="n">
        <v>522.01617575</v>
      </c>
      <c r="J29" s="20" t="n">
        <v>2.81312941</v>
      </c>
      <c r="K29" s="18" t="n">
        <v>509.40194157</v>
      </c>
      <c r="L29" s="20" t="n">
        <v>4.31387975</v>
      </c>
      <c r="M29" s="18" t="n">
        <v>492.6279924</v>
      </c>
      <c r="N29" s="20" t="n">
        <v>6.23120301</v>
      </c>
      <c r="O29" s="18" t="n">
        <v>324.13415987</v>
      </c>
      <c r="P29" s="20" t="n">
        <v>51.69632977</v>
      </c>
      <c r="Q29" s="18" t="s">
        <v>182</v>
      </c>
      <c r="R29" s="20" t="s">
        <v>182</v>
      </c>
      <c r="S29" s="18" t="n">
        <v>314.02123871</v>
      </c>
      <c r="T29" s="20" t="n">
        <v>13.26138992</v>
      </c>
      <c r="U29" s="18" t="s">
        <v>182</v>
      </c>
      <c r="V29" s="20" t="s">
        <v>182</v>
      </c>
      <c r="W29" s="18" t="n">
        <v>413.98537973</v>
      </c>
      <c r="X29" s="20" t="n">
        <v>12.82906948</v>
      </c>
    </row>
    <row r="30" spans="1:24">
      <c r="A30" s="15" t="s">
        <v>205</v>
      </c>
      <c r="B30" s="17" t="n">
        <v>4520</v>
      </c>
      <c r="C30" s="18">
        <f>(618.0/B30*100)</f>
        <v/>
      </c>
      <c r="D30" s="19" t="n">
        <v>3902</v>
      </c>
      <c r="E30" s="18" t="n">
        <v>508.52673358</v>
      </c>
      <c r="F30" s="20" t="n">
        <v>6.22242174</v>
      </c>
      <c r="G30" s="18" t="n">
        <v>520.44768265</v>
      </c>
      <c r="H30" s="20" t="n">
        <v>5.15701443</v>
      </c>
      <c r="I30" s="18" t="n">
        <v>528.78428604</v>
      </c>
      <c r="J30" s="20" t="n">
        <v>4.35301991</v>
      </c>
      <c r="K30" s="18" t="n">
        <v>525.53555139</v>
      </c>
      <c r="L30" s="20" t="n">
        <v>3.84035156</v>
      </c>
      <c r="M30" s="18" t="n">
        <v>506.91648211</v>
      </c>
      <c r="N30" s="20" t="n">
        <v>6.64627554</v>
      </c>
      <c r="O30" s="18" t="n">
        <v>405.01001004</v>
      </c>
      <c r="P30" s="20" t="n">
        <v>26.28454288</v>
      </c>
      <c r="Q30" s="18" t="s">
        <v>182</v>
      </c>
      <c r="R30" s="20" t="s">
        <v>182</v>
      </c>
      <c r="S30" s="18" t="s">
        <v>182</v>
      </c>
      <c r="T30" s="20" t="s">
        <v>182</v>
      </c>
      <c r="U30" s="18" t="s">
        <v>182</v>
      </c>
      <c r="V30" s="20" t="s">
        <v>182</v>
      </c>
      <c r="W30" s="18" t="n">
        <v>425.42260951</v>
      </c>
      <c r="X30" s="20" t="n">
        <v>6.51737672</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(18.0/B32*100)</f>
        <v/>
      </c>
      <c r="D32" s="19" t="n">
        <v>4460</v>
      </c>
      <c r="E32" s="18" t="n">
        <v>517.46745572</v>
      </c>
      <c r="F32" s="20" t="n">
        <v>3.47890198</v>
      </c>
      <c r="G32" s="18" t="n">
        <v>514.63979441</v>
      </c>
      <c r="H32" s="20" t="n">
        <v>3.7026413</v>
      </c>
      <c r="I32" s="18" t="n">
        <v>510.85988357</v>
      </c>
      <c r="J32" s="20" t="n">
        <v>3.423458</v>
      </c>
      <c r="K32" s="18" t="n">
        <v>497.29211867</v>
      </c>
      <c r="L32" s="20" t="n">
        <v>4.72671147</v>
      </c>
      <c r="M32" s="18" t="n">
        <v>458.16912614</v>
      </c>
      <c r="N32" s="20" t="n">
        <v>5.8558219</v>
      </c>
      <c r="O32" s="18" t="n">
        <v>415.96615723</v>
      </c>
      <c r="P32" s="20" t="n">
        <v>23.22638406</v>
      </c>
      <c r="Q32" s="18" t="s">
        <v>182</v>
      </c>
      <c r="R32" s="20" t="s">
        <v>182</v>
      </c>
      <c r="S32" s="18" t="s">
        <v>182</v>
      </c>
      <c r="T32" s="20" t="s">
        <v>182</v>
      </c>
      <c r="U32" s="18" t="s">
        <v>182</v>
      </c>
      <c r="V32" s="20" t="s">
        <v>182</v>
      </c>
      <c r="W32" s="18" t="n">
        <v>427.79244139</v>
      </c>
      <c r="X32" s="20" t="n">
        <v>9.73891077</v>
      </c>
    </row>
    <row r="33" spans="1:24">
      <c r="A33" s="15" t="s">
        <v>208</v>
      </c>
      <c r="B33" s="17" t="n">
        <v>7325</v>
      </c>
      <c r="C33" s="18">
        <f>(254.0/B33*100)</f>
        <v/>
      </c>
      <c r="D33" s="19" t="n">
        <v>7071</v>
      </c>
      <c r="E33" s="18" t="n">
        <v>514.35284943</v>
      </c>
      <c r="F33" s="20" t="n">
        <v>3.4335747</v>
      </c>
      <c r="G33" s="18" t="n">
        <v>515.14339722</v>
      </c>
      <c r="H33" s="20" t="n">
        <v>3.79276693</v>
      </c>
      <c r="I33" s="18" t="n">
        <v>496.96917591</v>
      </c>
      <c r="J33" s="20" t="n">
        <v>4.07819794</v>
      </c>
      <c r="K33" s="18" t="n">
        <v>474.34611165</v>
      </c>
      <c r="L33" s="20" t="n">
        <v>4.62070014</v>
      </c>
      <c r="M33" s="18" t="n">
        <v>440.93633955</v>
      </c>
      <c r="N33" s="20" t="n">
        <v>6.06795761</v>
      </c>
      <c r="O33" s="18" t="n">
        <v>376.02911283</v>
      </c>
      <c r="P33" s="20" t="n">
        <v>21.32653468</v>
      </c>
      <c r="Q33" s="18" t="s">
        <v>182</v>
      </c>
      <c r="R33" s="20" t="s">
        <v>182</v>
      </c>
      <c r="S33" s="18" t="s">
        <v>182</v>
      </c>
      <c r="T33" s="20" t="s">
        <v>182</v>
      </c>
      <c r="U33" s="18" t="s">
        <v>182</v>
      </c>
      <c r="V33" s="20" t="s">
        <v>182</v>
      </c>
      <c r="W33" s="18" t="n">
        <v>438.27356393</v>
      </c>
      <c r="X33" s="20" t="n">
        <v>7.8505776</v>
      </c>
    </row>
    <row r="34" spans="1:24">
      <c r="A34" s="15" t="s">
        <v>209</v>
      </c>
      <c r="B34" s="17" t="n">
        <v>6350</v>
      </c>
      <c r="C34" s="18">
        <f>(94.0/B34*100)</f>
        <v/>
      </c>
      <c r="D34" s="19" t="n">
        <v>6256</v>
      </c>
      <c r="E34" s="18" t="n">
        <v>454.91367842</v>
      </c>
      <c r="F34" s="20" t="n">
        <v>3.59761411</v>
      </c>
      <c r="G34" s="18" t="n">
        <v>473.8788601</v>
      </c>
      <c r="H34" s="20" t="n">
        <v>3.68850966</v>
      </c>
      <c r="I34" s="18" t="n">
        <v>479.56830721</v>
      </c>
      <c r="J34" s="20" t="n">
        <v>3.86249207</v>
      </c>
      <c r="K34" s="18" t="n">
        <v>466.95494461</v>
      </c>
      <c r="L34" s="20" t="n">
        <v>5.05124654</v>
      </c>
      <c r="M34" s="18" t="n">
        <v>429.99915686</v>
      </c>
      <c r="N34" s="20" t="n">
        <v>5.39562983</v>
      </c>
      <c r="O34" s="18" t="n">
        <v>336.00964723</v>
      </c>
      <c r="P34" s="20" t="n">
        <v>14.75537024</v>
      </c>
      <c r="Q34" s="18" t="s">
        <v>182</v>
      </c>
      <c r="R34" s="20" t="s">
        <v>182</v>
      </c>
      <c r="S34" s="18" t="n">
        <v>263.37193708</v>
      </c>
      <c r="T34" s="20" t="n">
        <v>13.61114927</v>
      </c>
      <c r="U34" s="18" t="s">
        <v>182</v>
      </c>
      <c r="V34" s="20" t="s">
        <v>182</v>
      </c>
      <c r="W34" s="18" t="n">
        <v>377.74593937</v>
      </c>
      <c r="X34" s="20" t="n">
        <v>8.456068630000001</v>
      </c>
    </row>
    <row r="35" spans="1:24">
      <c r="A35" s="15" t="s">
        <v>210</v>
      </c>
      <c r="B35" s="17" t="n">
        <v>6406</v>
      </c>
      <c r="C35" s="18">
        <f>(85.0/B35*100)</f>
        <v/>
      </c>
      <c r="D35" s="19" t="n">
        <v>6321</v>
      </c>
      <c r="E35" s="18" t="n">
        <v>505.20819815</v>
      </c>
      <c r="F35" s="20" t="n">
        <v>2.88790579</v>
      </c>
      <c r="G35" s="18" t="n">
        <v>524.8647627399999</v>
      </c>
      <c r="H35" s="20" t="n">
        <v>2.98222375</v>
      </c>
      <c r="I35" s="18" t="n">
        <v>520.29223628</v>
      </c>
      <c r="J35" s="20" t="n">
        <v>3.3108386</v>
      </c>
      <c r="K35" s="18" t="n">
        <v>495.08448702</v>
      </c>
      <c r="L35" s="20" t="n">
        <v>4.98123823</v>
      </c>
      <c r="M35" s="18" t="n">
        <v>461.90285998</v>
      </c>
      <c r="N35" s="20" t="n">
        <v>7.64834837</v>
      </c>
      <c r="O35" s="18" t="n">
        <v>430.2645433</v>
      </c>
      <c r="P35" s="20" t="n">
        <v>21.07802728</v>
      </c>
      <c r="Q35" s="18" t="s">
        <v>182</v>
      </c>
      <c r="R35" s="20" t="s">
        <v>182</v>
      </c>
      <c r="S35" s="18" t="n">
        <v>337.32521215</v>
      </c>
      <c r="T35" s="20" t="n">
        <v>11.65794297</v>
      </c>
      <c r="U35" s="18" t="s">
        <v>182</v>
      </c>
      <c r="V35" s="20" t="s">
        <v>182</v>
      </c>
      <c r="W35" s="18" t="n">
        <v>428.69532719</v>
      </c>
      <c r="X35" s="20" t="n">
        <v>6.88709166</v>
      </c>
    </row>
    <row r="36" spans="1:24">
      <c r="A36" s="15" t="s">
        <v>211</v>
      </c>
      <c r="B36" s="17" t="n">
        <v>6736</v>
      </c>
      <c r="C36" s="18">
        <f>(67.0/B36*100)</f>
        <v/>
      </c>
      <c r="D36" s="19" t="n">
        <v>6669</v>
      </c>
      <c r="E36" s="18" t="n">
        <v>487.5016465</v>
      </c>
      <c r="F36" s="20" t="n">
        <v>3.22093893</v>
      </c>
      <c r="G36" s="18" t="n">
        <v>510.06290272</v>
      </c>
      <c r="H36" s="20" t="n">
        <v>3.54762033</v>
      </c>
      <c r="I36" s="18" t="n">
        <v>509.80452764</v>
      </c>
      <c r="J36" s="20" t="n">
        <v>3.05341874</v>
      </c>
      <c r="K36" s="18" t="n">
        <v>498.75652357</v>
      </c>
      <c r="L36" s="20" t="n">
        <v>4.88852344</v>
      </c>
      <c r="M36" s="18" t="n">
        <v>465.59014558</v>
      </c>
      <c r="N36" s="20" t="n">
        <v>9.69265877</v>
      </c>
      <c r="O36" s="18" t="n">
        <v>369.72364582</v>
      </c>
      <c r="P36" s="20" t="n">
        <v>22.3136275</v>
      </c>
      <c r="Q36" s="18" t="s">
        <v>182</v>
      </c>
      <c r="R36" s="20" t="s">
        <v>182</v>
      </c>
      <c r="S36" s="18" t="s">
        <v>182</v>
      </c>
      <c r="T36" s="20" t="s">
        <v>182</v>
      </c>
      <c r="U36" s="18" t="s">
        <v>182</v>
      </c>
      <c r="V36" s="20" t="s">
        <v>182</v>
      </c>
      <c r="W36" s="18" t="n">
        <v>429.02601065</v>
      </c>
      <c r="X36" s="20" t="n">
        <v>6.87262397</v>
      </c>
    </row>
    <row r="37" spans="1:24">
      <c r="A37" s="15" t="s">
        <v>212</v>
      </c>
      <c r="B37" s="17" t="n">
        <v>5458</v>
      </c>
      <c r="C37" s="18">
        <f>(306.0/B37*100)</f>
        <v/>
      </c>
      <c r="D37" s="19" t="n">
        <v>5152</v>
      </c>
      <c r="E37" s="18" t="n">
        <v>473.89150593</v>
      </c>
      <c r="F37" s="20" t="n">
        <v>7.69154749</v>
      </c>
      <c r="G37" s="18" t="n">
        <v>503.99390227</v>
      </c>
      <c r="H37" s="20" t="n">
        <v>6.13499876</v>
      </c>
      <c r="I37" s="18" t="n">
        <v>517.83769201</v>
      </c>
      <c r="J37" s="20" t="n">
        <v>4.53958489</v>
      </c>
      <c r="K37" s="18" t="n">
        <v>517.35100421</v>
      </c>
      <c r="L37" s="20" t="n">
        <v>3.60498334</v>
      </c>
      <c r="M37" s="18" t="n">
        <v>513.32327435</v>
      </c>
      <c r="N37" s="20" t="n">
        <v>4.91939795</v>
      </c>
      <c r="O37" s="18" t="n">
        <v>343.16972128</v>
      </c>
      <c r="P37" s="20" t="n">
        <v>23.12127196</v>
      </c>
      <c r="Q37" s="18" t="s">
        <v>182</v>
      </c>
      <c r="R37" s="20" t="s">
        <v>182</v>
      </c>
      <c r="S37" s="18" t="s">
        <v>182</v>
      </c>
      <c r="T37" s="20" t="s">
        <v>182</v>
      </c>
      <c r="U37" s="18" t="s">
        <v>182</v>
      </c>
      <c r="V37" s="20" t="s">
        <v>182</v>
      </c>
      <c r="W37" s="18" t="n">
        <v>414.32448992</v>
      </c>
      <c r="X37" s="20" t="n">
        <v>6.39219441</v>
      </c>
    </row>
    <row r="38" spans="1:24">
      <c r="A38" s="15" t="s">
        <v>213</v>
      </c>
      <c r="B38" s="17" t="n">
        <v>5860</v>
      </c>
      <c r="C38" s="18">
        <f>(75.0/B38*100)</f>
        <v/>
      </c>
      <c r="D38" s="19" t="n">
        <v>5785</v>
      </c>
      <c r="E38" s="18" t="n">
        <v>485.04608356</v>
      </c>
      <c r="F38" s="20" t="n">
        <v>3.85121804</v>
      </c>
      <c r="G38" s="18" t="n">
        <v>516.04568362</v>
      </c>
      <c r="H38" s="20" t="n">
        <v>3.9886972</v>
      </c>
      <c r="I38" s="18" t="n">
        <v>502.11261212</v>
      </c>
      <c r="J38" s="20" t="n">
        <v>4.3756353</v>
      </c>
      <c r="K38" s="18" t="n">
        <v>488.76510111</v>
      </c>
      <c r="L38" s="20" t="n">
        <v>7.20104661</v>
      </c>
      <c r="M38" s="18" t="n">
        <v>458.00485169</v>
      </c>
      <c r="N38" s="20" t="n">
        <v>11.44133822</v>
      </c>
      <c r="O38" s="18" t="n">
        <v>369.61260262</v>
      </c>
      <c r="P38" s="20" t="n">
        <v>18.26023486</v>
      </c>
      <c r="Q38" s="18" t="s">
        <v>182</v>
      </c>
      <c r="R38" s="20" t="s">
        <v>182</v>
      </c>
      <c r="S38" s="18" t="s">
        <v>182</v>
      </c>
      <c r="T38" s="20" t="s">
        <v>182</v>
      </c>
      <c r="U38" s="18" t="s">
        <v>182</v>
      </c>
      <c r="V38" s="20" t="s">
        <v>182</v>
      </c>
      <c r="W38" s="18" t="n">
        <v>427.05923711</v>
      </c>
      <c r="X38" s="20" t="n">
        <v>5.96464978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(5681.0/B40*100)</f>
        <v/>
      </c>
      <c r="D40" s="19" t="n">
        <v>8476</v>
      </c>
      <c r="E40" s="18" t="n">
        <v>486.69995405</v>
      </c>
      <c r="F40" s="20" t="n">
        <v>5.38824839</v>
      </c>
      <c r="G40" s="18" t="n">
        <v>512.18975297</v>
      </c>
      <c r="H40" s="20" t="n">
        <v>5.44754706</v>
      </c>
      <c r="I40" s="18" t="n">
        <v>521.74913414</v>
      </c>
      <c r="J40" s="20" t="n">
        <v>3.59960884</v>
      </c>
      <c r="K40" s="18" t="n">
        <v>500.69548224</v>
      </c>
      <c r="L40" s="20" t="n">
        <v>4.39144638</v>
      </c>
      <c r="M40" s="18" t="n">
        <v>467.77563508</v>
      </c>
      <c r="N40" s="20" t="n">
        <v>6.68189711</v>
      </c>
      <c r="O40" s="18" t="n">
        <v>432.02468627</v>
      </c>
      <c r="P40" s="20" t="n">
        <v>21.89614716</v>
      </c>
      <c r="Q40" s="18" t="s">
        <v>182</v>
      </c>
      <c r="R40" s="20" t="s">
        <v>182</v>
      </c>
      <c r="S40" s="18" t="n">
        <v>493.18465857</v>
      </c>
      <c r="T40" s="20" t="n">
        <v>2.25147869</v>
      </c>
      <c r="U40" s="18" t="s">
        <v>182</v>
      </c>
      <c r="V40" s="20" t="s">
        <v>182</v>
      </c>
      <c r="W40" s="18" t="n">
        <v>425.92613193</v>
      </c>
      <c r="X40" s="20" t="n">
        <v>8.0845199</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(2873.0/B46*100)</f>
        <v/>
      </c>
      <c r="D46" s="19" t="n">
        <v>20268</v>
      </c>
      <c r="E46" s="18" t="n">
        <v>429.77865855</v>
      </c>
      <c r="F46" s="20" t="n">
        <v>4.18424089</v>
      </c>
      <c r="G46" s="18" t="n">
        <v>425.36684244</v>
      </c>
      <c r="H46" s="20" t="n">
        <v>4.3959187</v>
      </c>
      <c r="I46" s="18" t="n">
        <v>431.06533401</v>
      </c>
      <c r="J46" s="20" t="n">
        <v>4.98275812</v>
      </c>
      <c r="K46" s="18" t="n">
        <v>418.71439887</v>
      </c>
      <c r="L46" s="20" t="n">
        <v>5.98943166</v>
      </c>
      <c r="M46" s="18" t="n">
        <v>383.40307467</v>
      </c>
      <c r="N46" s="20" t="n">
        <v>6.68465378</v>
      </c>
      <c r="O46" s="18" t="n">
        <v>307.86644132</v>
      </c>
      <c r="P46" s="20" t="n">
        <v>11.90587687</v>
      </c>
      <c r="Q46" s="18" t="s">
        <v>182</v>
      </c>
      <c r="R46" s="20" t="s">
        <v>182</v>
      </c>
      <c r="S46" s="18" t="s">
        <v>182</v>
      </c>
      <c r="T46" s="20" t="s">
        <v>182</v>
      </c>
      <c r="U46" s="18" t="s">
        <v>182</v>
      </c>
      <c r="V46" s="20" t="s">
        <v>182</v>
      </c>
      <c r="W46" s="18" t="n">
        <v>386.76879273</v>
      </c>
      <c r="X46" s="20" t="n">
        <v>3.83953752</v>
      </c>
    </row>
    <row r="47" spans="1:24">
      <c r="A47" s="15" t="s">
        <v>222</v>
      </c>
      <c r="B47" s="17" t="n">
        <v>5928</v>
      </c>
      <c r="C47" s="18">
        <f>(197.0/B47*100)</f>
        <v/>
      </c>
      <c r="D47" s="19" t="n">
        <v>5731</v>
      </c>
      <c r="E47" s="18" t="n">
        <v>456.38845803</v>
      </c>
      <c r="F47" s="20" t="n">
        <v>5.79480479</v>
      </c>
      <c r="G47" s="18" t="n">
        <v>455.19119931</v>
      </c>
      <c r="H47" s="20" t="n">
        <v>6.53883291</v>
      </c>
      <c r="I47" s="18" t="n">
        <v>449.99381728</v>
      </c>
      <c r="J47" s="20" t="n">
        <v>5.75762704</v>
      </c>
      <c r="K47" s="18" t="n">
        <v>448.14160406</v>
      </c>
      <c r="L47" s="20" t="n">
        <v>6.77858961</v>
      </c>
      <c r="M47" s="18" t="n">
        <v>430.42943828</v>
      </c>
      <c r="N47" s="20" t="n">
        <v>6.46500206</v>
      </c>
      <c r="O47" s="18" t="n">
        <v>325.00177883</v>
      </c>
      <c r="P47" s="20" t="n">
        <v>13.28366105</v>
      </c>
      <c r="Q47" s="18" t="s">
        <v>182</v>
      </c>
      <c r="R47" s="20" t="s">
        <v>182</v>
      </c>
      <c r="S47" s="18" t="s">
        <v>182</v>
      </c>
      <c r="T47" s="20" t="s">
        <v>182</v>
      </c>
      <c r="U47" s="18" t="s">
        <v>182</v>
      </c>
      <c r="V47" s="20" t="s">
        <v>182</v>
      </c>
      <c r="W47" s="18" t="n">
        <v>358.90597027</v>
      </c>
      <c r="X47" s="20" t="n">
        <v>5.80227864</v>
      </c>
    </row>
    <row r="48" spans="1:24">
      <c r="A48" s="15" t="s">
        <v>223</v>
      </c>
      <c r="B48" s="17" t="n">
        <v>9841</v>
      </c>
      <c r="C48" s="18">
        <f>(19.0/B48*100)</f>
        <v/>
      </c>
      <c r="D48" s="19" t="n">
        <v>9822</v>
      </c>
      <c r="E48" s="18" t="n">
        <v>497.23319287</v>
      </c>
      <c r="F48" s="20" t="n">
        <v>4.20295209</v>
      </c>
      <c r="G48" s="18" t="n">
        <v>503.14255079</v>
      </c>
      <c r="H48" s="20" t="n">
        <v>8.81860138</v>
      </c>
      <c r="I48" s="18" t="n">
        <v>507.34968238</v>
      </c>
      <c r="J48" s="20" t="n">
        <v>7.19634415</v>
      </c>
      <c r="K48" s="18" t="n">
        <v>509.40740666</v>
      </c>
      <c r="L48" s="20" t="n">
        <v>25.7709521</v>
      </c>
      <c r="M48" s="18" t="n">
        <v>458.34131056</v>
      </c>
      <c r="N48" s="20" t="n">
        <v>11.45938543</v>
      </c>
      <c r="O48" s="18" t="n">
        <v>324.36252601</v>
      </c>
      <c r="P48" s="20" t="n">
        <v>11.17732921</v>
      </c>
      <c r="Q48" s="18" t="s">
        <v>182</v>
      </c>
      <c r="R48" s="20" t="s">
        <v>182</v>
      </c>
      <c r="S48" s="18" t="s">
        <v>182</v>
      </c>
      <c r="T48" s="20" t="s">
        <v>182</v>
      </c>
      <c r="U48" s="18" t="s">
        <v>182</v>
      </c>
      <c r="V48" s="20" t="s">
        <v>182</v>
      </c>
      <c r="W48" s="18" t="n">
        <v>442.4586438</v>
      </c>
      <c r="X48" s="20" t="n">
        <v>13.20475462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(1173.0/B50*100)</f>
        <v/>
      </c>
      <c r="D50" s="19" t="n">
        <v>10622</v>
      </c>
      <c r="E50" s="18" t="n">
        <v>425.01233791</v>
      </c>
      <c r="F50" s="20" t="n">
        <v>4.26029815</v>
      </c>
      <c r="G50" s="18" t="n">
        <v>430.82376045</v>
      </c>
      <c r="H50" s="20" t="n">
        <v>4.26746433</v>
      </c>
      <c r="I50" s="18" t="n">
        <v>448.14429216</v>
      </c>
      <c r="J50" s="20" t="n">
        <v>3.43767187</v>
      </c>
      <c r="K50" s="18" t="n">
        <v>438.62369796</v>
      </c>
      <c r="L50" s="20" t="n">
        <v>3.72210531</v>
      </c>
      <c r="M50" s="18" t="n">
        <v>437.96542967</v>
      </c>
      <c r="N50" s="20" t="n">
        <v>5.6160812</v>
      </c>
      <c r="O50" s="18" t="n">
        <v>322.25586987</v>
      </c>
      <c r="P50" s="20" t="n">
        <v>8.56992509</v>
      </c>
      <c r="Q50" s="18" t="s">
        <v>182</v>
      </c>
      <c r="R50" s="20" t="s">
        <v>182</v>
      </c>
      <c r="S50" s="18" t="s">
        <v>182</v>
      </c>
      <c r="T50" s="20" t="s">
        <v>182</v>
      </c>
      <c r="U50" s="18" t="s">
        <v>182</v>
      </c>
      <c r="V50" s="20" t="s">
        <v>182</v>
      </c>
      <c r="W50" s="18" t="n">
        <v>391.79940633</v>
      </c>
      <c r="X50" s="20" t="n">
        <v>7.84779342</v>
      </c>
    </row>
    <row r="51" spans="1:24">
      <c r="A51" s="15" t="s">
        <v>226</v>
      </c>
      <c r="B51" s="17" t="n">
        <v>6866</v>
      </c>
      <c r="C51" s="18">
        <f>(116.0/B51*100)</f>
        <v/>
      </c>
      <c r="D51" s="19" t="n">
        <v>6750</v>
      </c>
      <c r="E51" s="18" t="n">
        <v>428.18493805</v>
      </c>
      <c r="F51" s="20" t="n">
        <v>4.14182898</v>
      </c>
      <c r="G51" s="18" t="n">
        <v>433.29369428</v>
      </c>
      <c r="H51" s="20" t="n">
        <v>5.28106944</v>
      </c>
      <c r="I51" s="18" t="n">
        <v>441.41468952</v>
      </c>
      <c r="J51" s="20" t="n">
        <v>3.70259611</v>
      </c>
      <c r="K51" s="18" t="n">
        <v>435.90009056</v>
      </c>
      <c r="L51" s="20" t="n">
        <v>4.00340695</v>
      </c>
      <c r="M51" s="18" t="n">
        <v>421.09726621</v>
      </c>
      <c r="N51" s="20" t="n">
        <v>5.81866106</v>
      </c>
      <c r="O51" s="18" t="n">
        <v>306.15936954</v>
      </c>
      <c r="P51" s="20" t="n">
        <v>16.24559738</v>
      </c>
      <c r="Q51" s="18" t="s">
        <v>182</v>
      </c>
      <c r="R51" s="20" t="s">
        <v>182</v>
      </c>
      <c r="S51" s="18" t="n">
        <v>427.96430568</v>
      </c>
      <c r="T51" s="20" t="n">
        <v>5.20460603</v>
      </c>
      <c r="U51" s="18" t="s">
        <v>182</v>
      </c>
      <c r="V51" s="20" t="s">
        <v>182</v>
      </c>
      <c r="W51" s="18" t="n">
        <v>394.7278962</v>
      </c>
      <c r="X51" s="20" t="n">
        <v>5.36614137</v>
      </c>
    </row>
    <row r="52" spans="1:24">
      <c r="A52" s="15" t="s">
        <v>227</v>
      </c>
      <c r="B52" s="17" t="n">
        <v>5809</v>
      </c>
      <c r="C52" s="18">
        <f>(120.0/B52*100)</f>
        <v/>
      </c>
      <c r="D52" s="19" t="n">
        <v>5689</v>
      </c>
      <c r="E52" s="18" t="n">
        <v>493.13578994</v>
      </c>
      <c r="F52" s="20" t="n">
        <v>3.16299324</v>
      </c>
      <c r="G52" s="18" t="n">
        <v>503.07191536</v>
      </c>
      <c r="H52" s="20" t="n">
        <v>3.24830033</v>
      </c>
      <c r="I52" s="18" t="n">
        <v>493.50334627</v>
      </c>
      <c r="J52" s="20" t="n">
        <v>3.96201625</v>
      </c>
      <c r="K52" s="18" t="n">
        <v>485.44404101</v>
      </c>
      <c r="L52" s="20" t="n">
        <v>5.48842894</v>
      </c>
      <c r="M52" s="18" t="n">
        <v>451.37912973</v>
      </c>
      <c r="N52" s="20" t="n">
        <v>7.34694057</v>
      </c>
      <c r="O52" s="18" t="n">
        <v>369.52470076</v>
      </c>
      <c r="P52" s="20" t="n">
        <v>22.63947018</v>
      </c>
      <c r="Q52" s="18" t="s">
        <v>182</v>
      </c>
      <c r="R52" s="20" t="s">
        <v>182</v>
      </c>
      <c r="S52" s="18" t="s">
        <v>182</v>
      </c>
      <c r="T52" s="20" t="s">
        <v>182</v>
      </c>
      <c r="U52" s="18" t="s">
        <v>182</v>
      </c>
      <c r="V52" s="20" t="s">
        <v>182</v>
      </c>
      <c r="W52" s="18" t="n">
        <v>412.28651707</v>
      </c>
      <c r="X52" s="20" t="n">
        <v>5.8669235</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(509.0/B54*100)</f>
        <v/>
      </c>
      <c r="D54" s="19" t="n">
        <v>4231</v>
      </c>
      <c r="E54" s="18" t="n">
        <v>374.63578413</v>
      </c>
      <c r="F54" s="20" t="n">
        <v>4.23472894</v>
      </c>
      <c r="G54" s="18" t="n">
        <v>367.50390919</v>
      </c>
      <c r="H54" s="20" t="n">
        <v>4.91385804</v>
      </c>
      <c r="I54" s="18" t="n">
        <v>382.92223535</v>
      </c>
      <c r="J54" s="20" t="n">
        <v>5.27415655</v>
      </c>
      <c r="K54" s="18" t="n">
        <v>368.93370166</v>
      </c>
      <c r="L54" s="20" t="n">
        <v>5.37263369</v>
      </c>
      <c r="M54" s="18" t="n">
        <v>353.84381524</v>
      </c>
      <c r="N54" s="20" t="n">
        <v>6.75224057</v>
      </c>
      <c r="O54" s="18" t="n">
        <v>297.57841935</v>
      </c>
      <c r="P54" s="20" t="n">
        <v>8.27344974</v>
      </c>
      <c r="Q54" s="18" t="s">
        <v>182</v>
      </c>
      <c r="R54" s="20" t="s">
        <v>182</v>
      </c>
      <c r="S54" s="18" t="s">
        <v>182</v>
      </c>
      <c r="T54" s="20" t="s">
        <v>182</v>
      </c>
      <c r="U54" s="18" t="s">
        <v>182</v>
      </c>
      <c r="V54" s="20" t="s">
        <v>182</v>
      </c>
      <c r="W54" s="18" t="n">
        <v>314.67261255</v>
      </c>
      <c r="X54" s="20" t="n">
        <v>5.40617519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(80.0/B56*100)</f>
        <v/>
      </c>
      <c r="D56" s="19" t="n">
        <v>5279</v>
      </c>
      <c r="E56" s="18" t="n">
        <v>527.02949218</v>
      </c>
      <c r="F56" s="20" t="n">
        <v>3.36552394</v>
      </c>
      <c r="G56" s="18" t="n">
        <v>540.30084334</v>
      </c>
      <c r="H56" s="20" t="n">
        <v>3.64174741</v>
      </c>
      <c r="I56" s="18" t="n">
        <v>526.7645596999999</v>
      </c>
      <c r="J56" s="20" t="n">
        <v>3.93933634</v>
      </c>
      <c r="K56" s="18" t="n">
        <v>518.9316715</v>
      </c>
      <c r="L56" s="20" t="n">
        <v>5.0052023</v>
      </c>
      <c r="M56" s="18" t="n">
        <v>487.1728985</v>
      </c>
      <c r="N56" s="20" t="n">
        <v>8.744515720000001</v>
      </c>
      <c r="O56" s="18" t="n">
        <v>431.98054993</v>
      </c>
      <c r="P56" s="20" t="n">
        <v>17.09401393</v>
      </c>
      <c r="Q56" s="18" t="s">
        <v>182</v>
      </c>
      <c r="R56" s="20" t="s">
        <v>182</v>
      </c>
      <c r="S56" s="18" t="s">
        <v>182</v>
      </c>
      <c r="T56" s="20" t="s">
        <v>182</v>
      </c>
      <c r="U56" s="18" t="s">
        <v>182</v>
      </c>
      <c r="V56" s="20" t="s">
        <v>182</v>
      </c>
      <c r="W56" s="18" t="n">
        <v>442.53191499</v>
      </c>
      <c r="X56" s="20" t="n">
        <v>16.98563683</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(270.0/B61*100)</f>
        <v/>
      </c>
      <c r="D61" s="19" t="n">
        <v>6255</v>
      </c>
      <c r="E61" s="18" t="n">
        <v>482.40654946</v>
      </c>
      <c r="F61" s="20" t="n">
        <v>2.69077785</v>
      </c>
      <c r="G61" s="18" t="n">
        <v>490.62177937</v>
      </c>
      <c r="H61" s="20" t="n">
        <v>3.51939864</v>
      </c>
      <c r="I61" s="18" t="n">
        <v>481.95080641</v>
      </c>
      <c r="J61" s="20" t="n">
        <v>4.69285049</v>
      </c>
      <c r="K61" s="18" t="n">
        <v>464.52315124</v>
      </c>
      <c r="L61" s="20" t="n">
        <v>4.70174746</v>
      </c>
      <c r="M61" s="18" t="n">
        <v>425.89749441</v>
      </c>
      <c r="N61" s="20" t="n">
        <v>7.38137312</v>
      </c>
      <c r="O61" s="18" t="n">
        <v>368.81442632</v>
      </c>
      <c r="P61" s="20" t="n">
        <v>17.16780352</v>
      </c>
      <c r="Q61" s="18" t="s">
        <v>182</v>
      </c>
      <c r="R61" s="20" t="s">
        <v>182</v>
      </c>
      <c r="S61" s="18" t="s">
        <v>182</v>
      </c>
      <c r="T61" s="20" t="s">
        <v>182</v>
      </c>
      <c r="U61" s="18" t="s">
        <v>182</v>
      </c>
      <c r="V61" s="20" t="s">
        <v>182</v>
      </c>
      <c r="W61" s="18" t="n">
        <v>381.70555939</v>
      </c>
      <c r="X61" s="20" t="n">
        <v>7.98004558</v>
      </c>
    </row>
    <row r="62" spans="1:24">
      <c r="A62" s="15" t="s">
        <v>237</v>
      </c>
      <c r="B62" s="17" t="n">
        <v>4476</v>
      </c>
      <c r="C62" s="18">
        <f>(5.0/B62*100)</f>
        <v/>
      </c>
      <c r="D62" s="19" t="n">
        <v>4471</v>
      </c>
      <c r="E62" s="18" t="n">
        <v>502.1302622</v>
      </c>
      <c r="F62" s="20" t="n">
        <v>1.96295657</v>
      </c>
      <c r="G62" s="18" t="n">
        <v>514.24146047</v>
      </c>
      <c r="H62" s="20" t="n">
        <v>2.75480238</v>
      </c>
      <c r="I62" s="18" t="n">
        <v>520.14856266</v>
      </c>
      <c r="J62" s="20" t="n">
        <v>2.97098615</v>
      </c>
      <c r="K62" s="18" t="n">
        <v>508.61594872</v>
      </c>
      <c r="L62" s="20" t="n">
        <v>5.35697945</v>
      </c>
      <c r="M62" s="18" t="n">
        <v>488.96596297</v>
      </c>
      <c r="N62" s="20" t="n">
        <v>8.12295473</v>
      </c>
      <c r="O62" s="18" t="n">
        <v>426.5402774</v>
      </c>
      <c r="P62" s="20" t="n">
        <v>15.63912385</v>
      </c>
      <c r="Q62" s="18" t="s">
        <v>182</v>
      </c>
      <c r="R62" s="20" t="s">
        <v>182</v>
      </c>
      <c r="S62" s="18" t="s">
        <v>182</v>
      </c>
      <c r="T62" s="20" t="s">
        <v>182</v>
      </c>
      <c r="U62" s="18" t="s">
        <v>182</v>
      </c>
      <c r="V62" s="20" t="s">
        <v>182</v>
      </c>
      <c r="W62" s="18" t="n">
        <v>488.12255979</v>
      </c>
      <c r="X62" s="20" t="n">
        <v>15.54875516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(300.0/B67*100)</f>
        <v/>
      </c>
      <c r="D67" s="19" t="n">
        <v>6671</v>
      </c>
      <c r="E67" s="18" t="n">
        <v>409.87937591</v>
      </c>
      <c r="F67" s="20" t="n">
        <v>3.74876174</v>
      </c>
      <c r="G67" s="18" t="n">
        <v>403.74331101</v>
      </c>
      <c r="H67" s="20" t="n">
        <v>4.24546897</v>
      </c>
      <c r="I67" s="18" t="n">
        <v>416.02749603</v>
      </c>
      <c r="J67" s="20" t="n">
        <v>4.29405303</v>
      </c>
      <c r="K67" s="18" t="n">
        <v>402.69256577</v>
      </c>
      <c r="L67" s="20" t="n">
        <v>5.36509942</v>
      </c>
      <c r="M67" s="18" t="n">
        <v>378.14442791</v>
      </c>
      <c r="N67" s="20" t="n">
        <v>8.531213060000001</v>
      </c>
      <c r="O67" s="18" t="n">
        <v>291.76354753</v>
      </c>
      <c r="P67" s="20" t="n">
        <v>5.37762837</v>
      </c>
      <c r="Q67" s="18" t="s">
        <v>182</v>
      </c>
      <c r="R67" s="20" t="s">
        <v>182</v>
      </c>
      <c r="S67" s="18" t="s">
        <v>182</v>
      </c>
      <c r="T67" s="20" t="s">
        <v>182</v>
      </c>
      <c r="U67" s="18" t="s">
        <v>182</v>
      </c>
      <c r="V67" s="20" t="s">
        <v>182</v>
      </c>
      <c r="W67" s="18" t="n">
        <v>349.22165927</v>
      </c>
      <c r="X67" s="20" t="n">
        <v>6.12524936</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514.55203313</v>
      </c>
      <c r="F70" s="20" t="n">
        <v>3.58160055</v>
      </c>
      <c r="G70" s="18" t="n">
        <v>496.10592242</v>
      </c>
      <c r="H70" s="20" t="n">
        <v>4.34927709</v>
      </c>
      <c r="I70" s="18" t="n">
        <v>493.03305572</v>
      </c>
      <c r="J70" s="20" t="n">
        <v>4.0823879</v>
      </c>
      <c r="K70" s="18" t="n">
        <v>497.99891457</v>
      </c>
      <c r="L70" s="20" t="n">
        <v>4.15746241</v>
      </c>
      <c r="M70" s="18" t="n">
        <v>476.1918934</v>
      </c>
      <c r="N70" s="20" t="n">
        <v>6.11583789</v>
      </c>
      <c r="O70" s="18" t="n">
        <v>426.1731216</v>
      </c>
      <c r="P70" s="20" t="n">
        <v>17.43907662</v>
      </c>
      <c r="Q70" s="18" t="s">
        <v>182</v>
      </c>
      <c r="R70" s="20" t="s">
        <v>182</v>
      </c>
      <c r="S70" s="18" t="s">
        <v>182</v>
      </c>
      <c r="T70" s="20" t="s">
        <v>182</v>
      </c>
      <c r="U70" s="18" t="s">
        <v>182</v>
      </c>
      <c r="V70" s="20" t="s">
        <v>182</v>
      </c>
      <c r="W70" s="18" t="n">
        <v>444.47267248</v>
      </c>
      <c r="X70" s="20" t="n">
        <v>7.74404638</v>
      </c>
    </row>
    <row r="71" spans="1:24">
      <c r="A71" s="15" t="s">
        <v>246</v>
      </c>
      <c r="B71" s="17" t="n">
        <v>6115</v>
      </c>
      <c r="C71" s="18">
        <f>(122.0/B71*100)</f>
        <v/>
      </c>
      <c r="D71" s="19" t="n">
        <v>5993</v>
      </c>
      <c r="E71" s="18" t="n">
        <v>527.63410407</v>
      </c>
      <c r="F71" s="20" t="n">
        <v>2.65039336</v>
      </c>
      <c r="G71" s="18" t="n">
        <v>533.5723371300001</v>
      </c>
      <c r="H71" s="20" t="n">
        <v>2.88803435</v>
      </c>
      <c r="I71" s="18" t="n">
        <v>537.73305412</v>
      </c>
      <c r="J71" s="20" t="n">
        <v>3.18174788</v>
      </c>
      <c r="K71" s="18" t="n">
        <v>553.47785011</v>
      </c>
      <c r="L71" s="20" t="n">
        <v>4.51852878</v>
      </c>
      <c r="M71" s="18" t="n">
        <v>550.46692811</v>
      </c>
      <c r="N71" s="20" t="n">
        <v>10.26871813</v>
      </c>
      <c r="O71" s="18" t="n">
        <v>440.86831375</v>
      </c>
      <c r="P71" s="20" t="n">
        <v>17.19045308</v>
      </c>
      <c r="Q71" s="18" t="s">
        <v>182</v>
      </c>
      <c r="R71" s="20" t="s">
        <v>182</v>
      </c>
      <c r="S71" s="18" t="s">
        <v>182</v>
      </c>
      <c r="T71" s="20" t="s">
        <v>182</v>
      </c>
      <c r="U71" s="18" t="s">
        <v>182</v>
      </c>
      <c r="V71" s="20" t="s">
        <v>182</v>
      </c>
      <c r="W71" s="18" t="n">
        <v>506.38844436</v>
      </c>
      <c r="X71" s="20" t="n">
        <v>11.68036674</v>
      </c>
    </row>
    <row r="72" spans="1:24">
      <c r="A72" s="15" t="s">
        <v>247</v>
      </c>
      <c r="B72" s="17" t="n">
        <v>7708</v>
      </c>
      <c r="C72" s="18">
        <f>(9.0/B72*100)</f>
        <v/>
      </c>
      <c r="D72" s="19" t="n">
        <v>7699</v>
      </c>
      <c r="E72" s="18" t="n">
        <v>486.51006818</v>
      </c>
      <c r="F72" s="20" t="n">
        <v>2.92461539</v>
      </c>
      <c r="G72" s="18" t="n">
        <v>508.95021901</v>
      </c>
      <c r="H72" s="20" t="n">
        <v>3.348406</v>
      </c>
      <c r="I72" s="18" t="n">
        <v>517.38354056</v>
      </c>
      <c r="J72" s="20" t="n">
        <v>4.17198677</v>
      </c>
      <c r="K72" s="18" t="n">
        <v>484.79910108</v>
      </c>
      <c r="L72" s="20" t="n">
        <v>10.77039573</v>
      </c>
      <c r="M72" s="18" t="n">
        <v>459.23538604</v>
      </c>
      <c r="N72" s="20" t="n">
        <v>12.13571749</v>
      </c>
      <c r="O72" s="18" t="n">
        <v>326.14458683</v>
      </c>
      <c r="P72" s="20" t="n">
        <v>15.96470294</v>
      </c>
      <c r="Q72" s="18" t="s">
        <v>182</v>
      </c>
      <c r="R72" s="20" t="s">
        <v>182</v>
      </c>
      <c r="S72" s="18" t="s">
        <v>182</v>
      </c>
      <c r="T72" s="20" t="s">
        <v>182</v>
      </c>
      <c r="U72" s="18" t="s">
        <v>182</v>
      </c>
      <c r="V72" s="20" t="s">
        <v>182</v>
      </c>
      <c r="W72" s="18" t="n">
        <v>430.08101569</v>
      </c>
      <c r="X72" s="20" t="n">
        <v>17.42350335</v>
      </c>
    </row>
    <row r="73" spans="1:24">
      <c r="A73" s="15" t="s">
        <v>248</v>
      </c>
      <c r="B73" s="17" t="n">
        <v>8249</v>
      </c>
      <c r="C73" s="18">
        <f>(254.0/B73*100)</f>
        <v/>
      </c>
      <c r="D73" s="19" t="n">
        <v>7995</v>
      </c>
      <c r="E73" s="18" t="n">
        <v>398.98347561</v>
      </c>
      <c r="F73" s="20" t="n">
        <v>5.16402809</v>
      </c>
      <c r="G73" s="18" t="n">
        <v>410.58445059</v>
      </c>
      <c r="H73" s="20" t="n">
        <v>4.83249118</v>
      </c>
      <c r="I73" s="18" t="n">
        <v>419.52409885</v>
      </c>
      <c r="J73" s="20" t="n">
        <v>3.74018071</v>
      </c>
      <c r="K73" s="18" t="n">
        <v>414.70734759</v>
      </c>
      <c r="L73" s="20" t="n">
        <v>4.15447046</v>
      </c>
      <c r="M73" s="18" t="n">
        <v>404.2703816</v>
      </c>
      <c r="N73" s="20" t="n">
        <v>5.52203667</v>
      </c>
      <c r="O73" s="18" t="n">
        <v>351.84252841</v>
      </c>
      <c r="P73" s="20" t="n">
        <v>8.1004358</v>
      </c>
      <c r="Q73" s="18" t="s">
        <v>182</v>
      </c>
      <c r="R73" s="20" t="s">
        <v>182</v>
      </c>
      <c r="S73" s="18" t="s">
        <v>182</v>
      </c>
      <c r="T73" s="20" t="s">
        <v>182</v>
      </c>
      <c r="U73" s="18" t="s">
        <v>182</v>
      </c>
      <c r="V73" s="20" t="s">
        <v>182</v>
      </c>
      <c r="W73" s="18" t="n">
        <v>367.55072699</v>
      </c>
      <c r="X73" s="20" t="n">
        <v>8.80161135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(298.0/B77*100)</f>
        <v/>
      </c>
      <c r="D77" s="19" t="n">
        <v>5764</v>
      </c>
      <c r="E77" s="18" t="n">
        <v>458.12700883</v>
      </c>
      <c r="F77" s="20" t="n">
        <v>3.83120301</v>
      </c>
      <c r="G77" s="18" t="n">
        <v>460.60490444</v>
      </c>
      <c r="H77" s="20" t="n">
        <v>5.02264588</v>
      </c>
      <c r="I77" s="18" t="n">
        <v>471.33058096</v>
      </c>
      <c r="J77" s="20" t="n">
        <v>4.39038244</v>
      </c>
      <c r="K77" s="18" t="n">
        <v>451.52460861</v>
      </c>
      <c r="L77" s="20" t="n">
        <v>4.03619792</v>
      </c>
      <c r="M77" s="18" t="n">
        <v>415.41507213</v>
      </c>
      <c r="N77" s="20" t="n">
        <v>5.7540352</v>
      </c>
      <c r="O77" s="18" t="n">
        <v>324.87880635</v>
      </c>
      <c r="P77" s="20" t="n">
        <v>14.89113436</v>
      </c>
      <c r="Q77" s="18" t="s">
        <v>182</v>
      </c>
      <c r="R77" s="20" t="s">
        <v>182</v>
      </c>
      <c r="S77" s="18" t="s">
        <v>182</v>
      </c>
      <c r="T77" s="20" t="s">
        <v>182</v>
      </c>
      <c r="U77" s="18" t="s">
        <v>182</v>
      </c>
      <c r="V77" s="20" t="s">
        <v>182</v>
      </c>
      <c r="W77" s="18" t="n">
        <v>375.93690173</v>
      </c>
      <c r="X77" s="20" t="n">
        <v>4.1446305</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343</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499.1498688</v>
      </c>
      <c r="F7" s="20" t="n">
        <v>2.41128384</v>
      </c>
      <c r="G7" s="18" t="n">
        <v>507.97957266</v>
      </c>
      <c r="H7" s="20" t="n">
        <v>4.23044444</v>
      </c>
      <c r="I7" s="18" t="n">
        <v>521.60688834</v>
      </c>
      <c r="J7" s="20" t="n">
        <v>3.52235067</v>
      </c>
      <c r="K7" s="18" t="n">
        <v>528.0520916</v>
      </c>
      <c r="L7" s="20" t="n">
        <v>3.53294029</v>
      </c>
      <c r="M7" s="18" t="n">
        <v>507.98314365</v>
      </c>
      <c r="N7" s="20" t="n">
        <v>6.04701023</v>
      </c>
      <c r="O7" s="18" t="n">
        <v>407.59514641</v>
      </c>
      <c r="P7" s="20" t="n">
        <v>17.19088166</v>
      </c>
      <c r="Q7" s="18" t="s">
        <v>182</v>
      </c>
      <c r="R7" s="20" t="s">
        <v>182</v>
      </c>
      <c r="S7" s="18" t="s">
        <v>182</v>
      </c>
      <c r="T7" s="20" t="s">
        <v>182</v>
      </c>
      <c r="U7" s="18" t="s">
        <v>182</v>
      </c>
      <c r="V7" s="20" t="s">
        <v>182</v>
      </c>
      <c r="W7" s="18" t="n">
        <v>464.40396234</v>
      </c>
      <c r="X7" s="20" t="n">
        <v>5.34075654</v>
      </c>
    </row>
    <row r="8" spans="1:24">
      <c r="A8" s="15" t="s">
        <v>183</v>
      </c>
      <c r="B8" s="17" t="n">
        <v>7007</v>
      </c>
      <c r="C8" s="18">
        <f>(206.0/B8*100)</f>
        <v/>
      </c>
      <c r="D8" s="19" t="n">
        <v>6801</v>
      </c>
      <c r="E8" s="18" t="n">
        <v>496.0501865</v>
      </c>
      <c r="F8" s="20" t="n">
        <v>2.86625764</v>
      </c>
      <c r="G8" s="18" t="n">
        <v>503.68733683</v>
      </c>
      <c r="H8" s="20" t="n">
        <v>4.13129403</v>
      </c>
      <c r="I8" s="18" t="n">
        <v>498.83340149</v>
      </c>
      <c r="J8" s="20" t="n">
        <v>5.25088828</v>
      </c>
      <c r="K8" s="18" t="n">
        <v>480.82100826</v>
      </c>
      <c r="L8" s="20" t="n">
        <v>8.48085255</v>
      </c>
      <c r="M8" s="18" t="n">
        <v>431.52381635</v>
      </c>
      <c r="N8" s="20" t="n">
        <v>9.822700040000001</v>
      </c>
      <c r="O8" s="18" t="n">
        <v>386.26625258</v>
      </c>
      <c r="P8" s="20" t="n">
        <v>31.80566846</v>
      </c>
      <c r="Q8" s="18" t="s">
        <v>182</v>
      </c>
      <c r="R8" s="20" t="s">
        <v>182</v>
      </c>
      <c r="S8" s="18" t="n">
        <v>361.38025951</v>
      </c>
      <c r="T8" s="20" t="n">
        <v>22.72565673</v>
      </c>
      <c r="U8" s="18" t="s">
        <v>182</v>
      </c>
      <c r="V8" s="20" t="s">
        <v>182</v>
      </c>
      <c r="W8" s="18" t="n">
        <v>394.33987273</v>
      </c>
      <c r="X8" s="20" t="n">
        <v>7.91228994</v>
      </c>
    </row>
    <row r="9" spans="1:24">
      <c r="A9" s="15" t="s">
        <v>184</v>
      </c>
      <c r="B9" s="17" t="n">
        <v>9651</v>
      </c>
      <c r="C9" s="18">
        <f>(603.0/B9*100)</f>
        <v/>
      </c>
      <c r="D9" s="19" t="n">
        <v>9048</v>
      </c>
      <c r="E9" s="18" t="n">
        <v>512.60404453</v>
      </c>
      <c r="F9" s="20" t="n">
        <v>2.53271958</v>
      </c>
      <c r="G9" s="18" t="n">
        <v>529.8452591</v>
      </c>
      <c r="H9" s="20" t="n">
        <v>4.12884932</v>
      </c>
      <c r="I9" s="18" t="n">
        <v>522.49571428</v>
      </c>
      <c r="J9" s="20" t="n">
        <v>4.50272489</v>
      </c>
      <c r="K9" s="18" t="n">
        <v>471.40695203</v>
      </c>
      <c r="L9" s="20" t="n">
        <v>7.4017704</v>
      </c>
      <c r="M9" s="18" t="n">
        <v>430.01837081</v>
      </c>
      <c r="N9" s="20" t="n">
        <v>7.85529649</v>
      </c>
      <c r="O9" s="18" t="n">
        <v>468.80407001</v>
      </c>
      <c r="P9" s="20" t="n">
        <v>44.15422539</v>
      </c>
      <c r="Q9" s="18" t="s">
        <v>182</v>
      </c>
      <c r="R9" s="20" t="s">
        <v>182</v>
      </c>
      <c r="S9" s="18" t="n">
        <v>347.7815185</v>
      </c>
      <c r="T9" s="20" t="n">
        <v>11.20716786</v>
      </c>
      <c r="U9" s="18" t="s">
        <v>182</v>
      </c>
      <c r="V9" s="20" t="s">
        <v>182</v>
      </c>
      <c r="W9" s="18" t="n">
        <v>416.36943265</v>
      </c>
      <c r="X9" s="20" t="n">
        <v>5.9029393</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(143.0/B11*100)</f>
        <v/>
      </c>
      <c r="D11" s="19" t="n">
        <v>6910</v>
      </c>
      <c r="E11" s="18" t="n">
        <v>477.26561679</v>
      </c>
      <c r="F11" s="20" t="n">
        <v>2.72371568</v>
      </c>
      <c r="G11" s="18" t="n">
        <v>460.00836456</v>
      </c>
      <c r="H11" s="20" t="n">
        <v>4.12289145</v>
      </c>
      <c r="I11" s="18" t="n">
        <v>446.73886857</v>
      </c>
      <c r="J11" s="20" t="n">
        <v>4.95239203</v>
      </c>
      <c r="K11" s="18" t="n">
        <v>429.51611245</v>
      </c>
      <c r="L11" s="20" t="n">
        <v>6.81282705</v>
      </c>
      <c r="M11" s="18" t="n">
        <v>401.67236207</v>
      </c>
      <c r="N11" s="20" t="n">
        <v>7.80629324</v>
      </c>
      <c r="O11" s="18" t="n">
        <v>312.95665784</v>
      </c>
      <c r="P11" s="20" t="n">
        <v>30.7330562</v>
      </c>
      <c r="Q11" s="18" t="s">
        <v>182</v>
      </c>
      <c r="R11" s="20" t="s">
        <v>182</v>
      </c>
      <c r="S11" s="18" t="s">
        <v>182</v>
      </c>
      <c r="T11" s="20" t="s">
        <v>182</v>
      </c>
      <c r="U11" s="18" t="s">
        <v>182</v>
      </c>
      <c r="V11" s="20" t="s">
        <v>182</v>
      </c>
      <c r="W11" s="18" t="n">
        <v>413.6917273</v>
      </c>
      <c r="X11" s="20" t="n">
        <v>7.77240098</v>
      </c>
    </row>
    <row r="12" spans="1:24">
      <c r="A12" s="15" t="s">
        <v>187</v>
      </c>
      <c r="B12" s="17" t="n">
        <v>6894</v>
      </c>
      <c r="C12" s="18">
        <f>(128.0/B12*100)</f>
        <v/>
      </c>
      <c r="D12" s="19" t="n">
        <v>6766</v>
      </c>
      <c r="E12" s="18" t="n">
        <v>507.71223283</v>
      </c>
      <c r="F12" s="20" t="n">
        <v>2.92891727</v>
      </c>
      <c r="G12" s="18" t="n">
        <v>506.31861655</v>
      </c>
      <c r="H12" s="20" t="n">
        <v>3.92794952</v>
      </c>
      <c r="I12" s="18" t="n">
        <v>497.67727577</v>
      </c>
      <c r="J12" s="20" t="n">
        <v>4.31666772</v>
      </c>
      <c r="K12" s="18" t="n">
        <v>480.78726053</v>
      </c>
      <c r="L12" s="20" t="n">
        <v>5.97941014</v>
      </c>
      <c r="M12" s="18" t="n">
        <v>453.05806655</v>
      </c>
      <c r="N12" s="20" t="n">
        <v>5.3975623</v>
      </c>
      <c r="O12" s="18" t="n">
        <v>401.25210766</v>
      </c>
      <c r="P12" s="20" t="n">
        <v>22.85696234</v>
      </c>
      <c r="Q12" s="18" t="s">
        <v>182</v>
      </c>
      <c r="R12" s="20" t="s">
        <v>182</v>
      </c>
      <c r="S12" s="18" t="n">
        <v>332.31014509</v>
      </c>
      <c r="T12" s="20" t="n">
        <v>18.34291261</v>
      </c>
      <c r="U12" s="18" t="s">
        <v>182</v>
      </c>
      <c r="V12" s="20" t="s">
        <v>182</v>
      </c>
      <c r="W12" s="18" t="n">
        <v>419.27542387</v>
      </c>
      <c r="X12" s="20" t="n">
        <v>7.53551343</v>
      </c>
    </row>
    <row r="13" spans="1:24">
      <c r="A13" s="15" t="s">
        <v>188</v>
      </c>
      <c r="B13" s="17" t="n">
        <v>7161</v>
      </c>
      <c r="C13" s="18">
        <f>(341.0/B13*100)</f>
        <v/>
      </c>
      <c r="D13" s="19" t="n">
        <v>6820</v>
      </c>
      <c r="E13" s="18" t="n">
        <v>507.42019529</v>
      </c>
      <c r="F13" s="20" t="n">
        <v>3.12680583</v>
      </c>
      <c r="G13" s="18" t="n">
        <v>508.69455115</v>
      </c>
      <c r="H13" s="20" t="n">
        <v>4.02050136</v>
      </c>
      <c r="I13" s="18" t="n">
        <v>518.04316328</v>
      </c>
      <c r="J13" s="20" t="n">
        <v>4.21108725</v>
      </c>
      <c r="K13" s="18" t="n">
        <v>515.48594576</v>
      </c>
      <c r="L13" s="20" t="n">
        <v>3.65892726</v>
      </c>
      <c r="M13" s="18" t="n">
        <v>505.42859114</v>
      </c>
      <c r="N13" s="20" t="n">
        <v>5.50948395</v>
      </c>
      <c r="O13" s="18" t="n">
        <v>391.87245923</v>
      </c>
      <c r="P13" s="20" t="n">
        <v>22.46267813</v>
      </c>
      <c r="Q13" s="18" t="s">
        <v>182</v>
      </c>
      <c r="R13" s="20" t="s">
        <v>182</v>
      </c>
      <c r="S13" s="18" t="n">
        <v>407.4699787</v>
      </c>
      <c r="T13" s="20" t="n">
        <v>6.79601306</v>
      </c>
      <c r="U13" s="18" t="s">
        <v>182</v>
      </c>
      <c r="V13" s="20" t="s">
        <v>182</v>
      </c>
      <c r="W13" s="18" t="n">
        <v>418.51853843</v>
      </c>
      <c r="X13" s="20" t="n">
        <v>7.84308431</v>
      </c>
    </row>
    <row r="14" spans="1:24">
      <c r="A14" s="15" t="s">
        <v>189</v>
      </c>
      <c r="B14" s="17" t="n">
        <v>5587</v>
      </c>
      <c r="C14" s="18">
        <f>(201.0/B14*100)</f>
        <v/>
      </c>
      <c r="D14" s="19" t="n">
        <v>5386</v>
      </c>
      <c r="E14" s="18" t="n">
        <v>532.74723533</v>
      </c>
      <c r="F14" s="20" t="n">
        <v>2.20392177</v>
      </c>
      <c r="G14" s="18" t="n">
        <v>521.0162938</v>
      </c>
      <c r="H14" s="20" t="n">
        <v>3.69840919</v>
      </c>
      <c r="I14" s="18" t="n">
        <v>515.33354043</v>
      </c>
      <c r="J14" s="20" t="n">
        <v>5.56288506</v>
      </c>
      <c r="K14" s="18" t="n">
        <v>483.2346465</v>
      </c>
      <c r="L14" s="20" t="n">
        <v>6.34390733</v>
      </c>
      <c r="M14" s="18" t="n">
        <v>453.78435787</v>
      </c>
      <c r="N14" s="20" t="n">
        <v>8.00213797</v>
      </c>
      <c r="O14" s="18" t="n">
        <v>397.46444377</v>
      </c>
      <c r="P14" s="20" t="n">
        <v>18.97557136</v>
      </c>
      <c r="Q14" s="18" t="s">
        <v>182</v>
      </c>
      <c r="R14" s="20" t="s">
        <v>182</v>
      </c>
      <c r="S14" s="18" t="s">
        <v>182</v>
      </c>
      <c r="T14" s="20" t="s">
        <v>182</v>
      </c>
      <c r="U14" s="18" t="s">
        <v>182</v>
      </c>
      <c r="V14" s="20" t="s">
        <v>182</v>
      </c>
      <c r="W14" s="18" t="n">
        <v>460.53366961</v>
      </c>
      <c r="X14" s="20" t="n">
        <v>8.998066420000001</v>
      </c>
    </row>
    <row r="15" spans="1:24">
      <c r="A15" s="15" t="s">
        <v>190</v>
      </c>
      <c r="B15" s="17" t="n">
        <v>5882</v>
      </c>
      <c r="C15" s="18">
        <f>(167.0/B15*100)</f>
        <v/>
      </c>
      <c r="D15" s="19" t="n">
        <v>5715</v>
      </c>
      <c r="E15" s="18" t="n">
        <v>546.18683137</v>
      </c>
      <c r="F15" s="20" t="n">
        <v>2.32349164</v>
      </c>
      <c r="G15" s="18" t="n">
        <v>527.2237166800001</v>
      </c>
      <c r="H15" s="20" t="n">
        <v>4.46170474</v>
      </c>
      <c r="I15" s="18" t="n">
        <v>511.44888843</v>
      </c>
      <c r="J15" s="20" t="n">
        <v>5.05746659</v>
      </c>
      <c r="K15" s="18" t="n">
        <v>486.13406976</v>
      </c>
      <c r="L15" s="20" t="n">
        <v>7.64653947</v>
      </c>
      <c r="M15" s="18" t="n">
        <v>467.09680725</v>
      </c>
      <c r="N15" s="20" t="n">
        <v>10.10780309</v>
      </c>
      <c r="O15" s="18" t="n">
        <v>346.97734016</v>
      </c>
      <c r="P15" s="20" t="n">
        <v>25.67199834</v>
      </c>
      <c r="Q15" s="18" t="s">
        <v>182</v>
      </c>
      <c r="R15" s="20" t="s">
        <v>182</v>
      </c>
      <c r="S15" s="18" t="n">
        <v>367.66871077</v>
      </c>
      <c r="T15" s="20" t="n">
        <v>14.82638214</v>
      </c>
      <c r="U15" s="18" t="s">
        <v>182</v>
      </c>
      <c r="V15" s="20" t="s">
        <v>182</v>
      </c>
      <c r="W15" s="18" t="n">
        <v>447.28925025</v>
      </c>
      <c r="X15" s="20" t="n">
        <v>8.137784760000001</v>
      </c>
    </row>
    <row r="16" spans="1:24">
      <c r="A16" s="15" t="s">
        <v>191</v>
      </c>
      <c r="B16" s="17" t="n">
        <v>6108</v>
      </c>
      <c r="C16" s="18">
        <f>(274.0/B16*100)</f>
        <v/>
      </c>
      <c r="D16" s="19" t="n">
        <v>5834</v>
      </c>
      <c r="E16" s="18" t="n">
        <v>517.33030002</v>
      </c>
      <c r="F16" s="20" t="n">
        <v>2.83133139</v>
      </c>
      <c r="G16" s="18" t="n">
        <v>533.31421619</v>
      </c>
      <c r="H16" s="20" t="n">
        <v>3.98873345</v>
      </c>
      <c r="I16" s="18" t="n">
        <v>511.95801035</v>
      </c>
      <c r="J16" s="20" t="n">
        <v>5.67977602</v>
      </c>
      <c r="K16" s="18" t="n">
        <v>481.07830404</v>
      </c>
      <c r="L16" s="20" t="n">
        <v>8.226562749999999</v>
      </c>
      <c r="M16" s="18" t="n">
        <v>431.05550464</v>
      </c>
      <c r="N16" s="20" t="n">
        <v>9.19201206</v>
      </c>
      <c r="O16" s="18" t="n">
        <v>327.78468044</v>
      </c>
      <c r="P16" s="20" t="n">
        <v>17.76127597</v>
      </c>
      <c r="Q16" s="18" t="s">
        <v>182</v>
      </c>
      <c r="R16" s="20" t="s">
        <v>182</v>
      </c>
      <c r="S16" s="18" t="s">
        <v>182</v>
      </c>
      <c r="T16" s="20" t="s">
        <v>182</v>
      </c>
      <c r="U16" s="18" t="s">
        <v>182</v>
      </c>
      <c r="V16" s="20" t="s">
        <v>182</v>
      </c>
      <c r="W16" s="18" t="n">
        <v>395.47436917</v>
      </c>
      <c r="X16" s="20" t="n">
        <v>8.32457247</v>
      </c>
    </row>
    <row r="17" spans="1:24">
      <c r="A17" s="15" t="s">
        <v>192</v>
      </c>
      <c r="B17" s="17" t="n">
        <v>6504</v>
      </c>
      <c r="C17" s="18">
        <f>(810.0/B17*100)</f>
        <v/>
      </c>
      <c r="D17" s="19" t="n">
        <v>5694</v>
      </c>
      <c r="E17" s="18" t="n">
        <v>530.2177174</v>
      </c>
      <c r="F17" s="20" t="n">
        <v>2.93330907</v>
      </c>
      <c r="G17" s="18" t="n">
        <v>523.55634966</v>
      </c>
      <c r="H17" s="20" t="n">
        <v>5.18451984</v>
      </c>
      <c r="I17" s="18" t="n">
        <v>490.57873191</v>
      </c>
      <c r="J17" s="20" t="n">
        <v>7.85762477</v>
      </c>
      <c r="K17" s="18" t="n">
        <v>438.03813063</v>
      </c>
      <c r="L17" s="20" t="n">
        <v>16.31258265</v>
      </c>
      <c r="M17" s="18" t="n">
        <v>444.6983128</v>
      </c>
      <c r="N17" s="20" t="n">
        <v>15.51626247</v>
      </c>
      <c r="O17" s="18" t="s">
        <v>182</v>
      </c>
      <c r="P17" s="20" t="s">
        <v>182</v>
      </c>
      <c r="Q17" s="18" t="s">
        <v>182</v>
      </c>
      <c r="R17" s="20" t="s">
        <v>182</v>
      </c>
      <c r="S17" s="18" t="n">
        <v>338.260297</v>
      </c>
      <c r="T17" s="20" t="n">
        <v>14.23011861</v>
      </c>
      <c r="U17" s="18" t="s">
        <v>182</v>
      </c>
      <c r="V17" s="20" t="s">
        <v>182</v>
      </c>
      <c r="W17" s="18" t="n">
        <v>424.21450956</v>
      </c>
      <c r="X17" s="20" t="n">
        <v>8.776241150000001</v>
      </c>
    </row>
    <row r="18" spans="1:24">
      <c r="A18" s="15" t="s">
        <v>193</v>
      </c>
      <c r="B18" s="17" t="n">
        <v>5532</v>
      </c>
      <c r="C18" s="18">
        <f>(40.0/B18*100)</f>
        <v/>
      </c>
      <c r="D18" s="19" t="n">
        <v>5492</v>
      </c>
      <c r="E18" s="18" t="n">
        <v>502.44355618</v>
      </c>
      <c r="F18" s="20" t="n">
        <v>3.01240745</v>
      </c>
      <c r="G18" s="18" t="n">
        <v>451.06556014</v>
      </c>
      <c r="H18" s="20" t="n">
        <v>6.15972896</v>
      </c>
      <c r="I18" s="18" t="n">
        <v>444.43930487</v>
      </c>
      <c r="J18" s="20" t="n">
        <v>6.18603076</v>
      </c>
      <c r="K18" s="18" t="n">
        <v>416.74784859</v>
      </c>
      <c r="L18" s="20" t="n">
        <v>6.13739672</v>
      </c>
      <c r="M18" s="18" t="n">
        <v>413.93166937</v>
      </c>
      <c r="N18" s="20" t="n">
        <v>7.85497108</v>
      </c>
      <c r="O18" s="18" t="n">
        <v>344.14369298</v>
      </c>
      <c r="P18" s="20" t="n">
        <v>18.50959331</v>
      </c>
      <c r="Q18" s="18" t="s">
        <v>182</v>
      </c>
      <c r="R18" s="20" t="s">
        <v>182</v>
      </c>
      <c r="S18" s="18" t="s">
        <v>182</v>
      </c>
      <c r="T18" s="20" t="s">
        <v>182</v>
      </c>
      <c r="U18" s="18" t="s">
        <v>182</v>
      </c>
      <c r="V18" s="20" t="s">
        <v>182</v>
      </c>
      <c r="W18" s="18" t="n">
        <v>381.0835415</v>
      </c>
      <c r="X18" s="20" t="n">
        <v>9.54711168</v>
      </c>
    </row>
    <row r="19" spans="1:24">
      <c r="A19" s="15" t="s">
        <v>194</v>
      </c>
      <c r="B19" s="17" t="n">
        <v>5658</v>
      </c>
      <c r="C19" s="18">
        <f>(192.0/B19*100)</f>
        <v/>
      </c>
      <c r="D19" s="19" t="n">
        <v>5466</v>
      </c>
      <c r="E19" s="18" t="n">
        <v>486.90489812</v>
      </c>
      <c r="F19" s="20" t="n">
        <v>3.00895772</v>
      </c>
      <c r="G19" s="18" t="n">
        <v>483.89380361</v>
      </c>
      <c r="H19" s="20" t="n">
        <v>4.52608614</v>
      </c>
      <c r="I19" s="18" t="n">
        <v>459.97794518</v>
      </c>
      <c r="J19" s="20" t="n">
        <v>4.5744516</v>
      </c>
      <c r="K19" s="18" t="n">
        <v>426.33153389</v>
      </c>
      <c r="L19" s="20" t="n">
        <v>7.74220215</v>
      </c>
      <c r="M19" s="18" t="n">
        <v>409.07811776</v>
      </c>
      <c r="N19" s="20" t="n">
        <v>8.244706770000001</v>
      </c>
      <c r="O19" s="18" t="n">
        <v>417.5235188</v>
      </c>
      <c r="P19" s="20" t="n">
        <v>18.56400748</v>
      </c>
      <c r="Q19" s="18" t="s">
        <v>182</v>
      </c>
      <c r="R19" s="20" t="s">
        <v>182</v>
      </c>
      <c r="S19" s="18" t="s">
        <v>182</v>
      </c>
      <c r="T19" s="20" t="s">
        <v>182</v>
      </c>
      <c r="U19" s="18" t="s">
        <v>182</v>
      </c>
      <c r="V19" s="20" t="s">
        <v>182</v>
      </c>
      <c r="W19" s="18" t="n">
        <v>387.58050026</v>
      </c>
      <c r="X19" s="20" t="n">
        <v>7.9639028</v>
      </c>
    </row>
    <row r="20" spans="1:24">
      <c r="A20" s="15" t="s">
        <v>195</v>
      </c>
      <c r="B20" s="17" t="n">
        <v>3371</v>
      </c>
      <c r="C20" s="18">
        <f>(81.0/B20*100)</f>
        <v/>
      </c>
      <c r="D20" s="19" t="n">
        <v>3290</v>
      </c>
      <c r="E20" s="18" t="n">
        <v>496.62843945</v>
      </c>
      <c r="F20" s="20" t="n">
        <v>2.61288961</v>
      </c>
      <c r="G20" s="18" t="n">
        <v>493.46692026</v>
      </c>
      <c r="H20" s="20" t="n">
        <v>4.5826525</v>
      </c>
      <c r="I20" s="18" t="n">
        <v>467.20497978</v>
      </c>
      <c r="J20" s="20" t="n">
        <v>5.78322025</v>
      </c>
      <c r="K20" s="18" t="n">
        <v>458.15608518</v>
      </c>
      <c r="L20" s="20" t="n">
        <v>9.15728335</v>
      </c>
      <c r="M20" s="18" t="n">
        <v>426.43027697</v>
      </c>
      <c r="N20" s="20" t="n">
        <v>11.10272311</v>
      </c>
      <c r="O20" s="18" t="s">
        <v>182</v>
      </c>
      <c r="P20" s="20" t="s">
        <v>182</v>
      </c>
      <c r="Q20" s="18" t="s">
        <v>182</v>
      </c>
      <c r="R20" s="20" t="s">
        <v>182</v>
      </c>
      <c r="S20" s="18" t="s">
        <v>182</v>
      </c>
      <c r="T20" s="20" t="s">
        <v>182</v>
      </c>
      <c r="U20" s="18" t="s">
        <v>182</v>
      </c>
      <c r="V20" s="20" t="s">
        <v>182</v>
      </c>
      <c r="W20" s="18" t="n">
        <v>392.1962362</v>
      </c>
      <c r="X20" s="20" t="n">
        <v>8.15569017</v>
      </c>
    </row>
    <row r="21" spans="1:24">
      <c r="A21" s="15" t="s">
        <v>196</v>
      </c>
      <c r="B21" s="17" t="n">
        <v>5741</v>
      </c>
      <c r="C21" s="18">
        <f>(91.0/B21*100)</f>
        <v/>
      </c>
      <c r="D21" s="19" t="n">
        <v>5650</v>
      </c>
      <c r="E21" s="18" t="n">
        <v>529.45737984</v>
      </c>
      <c r="F21" s="20" t="n">
        <v>2.18835866</v>
      </c>
      <c r="G21" s="18" t="n">
        <v>518.29744709</v>
      </c>
      <c r="H21" s="20" t="n">
        <v>4.99535421</v>
      </c>
      <c r="I21" s="18" t="n">
        <v>498.70534884</v>
      </c>
      <c r="J21" s="20" t="n">
        <v>7.18836296</v>
      </c>
      <c r="K21" s="18" t="n">
        <v>463.59607634</v>
      </c>
      <c r="L21" s="20" t="n">
        <v>10.88379304</v>
      </c>
      <c r="M21" s="18" t="n">
        <v>422.04932857</v>
      </c>
      <c r="N21" s="20" t="n">
        <v>9.18211885</v>
      </c>
      <c r="O21" s="18" t="n">
        <v>412.14039851</v>
      </c>
      <c r="P21" s="20" t="n">
        <v>36.64432922</v>
      </c>
      <c r="Q21" s="18" t="s">
        <v>182</v>
      </c>
      <c r="R21" s="20" t="s">
        <v>182</v>
      </c>
      <c r="S21" s="18" t="s">
        <v>182</v>
      </c>
      <c r="T21" s="20" t="s">
        <v>182</v>
      </c>
      <c r="U21" s="18" t="s">
        <v>182</v>
      </c>
      <c r="V21" s="20" t="s">
        <v>182</v>
      </c>
      <c r="W21" s="18" t="n">
        <v>458.59732685</v>
      </c>
      <c r="X21" s="20" t="n">
        <v>9.722184220000001</v>
      </c>
    </row>
    <row r="22" spans="1:24">
      <c r="A22" s="15" t="s">
        <v>197</v>
      </c>
      <c r="B22" s="17" t="n">
        <v>6598</v>
      </c>
      <c r="C22" s="18">
        <f>(103.0/B22*100)</f>
        <v/>
      </c>
      <c r="D22" s="19" t="n">
        <v>6495</v>
      </c>
      <c r="E22" s="18" t="n">
        <v>512.96561708</v>
      </c>
      <c r="F22" s="20" t="n">
        <v>4.59294247</v>
      </c>
      <c r="G22" s="18" t="n">
        <v>485.14327996</v>
      </c>
      <c r="H22" s="20" t="n">
        <v>5.4223652</v>
      </c>
      <c r="I22" s="18" t="n">
        <v>470.49603317</v>
      </c>
      <c r="J22" s="20" t="n">
        <v>5.15356223</v>
      </c>
      <c r="K22" s="18" t="n">
        <v>437.10275845</v>
      </c>
      <c r="L22" s="20" t="n">
        <v>7.94424537</v>
      </c>
      <c r="M22" s="18" t="n">
        <v>429.79187092</v>
      </c>
      <c r="N22" s="20" t="n">
        <v>9.25852385</v>
      </c>
      <c r="O22" s="18" t="n">
        <v>371.78539807</v>
      </c>
      <c r="P22" s="20" t="n">
        <v>9.287245390000001</v>
      </c>
      <c r="Q22" s="18" t="s">
        <v>182</v>
      </c>
      <c r="R22" s="20" t="s">
        <v>182</v>
      </c>
      <c r="S22" s="18" t="n">
        <v>481.75555063</v>
      </c>
      <c r="T22" s="20" t="n">
        <v>8.711038220000001</v>
      </c>
      <c r="U22" s="18" t="s">
        <v>182</v>
      </c>
      <c r="V22" s="20" t="s">
        <v>182</v>
      </c>
      <c r="W22" s="18" t="n">
        <v>378.82652423</v>
      </c>
      <c r="X22" s="20" t="n">
        <v>8.4549941</v>
      </c>
    </row>
    <row r="23" spans="1:24">
      <c r="A23" s="15" t="s">
        <v>198</v>
      </c>
      <c r="B23" s="17" t="n">
        <v>11583</v>
      </c>
      <c r="C23" s="18">
        <f>(535.0/B23*100)</f>
        <v/>
      </c>
      <c r="D23" s="19" t="n">
        <v>11048</v>
      </c>
      <c r="E23" s="18" t="n">
        <v>501.92831779</v>
      </c>
      <c r="F23" s="20" t="n">
        <v>2.93434176</v>
      </c>
      <c r="G23" s="18" t="n">
        <v>490.33340155</v>
      </c>
      <c r="H23" s="20" t="n">
        <v>4.58435317</v>
      </c>
      <c r="I23" s="18" t="n">
        <v>485.27121175</v>
      </c>
      <c r="J23" s="20" t="n">
        <v>5.07844844</v>
      </c>
      <c r="K23" s="18" t="n">
        <v>454.33366081</v>
      </c>
      <c r="L23" s="20" t="n">
        <v>7.54026582</v>
      </c>
      <c r="M23" s="18" t="n">
        <v>463.52340637</v>
      </c>
      <c r="N23" s="20" t="n">
        <v>8.56694076</v>
      </c>
      <c r="O23" s="18" t="n">
        <v>415.78740956</v>
      </c>
      <c r="P23" s="20" t="n">
        <v>22.44752181</v>
      </c>
      <c r="Q23" s="18" t="s">
        <v>182</v>
      </c>
      <c r="R23" s="20" t="s">
        <v>182</v>
      </c>
      <c r="S23" s="18" t="s">
        <v>182</v>
      </c>
      <c r="T23" s="20" t="s">
        <v>182</v>
      </c>
      <c r="U23" s="18" t="s">
        <v>182</v>
      </c>
      <c r="V23" s="20" t="s">
        <v>182</v>
      </c>
      <c r="W23" s="18" t="n">
        <v>413.57107323</v>
      </c>
      <c r="X23" s="20" t="n">
        <v>6.04373674</v>
      </c>
    </row>
    <row r="24" spans="1:24">
      <c r="A24" s="15" t="s">
        <v>199</v>
      </c>
      <c r="B24" s="17" t="n">
        <v>6647</v>
      </c>
      <c r="C24" s="18">
        <f>(27.0/B24*100)</f>
        <v/>
      </c>
      <c r="D24" s="19" t="n">
        <v>6620</v>
      </c>
      <c r="E24" s="18" t="n">
        <v>520.0762087099999</v>
      </c>
      <c r="F24" s="20" t="n">
        <v>3.05741759</v>
      </c>
      <c r="G24" s="18" t="n">
        <v>516.33840274</v>
      </c>
      <c r="H24" s="20" t="n">
        <v>10.71294317</v>
      </c>
      <c r="I24" s="18" t="n">
        <v>490.96705707</v>
      </c>
      <c r="J24" s="20" t="n">
        <v>13.18335954</v>
      </c>
      <c r="K24" s="18" t="n">
        <v>417.89175003</v>
      </c>
      <c r="L24" s="20" t="n">
        <v>20.09572366</v>
      </c>
      <c r="M24" s="18" t="n">
        <v>480.99870676</v>
      </c>
      <c r="N24" s="20" t="n">
        <v>23.40283205</v>
      </c>
      <c r="O24" s="18" t="n">
        <v>421.72680658</v>
      </c>
      <c r="P24" s="20" t="n">
        <v>17.49008828</v>
      </c>
      <c r="Q24" s="18" t="s">
        <v>182</v>
      </c>
      <c r="R24" s="20" t="s">
        <v>182</v>
      </c>
      <c r="S24" s="18" t="s">
        <v>182</v>
      </c>
      <c r="T24" s="20" t="s">
        <v>182</v>
      </c>
      <c r="U24" s="18" t="s">
        <v>182</v>
      </c>
      <c r="V24" s="20" t="s">
        <v>182</v>
      </c>
      <c r="W24" s="18" t="n">
        <v>431.75920715</v>
      </c>
      <c r="X24" s="20" t="n">
        <v>13.37476115</v>
      </c>
    </row>
    <row r="25" spans="1:24">
      <c r="A25" s="15" t="s">
        <v>200</v>
      </c>
      <c r="B25" s="17" t="n">
        <v>5581</v>
      </c>
      <c r="C25" s="18">
        <f>(28.0/B25*100)</f>
        <v/>
      </c>
      <c r="D25" s="19" t="n">
        <v>5553</v>
      </c>
      <c r="E25" s="18" t="n">
        <v>523.68694741</v>
      </c>
      <c r="F25" s="20" t="n">
        <v>3.31765957</v>
      </c>
      <c r="G25" s="18" t="n">
        <v>506.75241592</v>
      </c>
      <c r="H25" s="20" t="n">
        <v>6.64140426</v>
      </c>
      <c r="I25" s="18" t="n">
        <v>474.12924115</v>
      </c>
      <c r="J25" s="20" t="n">
        <v>10.13855565</v>
      </c>
      <c r="K25" s="18" t="n">
        <v>515.15038036</v>
      </c>
      <c r="L25" s="20" t="n">
        <v>31.48490683</v>
      </c>
      <c r="M25" s="18" t="n">
        <v>490.18910018</v>
      </c>
      <c r="N25" s="20" t="n">
        <v>50.32149694</v>
      </c>
      <c r="O25" s="18" t="n">
        <v>368.87327966</v>
      </c>
      <c r="P25" s="20" t="n">
        <v>23.3815843</v>
      </c>
      <c r="Q25" s="18" t="s">
        <v>182</v>
      </c>
      <c r="R25" s="20" t="s">
        <v>182</v>
      </c>
      <c r="S25" s="18" t="s">
        <v>182</v>
      </c>
      <c r="T25" s="20" t="s">
        <v>182</v>
      </c>
      <c r="U25" s="18" t="s">
        <v>182</v>
      </c>
      <c r="V25" s="20" t="s">
        <v>182</v>
      </c>
      <c r="W25" s="18" t="n">
        <v>464.73277205</v>
      </c>
      <c r="X25" s="20" t="n">
        <v>24.73153604</v>
      </c>
    </row>
    <row r="26" spans="1:24">
      <c r="A26" s="15" t="s">
        <v>201</v>
      </c>
      <c r="B26" s="17" t="n">
        <v>4869</v>
      </c>
      <c r="C26" s="18">
        <f>(108.0/B26*100)</f>
        <v/>
      </c>
      <c r="D26" s="19" t="n">
        <v>4761</v>
      </c>
      <c r="E26" s="18" t="n">
        <v>507.54640567</v>
      </c>
      <c r="F26" s="20" t="n">
        <v>2.62261954</v>
      </c>
      <c r="G26" s="18" t="n">
        <v>484.72495051</v>
      </c>
      <c r="H26" s="20" t="n">
        <v>3.36168358</v>
      </c>
      <c r="I26" s="18" t="n">
        <v>477.7822529</v>
      </c>
      <c r="J26" s="20" t="n">
        <v>3.74003639</v>
      </c>
      <c r="K26" s="18" t="n">
        <v>455.27915743</v>
      </c>
      <c r="L26" s="20" t="n">
        <v>5.24207364</v>
      </c>
      <c r="M26" s="18" t="n">
        <v>451.94016673</v>
      </c>
      <c r="N26" s="20" t="n">
        <v>6.55224878</v>
      </c>
      <c r="O26" s="18" t="s">
        <v>182</v>
      </c>
      <c r="P26" s="20" t="s">
        <v>182</v>
      </c>
      <c r="Q26" s="18" t="s">
        <v>182</v>
      </c>
      <c r="R26" s="20" t="s">
        <v>182</v>
      </c>
      <c r="S26" s="18" t="s">
        <v>182</v>
      </c>
      <c r="T26" s="20" t="s">
        <v>182</v>
      </c>
      <c r="U26" s="18" t="s">
        <v>182</v>
      </c>
      <c r="V26" s="20" t="s">
        <v>182</v>
      </c>
      <c r="W26" s="18" t="n">
        <v>446.16443167</v>
      </c>
      <c r="X26" s="20" t="n">
        <v>8.39615852</v>
      </c>
    </row>
    <row r="27" spans="1:24">
      <c r="A27" s="15" t="s">
        <v>202</v>
      </c>
      <c r="B27" s="17" t="n">
        <v>5299</v>
      </c>
      <c r="C27" s="18">
        <f>(207.0/B27*100)</f>
        <v/>
      </c>
      <c r="D27" s="19" t="n">
        <v>5092</v>
      </c>
      <c r="E27" s="18" t="n">
        <v>508.10098313</v>
      </c>
      <c r="F27" s="20" t="n">
        <v>2.02136144</v>
      </c>
      <c r="G27" s="18" t="n">
        <v>494.17508131</v>
      </c>
      <c r="H27" s="20" t="n">
        <v>4.32122721</v>
      </c>
      <c r="I27" s="18" t="n">
        <v>460.90028984</v>
      </c>
      <c r="J27" s="20" t="n">
        <v>6.37364145</v>
      </c>
      <c r="K27" s="18" t="n">
        <v>426.88261406</v>
      </c>
      <c r="L27" s="20" t="n">
        <v>7.04029984</v>
      </c>
      <c r="M27" s="18" t="n">
        <v>413.57355227</v>
      </c>
      <c r="N27" s="20" t="n">
        <v>9.78011702</v>
      </c>
      <c r="O27" s="18" t="n">
        <v>387.30917951</v>
      </c>
      <c r="P27" s="20" t="n">
        <v>16.08929805</v>
      </c>
      <c r="Q27" s="18" t="s">
        <v>182</v>
      </c>
      <c r="R27" s="20" t="s">
        <v>182</v>
      </c>
      <c r="S27" s="18" t="s">
        <v>182</v>
      </c>
      <c r="T27" s="20" t="s">
        <v>182</v>
      </c>
      <c r="U27" s="18" t="s">
        <v>182</v>
      </c>
      <c r="V27" s="20" t="s">
        <v>182</v>
      </c>
      <c r="W27" s="18" t="n">
        <v>408.35366588</v>
      </c>
      <c r="X27" s="20" t="n">
        <v>4.7189791</v>
      </c>
    </row>
    <row r="28" spans="1:24">
      <c r="A28" s="15" t="s">
        <v>203</v>
      </c>
      <c r="B28" s="17" t="n">
        <v>7568</v>
      </c>
      <c r="C28" s="18">
        <f>(141.0/B28*100)</f>
        <v/>
      </c>
      <c r="D28" s="19" t="n">
        <v>7427</v>
      </c>
      <c r="E28" s="18" t="n">
        <v>427.41629812</v>
      </c>
      <c r="F28" s="20" t="n">
        <v>2.56294764</v>
      </c>
      <c r="G28" s="18" t="n">
        <v>434.06535372</v>
      </c>
      <c r="H28" s="20" t="n">
        <v>4.59194806</v>
      </c>
      <c r="I28" s="18" t="n">
        <v>429.00688331</v>
      </c>
      <c r="J28" s="20" t="n">
        <v>5.19860439</v>
      </c>
      <c r="K28" s="18" t="n">
        <v>414.07732976</v>
      </c>
      <c r="L28" s="20" t="n">
        <v>7.34334559</v>
      </c>
      <c r="M28" s="18" t="n">
        <v>425.83705593</v>
      </c>
      <c r="N28" s="20" t="n">
        <v>12.5824629</v>
      </c>
      <c r="O28" s="18" t="n">
        <v>334.93985653</v>
      </c>
      <c r="P28" s="20" t="n">
        <v>9.19196545</v>
      </c>
      <c r="Q28" s="18" t="s">
        <v>182</v>
      </c>
      <c r="R28" s="20" t="s">
        <v>182</v>
      </c>
      <c r="S28" s="18" t="s">
        <v>182</v>
      </c>
      <c r="T28" s="20" t="s">
        <v>182</v>
      </c>
      <c r="U28" s="18" t="s">
        <v>182</v>
      </c>
      <c r="V28" s="20" t="s">
        <v>182</v>
      </c>
      <c r="W28" s="18" t="n">
        <v>367.54069384</v>
      </c>
      <c r="X28" s="20" t="n">
        <v>9.13516884</v>
      </c>
    </row>
    <row r="29" spans="1:24">
      <c r="A29" s="15" t="s">
        <v>204</v>
      </c>
      <c r="B29" s="17" t="n">
        <v>5385</v>
      </c>
      <c r="C29" s="18">
        <f>(37.0/B29*100)</f>
        <v/>
      </c>
      <c r="D29" s="19" t="n">
        <v>5348</v>
      </c>
      <c r="E29" s="18" t="n">
        <v>505.56826127</v>
      </c>
      <c r="F29" s="20" t="n">
        <v>3.56732864</v>
      </c>
      <c r="G29" s="18" t="n">
        <v>522.33090125</v>
      </c>
      <c r="H29" s="20" t="n">
        <v>3.86760686</v>
      </c>
      <c r="I29" s="18" t="n">
        <v>515.11822602</v>
      </c>
      <c r="J29" s="20" t="n">
        <v>3.46784471</v>
      </c>
      <c r="K29" s="18" t="n">
        <v>511.94999627</v>
      </c>
      <c r="L29" s="20" t="n">
        <v>4.78579146</v>
      </c>
      <c r="M29" s="18" t="n">
        <v>484.89958076</v>
      </c>
      <c r="N29" s="20" t="n">
        <v>7.83146021</v>
      </c>
      <c r="O29" s="18" t="n">
        <v>324.13415987</v>
      </c>
      <c r="P29" s="20" t="n">
        <v>51.69632977</v>
      </c>
      <c r="Q29" s="18" t="s">
        <v>182</v>
      </c>
      <c r="R29" s="20" t="s">
        <v>182</v>
      </c>
      <c r="S29" s="18" t="n">
        <v>314.02123871</v>
      </c>
      <c r="T29" s="20" t="n">
        <v>13.26138992</v>
      </c>
      <c r="U29" s="18" t="s">
        <v>182</v>
      </c>
      <c r="V29" s="20" t="s">
        <v>182</v>
      </c>
      <c r="W29" s="18" t="n">
        <v>434.30879287</v>
      </c>
      <c r="X29" s="20" t="n">
        <v>14.83978738</v>
      </c>
    </row>
    <row r="30" spans="1:24">
      <c r="A30" s="15" t="s">
        <v>205</v>
      </c>
      <c r="B30" s="17" t="n">
        <v>4520</v>
      </c>
      <c r="C30" s="18">
        <f>(618.0/B30*100)</f>
        <v/>
      </c>
      <c r="D30" s="19" t="n">
        <v>3902</v>
      </c>
      <c r="E30" s="18" t="n">
        <v>527.38803254</v>
      </c>
      <c r="F30" s="20" t="n">
        <v>3.70791336</v>
      </c>
      <c r="G30" s="18" t="n">
        <v>534.051113</v>
      </c>
      <c r="H30" s="20" t="n">
        <v>5.09246765</v>
      </c>
      <c r="I30" s="18" t="n">
        <v>512.89049072</v>
      </c>
      <c r="J30" s="20" t="n">
        <v>4.85608398</v>
      </c>
      <c r="K30" s="18" t="n">
        <v>514.57876993</v>
      </c>
      <c r="L30" s="20" t="n">
        <v>6.70559086</v>
      </c>
      <c r="M30" s="18" t="n">
        <v>482.77435877</v>
      </c>
      <c r="N30" s="20" t="n">
        <v>8.952254440000001</v>
      </c>
      <c r="O30" s="18" t="n">
        <v>405.01001004</v>
      </c>
      <c r="P30" s="20" t="n">
        <v>26.28454288</v>
      </c>
      <c r="Q30" s="18" t="s">
        <v>182</v>
      </c>
      <c r="R30" s="20" t="s">
        <v>182</v>
      </c>
      <c r="S30" s="18" t="s">
        <v>182</v>
      </c>
      <c r="T30" s="20" t="s">
        <v>182</v>
      </c>
      <c r="U30" s="18" t="s">
        <v>182</v>
      </c>
      <c r="V30" s="20" t="s">
        <v>182</v>
      </c>
      <c r="W30" s="18" t="n">
        <v>419.35016183</v>
      </c>
      <c r="X30" s="20" t="n">
        <v>6.59747155</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(18.0/B32*100)</f>
        <v/>
      </c>
      <c r="D32" s="19" t="n">
        <v>4460</v>
      </c>
      <c r="E32" s="18" t="n">
        <v>526.34529351</v>
      </c>
      <c r="F32" s="20" t="n">
        <v>2.62475102</v>
      </c>
      <c r="G32" s="18" t="n">
        <v>498.89681679</v>
      </c>
      <c r="H32" s="20" t="n">
        <v>4.65826475</v>
      </c>
      <c r="I32" s="18" t="n">
        <v>481.88961625</v>
      </c>
      <c r="J32" s="20" t="n">
        <v>4.40053657</v>
      </c>
      <c r="K32" s="18" t="n">
        <v>462.52759382</v>
      </c>
      <c r="L32" s="20" t="n">
        <v>5.04564554</v>
      </c>
      <c r="M32" s="18" t="n">
        <v>440.73392226</v>
      </c>
      <c r="N32" s="20" t="n">
        <v>7.14233275</v>
      </c>
      <c r="O32" s="18" t="n">
        <v>415.96615723</v>
      </c>
      <c r="P32" s="20" t="n">
        <v>23.22638406</v>
      </c>
      <c r="Q32" s="18" t="s">
        <v>182</v>
      </c>
      <c r="R32" s="20" t="s">
        <v>182</v>
      </c>
      <c r="S32" s="18" t="s">
        <v>182</v>
      </c>
      <c r="T32" s="20" t="s">
        <v>182</v>
      </c>
      <c r="U32" s="18" t="s">
        <v>182</v>
      </c>
      <c r="V32" s="20" t="s">
        <v>182</v>
      </c>
      <c r="W32" s="18" t="n">
        <v>417.46512572</v>
      </c>
      <c r="X32" s="20" t="n">
        <v>10.6030032</v>
      </c>
    </row>
    <row r="33" spans="1:24">
      <c r="A33" s="15" t="s">
        <v>208</v>
      </c>
      <c r="B33" s="17" t="n">
        <v>7325</v>
      </c>
      <c r="C33" s="18">
        <f>(254.0/B33*100)</f>
        <v/>
      </c>
      <c r="D33" s="19" t="n">
        <v>7071</v>
      </c>
      <c r="E33" s="18" t="n">
        <v>520.93187384</v>
      </c>
      <c r="F33" s="20" t="n">
        <v>2.82674282</v>
      </c>
      <c r="G33" s="18" t="n">
        <v>499.73658909</v>
      </c>
      <c r="H33" s="20" t="n">
        <v>4.02852785</v>
      </c>
      <c r="I33" s="18" t="n">
        <v>483.62085223</v>
      </c>
      <c r="J33" s="20" t="n">
        <v>4.94569283</v>
      </c>
      <c r="K33" s="18" t="n">
        <v>462.7023271</v>
      </c>
      <c r="L33" s="20" t="n">
        <v>4.81966639</v>
      </c>
      <c r="M33" s="18" t="n">
        <v>437.69902797</v>
      </c>
      <c r="N33" s="20" t="n">
        <v>6.70788195</v>
      </c>
      <c r="O33" s="18" t="n">
        <v>376.02911283</v>
      </c>
      <c r="P33" s="20" t="n">
        <v>21.32653468</v>
      </c>
      <c r="Q33" s="18" t="s">
        <v>182</v>
      </c>
      <c r="R33" s="20" t="s">
        <v>182</v>
      </c>
      <c r="S33" s="18" t="s">
        <v>182</v>
      </c>
      <c r="T33" s="20" t="s">
        <v>182</v>
      </c>
      <c r="U33" s="18" t="s">
        <v>182</v>
      </c>
      <c r="V33" s="20" t="s">
        <v>182</v>
      </c>
      <c r="W33" s="18" t="n">
        <v>431.0173239</v>
      </c>
      <c r="X33" s="20" t="n">
        <v>8.50647</v>
      </c>
    </row>
    <row r="34" spans="1:24">
      <c r="A34" s="15" t="s">
        <v>209</v>
      </c>
      <c r="B34" s="17" t="n">
        <v>6350</v>
      </c>
      <c r="C34" s="18">
        <f>(94.0/B34*100)</f>
        <v/>
      </c>
      <c r="D34" s="19" t="n">
        <v>6256</v>
      </c>
      <c r="E34" s="18" t="n">
        <v>474.98096691</v>
      </c>
      <c r="F34" s="20" t="n">
        <v>2.78525568</v>
      </c>
      <c r="G34" s="18" t="n">
        <v>466.52509855</v>
      </c>
      <c r="H34" s="20" t="n">
        <v>5.0361858</v>
      </c>
      <c r="I34" s="18" t="n">
        <v>465.06614338</v>
      </c>
      <c r="J34" s="20" t="n">
        <v>4.85769012</v>
      </c>
      <c r="K34" s="18" t="n">
        <v>447.70225333</v>
      </c>
      <c r="L34" s="20" t="n">
        <v>5.7375307</v>
      </c>
      <c r="M34" s="18" t="n">
        <v>418.42370089</v>
      </c>
      <c r="N34" s="20" t="n">
        <v>5.98157496</v>
      </c>
      <c r="O34" s="18" t="n">
        <v>336.00964723</v>
      </c>
      <c r="P34" s="20" t="n">
        <v>14.75537024</v>
      </c>
      <c r="Q34" s="18" t="s">
        <v>182</v>
      </c>
      <c r="R34" s="20" t="s">
        <v>182</v>
      </c>
      <c r="S34" s="18" t="n">
        <v>263.37193708</v>
      </c>
      <c r="T34" s="20" t="n">
        <v>13.61114927</v>
      </c>
      <c r="U34" s="18" t="s">
        <v>182</v>
      </c>
      <c r="V34" s="20" t="s">
        <v>182</v>
      </c>
      <c r="W34" s="18" t="n">
        <v>372.65532014</v>
      </c>
      <c r="X34" s="20" t="n">
        <v>8.952933509999999</v>
      </c>
    </row>
    <row r="35" spans="1:24">
      <c r="A35" s="15" t="s">
        <v>210</v>
      </c>
      <c r="B35" s="17" t="n">
        <v>6406</v>
      </c>
      <c r="C35" s="18">
        <f>(85.0/B35*100)</f>
        <v/>
      </c>
      <c r="D35" s="19" t="n">
        <v>6321</v>
      </c>
      <c r="E35" s="18" t="n">
        <v>518.770585</v>
      </c>
      <c r="F35" s="20" t="n">
        <v>2.01744557</v>
      </c>
      <c r="G35" s="18" t="n">
        <v>524.56876067</v>
      </c>
      <c r="H35" s="20" t="n">
        <v>3.78742376</v>
      </c>
      <c r="I35" s="18" t="n">
        <v>512.1467413399999</v>
      </c>
      <c r="J35" s="20" t="n">
        <v>3.32802202</v>
      </c>
      <c r="K35" s="18" t="n">
        <v>456.24407042</v>
      </c>
      <c r="L35" s="20" t="n">
        <v>5.808411</v>
      </c>
      <c r="M35" s="18" t="n">
        <v>442.56983429</v>
      </c>
      <c r="N35" s="20" t="n">
        <v>9.998982</v>
      </c>
      <c r="O35" s="18" t="n">
        <v>430.2645433</v>
      </c>
      <c r="P35" s="20" t="n">
        <v>21.07802728</v>
      </c>
      <c r="Q35" s="18" t="s">
        <v>182</v>
      </c>
      <c r="R35" s="20" t="s">
        <v>182</v>
      </c>
      <c r="S35" s="18" t="n">
        <v>337.32521215</v>
      </c>
      <c r="T35" s="20" t="n">
        <v>11.65794297</v>
      </c>
      <c r="U35" s="18" t="s">
        <v>182</v>
      </c>
      <c r="V35" s="20" t="s">
        <v>182</v>
      </c>
      <c r="W35" s="18" t="n">
        <v>426.36382119</v>
      </c>
      <c r="X35" s="20" t="n">
        <v>7.4535709</v>
      </c>
    </row>
    <row r="36" spans="1:24">
      <c r="A36" s="15" t="s">
        <v>211</v>
      </c>
      <c r="B36" s="17" t="n">
        <v>6736</v>
      </c>
      <c r="C36" s="18">
        <f>(67.0/B36*100)</f>
        <v/>
      </c>
      <c r="D36" s="19" t="n">
        <v>6669</v>
      </c>
      <c r="E36" s="18" t="n">
        <v>501.14797197</v>
      </c>
      <c r="F36" s="20" t="n">
        <v>2.54675416</v>
      </c>
      <c r="G36" s="18" t="n">
        <v>509.86265397</v>
      </c>
      <c r="H36" s="20" t="n">
        <v>4.09108307</v>
      </c>
      <c r="I36" s="18" t="n">
        <v>502.79874156</v>
      </c>
      <c r="J36" s="20" t="n">
        <v>3.70028213</v>
      </c>
      <c r="K36" s="18" t="n">
        <v>486.27744946</v>
      </c>
      <c r="L36" s="20" t="n">
        <v>7.04662612</v>
      </c>
      <c r="M36" s="18" t="n">
        <v>457.92896072</v>
      </c>
      <c r="N36" s="20" t="n">
        <v>11.90689027</v>
      </c>
      <c r="O36" s="18" t="n">
        <v>369.72364582</v>
      </c>
      <c r="P36" s="20" t="n">
        <v>22.3136275</v>
      </c>
      <c r="Q36" s="18" t="s">
        <v>182</v>
      </c>
      <c r="R36" s="20" t="s">
        <v>182</v>
      </c>
      <c r="S36" s="18" t="s">
        <v>182</v>
      </c>
      <c r="T36" s="20" t="s">
        <v>182</v>
      </c>
      <c r="U36" s="18" t="s">
        <v>182</v>
      </c>
      <c r="V36" s="20" t="s">
        <v>182</v>
      </c>
      <c r="W36" s="18" t="n">
        <v>418.41199867</v>
      </c>
      <c r="X36" s="20" t="n">
        <v>7.07104163</v>
      </c>
    </row>
    <row r="37" spans="1:24">
      <c r="A37" s="15" t="s">
        <v>212</v>
      </c>
      <c r="B37" s="17" t="n">
        <v>5458</v>
      </c>
      <c r="C37" s="18">
        <f>(306.0/B37*100)</f>
        <v/>
      </c>
      <c r="D37" s="19" t="n">
        <v>5152</v>
      </c>
      <c r="E37" s="18" t="n">
        <v>522.78371142</v>
      </c>
      <c r="F37" s="20" t="n">
        <v>3.60328371</v>
      </c>
      <c r="G37" s="18" t="n">
        <v>518.55444608</v>
      </c>
      <c r="H37" s="20" t="n">
        <v>4.28162039</v>
      </c>
      <c r="I37" s="18" t="n">
        <v>507.72321177</v>
      </c>
      <c r="J37" s="20" t="n">
        <v>5.5657452</v>
      </c>
      <c r="K37" s="18" t="n">
        <v>502.22974772</v>
      </c>
      <c r="L37" s="20" t="n">
        <v>5.99486081</v>
      </c>
      <c r="M37" s="18" t="n">
        <v>479.83267007</v>
      </c>
      <c r="N37" s="20" t="n">
        <v>7.36955544</v>
      </c>
      <c r="O37" s="18" t="n">
        <v>343.16972128</v>
      </c>
      <c r="P37" s="20" t="n">
        <v>23.12127196</v>
      </c>
      <c r="Q37" s="18" t="s">
        <v>182</v>
      </c>
      <c r="R37" s="20" t="s">
        <v>182</v>
      </c>
      <c r="S37" s="18" t="s">
        <v>182</v>
      </c>
      <c r="T37" s="20" t="s">
        <v>182</v>
      </c>
      <c r="U37" s="18" t="s">
        <v>182</v>
      </c>
      <c r="V37" s="20" t="s">
        <v>182</v>
      </c>
      <c r="W37" s="18" t="n">
        <v>413.9631951</v>
      </c>
      <c r="X37" s="20" t="n">
        <v>6.09642355</v>
      </c>
    </row>
    <row r="38" spans="1:24">
      <c r="A38" s="15" t="s">
        <v>213</v>
      </c>
      <c r="B38" s="17" t="n">
        <v>5860</v>
      </c>
      <c r="C38" s="18">
        <f>(75.0/B38*100)</f>
        <v/>
      </c>
      <c r="D38" s="19" t="n">
        <v>5785</v>
      </c>
      <c r="E38" s="18" t="n">
        <v>500.04818562</v>
      </c>
      <c r="F38" s="20" t="n">
        <v>2.67944349</v>
      </c>
      <c r="G38" s="18" t="n">
        <v>520.60624856</v>
      </c>
      <c r="H38" s="20" t="n">
        <v>4.73188302</v>
      </c>
      <c r="I38" s="18" t="n">
        <v>487.76700778</v>
      </c>
      <c r="J38" s="20" t="n">
        <v>7.02597344</v>
      </c>
      <c r="K38" s="18" t="n">
        <v>464.10166036</v>
      </c>
      <c r="L38" s="20" t="n">
        <v>10.183829</v>
      </c>
      <c r="M38" s="18" t="n">
        <v>450.14890753</v>
      </c>
      <c r="N38" s="20" t="n">
        <v>12.41449166</v>
      </c>
      <c r="O38" s="18" t="n">
        <v>369.61260262</v>
      </c>
      <c r="P38" s="20" t="n">
        <v>18.26023486</v>
      </c>
      <c r="Q38" s="18" t="s">
        <v>182</v>
      </c>
      <c r="R38" s="20" t="s">
        <v>182</v>
      </c>
      <c r="S38" s="18" t="s">
        <v>182</v>
      </c>
      <c r="T38" s="20" t="s">
        <v>182</v>
      </c>
      <c r="U38" s="18" t="s">
        <v>182</v>
      </c>
      <c r="V38" s="20" t="s">
        <v>182</v>
      </c>
      <c r="W38" s="18" t="n">
        <v>414.65929728</v>
      </c>
      <c r="X38" s="20" t="n">
        <v>6.46004379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(5681.0/B40*100)</f>
        <v/>
      </c>
      <c r="D40" s="19" t="n">
        <v>8476</v>
      </c>
      <c r="E40" s="18" t="n">
        <v>503.79504119</v>
      </c>
      <c r="F40" s="20" t="n">
        <v>3.27622604</v>
      </c>
      <c r="G40" s="18" t="n">
        <v>525.50716665</v>
      </c>
      <c r="H40" s="20" t="n">
        <v>5.36641312</v>
      </c>
      <c r="I40" s="18" t="n">
        <v>520.33907805</v>
      </c>
      <c r="J40" s="20" t="n">
        <v>4.73683537</v>
      </c>
      <c r="K40" s="18" t="n">
        <v>485.88242433</v>
      </c>
      <c r="L40" s="20" t="n">
        <v>7.14641196</v>
      </c>
      <c r="M40" s="18" t="n">
        <v>442.73776829</v>
      </c>
      <c r="N40" s="20" t="n">
        <v>8.749656099999999</v>
      </c>
      <c r="O40" s="18" t="n">
        <v>432.02468627</v>
      </c>
      <c r="P40" s="20" t="n">
        <v>21.89614716</v>
      </c>
      <c r="Q40" s="18" t="s">
        <v>182</v>
      </c>
      <c r="R40" s="20" t="s">
        <v>182</v>
      </c>
      <c r="S40" s="18" t="n">
        <v>493.18465857</v>
      </c>
      <c r="T40" s="20" t="n">
        <v>2.25147869</v>
      </c>
      <c r="U40" s="18" t="s">
        <v>182</v>
      </c>
      <c r="V40" s="20" t="s">
        <v>182</v>
      </c>
      <c r="W40" s="18" t="n">
        <v>418.42198408</v>
      </c>
      <c r="X40" s="20" t="n">
        <v>6.95928021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(2873.0/B46*100)</f>
        <v/>
      </c>
      <c r="D46" s="19" t="n">
        <v>20268</v>
      </c>
      <c r="E46" s="18" t="n">
        <v>432.91404462</v>
      </c>
      <c r="F46" s="20" t="n">
        <v>3.47731798</v>
      </c>
      <c r="G46" s="18" t="n">
        <v>415.15061677</v>
      </c>
      <c r="H46" s="20" t="n">
        <v>5.5815921</v>
      </c>
      <c r="I46" s="18" t="n">
        <v>431.49149595</v>
      </c>
      <c r="J46" s="20" t="n">
        <v>6.69392929</v>
      </c>
      <c r="K46" s="18" t="n">
        <v>413.96393348</v>
      </c>
      <c r="L46" s="20" t="n">
        <v>7.27164012</v>
      </c>
      <c r="M46" s="18" t="n">
        <v>373.54886931</v>
      </c>
      <c r="N46" s="20" t="n">
        <v>8.15513471</v>
      </c>
      <c r="O46" s="18" t="n">
        <v>307.86644132</v>
      </c>
      <c r="P46" s="20" t="n">
        <v>11.90587687</v>
      </c>
      <c r="Q46" s="18" t="s">
        <v>182</v>
      </c>
      <c r="R46" s="20" t="s">
        <v>182</v>
      </c>
      <c r="S46" s="18" t="s">
        <v>182</v>
      </c>
      <c r="T46" s="20" t="s">
        <v>182</v>
      </c>
      <c r="U46" s="18" t="s">
        <v>182</v>
      </c>
      <c r="V46" s="20" t="s">
        <v>182</v>
      </c>
      <c r="W46" s="18" t="n">
        <v>385.85191211</v>
      </c>
      <c r="X46" s="20" t="n">
        <v>3.80782846</v>
      </c>
    </row>
    <row r="47" spans="1:24">
      <c r="A47" s="15" t="s">
        <v>222</v>
      </c>
      <c r="B47" s="17" t="n">
        <v>5928</v>
      </c>
      <c r="C47" s="18">
        <f>(197.0/B47*100)</f>
        <v/>
      </c>
      <c r="D47" s="19" t="n">
        <v>5731</v>
      </c>
      <c r="E47" s="18" t="n">
        <v>479.62426054</v>
      </c>
      <c r="F47" s="20" t="n">
        <v>4.69141629</v>
      </c>
      <c r="G47" s="18" t="n">
        <v>439.69296226</v>
      </c>
      <c r="H47" s="20" t="n">
        <v>6.09579739</v>
      </c>
      <c r="I47" s="18" t="n">
        <v>423.24954405</v>
      </c>
      <c r="J47" s="20" t="n">
        <v>6.44387085</v>
      </c>
      <c r="K47" s="18" t="n">
        <v>402.93923353</v>
      </c>
      <c r="L47" s="20" t="n">
        <v>7.36706312</v>
      </c>
      <c r="M47" s="18" t="n">
        <v>411.15002777</v>
      </c>
      <c r="N47" s="20" t="n">
        <v>7.02348979</v>
      </c>
      <c r="O47" s="18" t="n">
        <v>325.00177883</v>
      </c>
      <c r="P47" s="20" t="n">
        <v>13.28366105</v>
      </c>
      <c r="Q47" s="18" t="s">
        <v>182</v>
      </c>
      <c r="R47" s="20" t="s">
        <v>182</v>
      </c>
      <c r="S47" s="18" t="s">
        <v>182</v>
      </c>
      <c r="T47" s="20" t="s">
        <v>182</v>
      </c>
      <c r="U47" s="18" t="s">
        <v>182</v>
      </c>
      <c r="V47" s="20" t="s">
        <v>182</v>
      </c>
      <c r="W47" s="18" t="n">
        <v>356.60510679</v>
      </c>
      <c r="X47" s="20" t="n">
        <v>6.17370269</v>
      </c>
    </row>
    <row r="48" spans="1:24">
      <c r="A48" s="15" t="s">
        <v>223</v>
      </c>
      <c r="B48" s="17" t="n">
        <v>9841</v>
      </c>
      <c r="C48" s="18">
        <f>(19.0/B48*100)</f>
        <v/>
      </c>
      <c r="D48" s="19" t="n">
        <v>9822</v>
      </c>
      <c r="E48" s="18" t="n">
        <v>503.08922298</v>
      </c>
      <c r="F48" s="20" t="n">
        <v>4.64676888</v>
      </c>
      <c r="G48" s="18" t="n">
        <v>493.52151777</v>
      </c>
      <c r="H48" s="20" t="n">
        <v>8.43323442</v>
      </c>
      <c r="I48" s="18" t="n">
        <v>484.81846608</v>
      </c>
      <c r="J48" s="20" t="n">
        <v>8.7602019</v>
      </c>
      <c r="K48" s="18" t="n">
        <v>447.5706623</v>
      </c>
      <c r="L48" s="20" t="n">
        <v>23.23242568</v>
      </c>
      <c r="M48" s="18" t="n">
        <v>460.80562896</v>
      </c>
      <c r="N48" s="20" t="n">
        <v>13.7071711</v>
      </c>
      <c r="O48" s="18" t="n">
        <v>324.36252601</v>
      </c>
      <c r="P48" s="20" t="n">
        <v>11.17732921</v>
      </c>
      <c r="Q48" s="18" t="s">
        <v>182</v>
      </c>
      <c r="R48" s="20" t="s">
        <v>182</v>
      </c>
      <c r="S48" s="18" t="s">
        <v>182</v>
      </c>
      <c r="T48" s="20" t="s">
        <v>182</v>
      </c>
      <c r="U48" s="18" t="s">
        <v>182</v>
      </c>
      <c r="V48" s="20" t="s">
        <v>182</v>
      </c>
      <c r="W48" s="18" t="n">
        <v>428.63808347</v>
      </c>
      <c r="X48" s="20" t="n">
        <v>15.73017747</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(1173.0/B50*100)</f>
        <v/>
      </c>
      <c r="D50" s="19" t="n">
        <v>10622</v>
      </c>
      <c r="E50" s="18" t="n">
        <v>442.33414932</v>
      </c>
      <c r="F50" s="20" t="n">
        <v>3.22894615</v>
      </c>
      <c r="G50" s="18" t="n">
        <v>428.00395925</v>
      </c>
      <c r="H50" s="20" t="n">
        <v>4.11857501</v>
      </c>
      <c r="I50" s="18" t="n">
        <v>433.23015997</v>
      </c>
      <c r="J50" s="20" t="n">
        <v>5.12251552</v>
      </c>
      <c r="K50" s="18" t="n">
        <v>424.62997965</v>
      </c>
      <c r="L50" s="20" t="n">
        <v>4.88701162</v>
      </c>
      <c r="M50" s="18" t="n">
        <v>422.5290673</v>
      </c>
      <c r="N50" s="20" t="n">
        <v>7.21046256</v>
      </c>
      <c r="O50" s="18" t="n">
        <v>322.25586987</v>
      </c>
      <c r="P50" s="20" t="n">
        <v>8.56992509</v>
      </c>
      <c r="Q50" s="18" t="s">
        <v>182</v>
      </c>
      <c r="R50" s="20" t="s">
        <v>182</v>
      </c>
      <c r="S50" s="18" t="s">
        <v>182</v>
      </c>
      <c r="T50" s="20" t="s">
        <v>182</v>
      </c>
      <c r="U50" s="18" t="s">
        <v>182</v>
      </c>
      <c r="V50" s="20" t="s">
        <v>182</v>
      </c>
      <c r="W50" s="18" t="n">
        <v>388.20902291</v>
      </c>
      <c r="X50" s="20" t="n">
        <v>8.51308298</v>
      </c>
    </row>
    <row r="51" spans="1:24">
      <c r="A51" s="15" t="s">
        <v>226</v>
      </c>
      <c r="B51" s="17" t="n">
        <v>6866</v>
      </c>
      <c r="C51" s="18">
        <f>(116.0/B51*100)</f>
        <v/>
      </c>
      <c r="D51" s="19" t="n">
        <v>6750</v>
      </c>
      <c r="E51" s="18" t="n">
        <v>443.11678657</v>
      </c>
      <c r="F51" s="20" t="n">
        <v>3.31329282</v>
      </c>
      <c r="G51" s="18" t="n">
        <v>422.77920312</v>
      </c>
      <c r="H51" s="20" t="n">
        <v>5.33363602</v>
      </c>
      <c r="I51" s="18" t="n">
        <v>421.93887521</v>
      </c>
      <c r="J51" s="20" t="n">
        <v>5.08990466</v>
      </c>
      <c r="K51" s="18" t="n">
        <v>415.56624067</v>
      </c>
      <c r="L51" s="20" t="n">
        <v>5.79538754</v>
      </c>
      <c r="M51" s="18" t="n">
        <v>407.63722013</v>
      </c>
      <c r="N51" s="20" t="n">
        <v>7.4343993</v>
      </c>
      <c r="O51" s="18" t="n">
        <v>306.15936954</v>
      </c>
      <c r="P51" s="20" t="n">
        <v>16.24559738</v>
      </c>
      <c r="Q51" s="18" t="s">
        <v>182</v>
      </c>
      <c r="R51" s="20" t="s">
        <v>182</v>
      </c>
      <c r="S51" s="18" t="n">
        <v>427.96430568</v>
      </c>
      <c r="T51" s="20" t="n">
        <v>5.20460603</v>
      </c>
      <c r="U51" s="18" t="s">
        <v>182</v>
      </c>
      <c r="V51" s="20" t="s">
        <v>182</v>
      </c>
      <c r="W51" s="18" t="n">
        <v>392.55223562</v>
      </c>
      <c r="X51" s="20" t="n">
        <v>5.38503574</v>
      </c>
    </row>
    <row r="52" spans="1:24">
      <c r="A52" s="15" t="s">
        <v>227</v>
      </c>
      <c r="B52" s="17" t="n">
        <v>5809</v>
      </c>
      <c r="C52" s="18">
        <f>(120.0/B52*100)</f>
        <v/>
      </c>
      <c r="D52" s="19" t="n">
        <v>5689</v>
      </c>
      <c r="E52" s="18" t="n">
        <v>507.32363177</v>
      </c>
      <c r="F52" s="20" t="n">
        <v>2.62668823</v>
      </c>
      <c r="G52" s="18" t="n">
        <v>479.74115259</v>
      </c>
      <c r="H52" s="20" t="n">
        <v>4.25573535</v>
      </c>
      <c r="I52" s="18" t="n">
        <v>468.06002599</v>
      </c>
      <c r="J52" s="20" t="n">
        <v>4.7727613</v>
      </c>
      <c r="K52" s="18" t="n">
        <v>459.01715513</v>
      </c>
      <c r="L52" s="20" t="n">
        <v>6.7658492</v>
      </c>
      <c r="M52" s="18" t="n">
        <v>438.59476564</v>
      </c>
      <c r="N52" s="20" t="n">
        <v>8.462056459999999</v>
      </c>
      <c r="O52" s="18" t="n">
        <v>369.52470076</v>
      </c>
      <c r="P52" s="20" t="n">
        <v>22.63947018</v>
      </c>
      <c r="Q52" s="18" t="s">
        <v>182</v>
      </c>
      <c r="R52" s="20" t="s">
        <v>182</v>
      </c>
      <c r="S52" s="18" t="s">
        <v>182</v>
      </c>
      <c r="T52" s="20" t="s">
        <v>182</v>
      </c>
      <c r="U52" s="18" t="s">
        <v>182</v>
      </c>
      <c r="V52" s="20" t="s">
        <v>182</v>
      </c>
      <c r="W52" s="18" t="n">
        <v>401.83598016</v>
      </c>
      <c r="X52" s="20" t="n">
        <v>5.81423718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(509.0/B54*100)</f>
        <v/>
      </c>
      <c r="D54" s="19" t="n">
        <v>4231</v>
      </c>
      <c r="E54" s="18" t="n">
        <v>383.53599827</v>
      </c>
      <c r="F54" s="20" t="n">
        <v>3.94539111</v>
      </c>
      <c r="G54" s="18" t="n">
        <v>356.56857331</v>
      </c>
      <c r="H54" s="20" t="n">
        <v>5.34624613</v>
      </c>
      <c r="I54" s="18" t="n">
        <v>364.4141023</v>
      </c>
      <c r="J54" s="20" t="n">
        <v>6.87499144</v>
      </c>
      <c r="K54" s="18" t="n">
        <v>350.86761042</v>
      </c>
      <c r="L54" s="20" t="n">
        <v>6.46365432</v>
      </c>
      <c r="M54" s="18" t="n">
        <v>344.41775197</v>
      </c>
      <c r="N54" s="20" t="n">
        <v>7.39487383</v>
      </c>
      <c r="O54" s="18" t="n">
        <v>297.57841935</v>
      </c>
      <c r="P54" s="20" t="n">
        <v>8.27344974</v>
      </c>
      <c r="Q54" s="18" t="s">
        <v>182</v>
      </c>
      <c r="R54" s="20" t="s">
        <v>182</v>
      </c>
      <c r="S54" s="18" t="s">
        <v>182</v>
      </c>
      <c r="T54" s="20" t="s">
        <v>182</v>
      </c>
      <c r="U54" s="18" t="s">
        <v>182</v>
      </c>
      <c r="V54" s="20" t="s">
        <v>182</v>
      </c>
      <c r="W54" s="18" t="n">
        <v>314.3009019</v>
      </c>
      <c r="X54" s="20" t="n">
        <v>4.76419797</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(80.0/B56*100)</f>
        <v/>
      </c>
      <c r="D56" s="19" t="n">
        <v>5279</v>
      </c>
      <c r="E56" s="18" t="n">
        <v>528.44771309</v>
      </c>
      <c r="F56" s="20" t="n">
        <v>2.91957696</v>
      </c>
      <c r="G56" s="18" t="n">
        <v>540.7421702</v>
      </c>
      <c r="H56" s="20" t="n">
        <v>3.58981614</v>
      </c>
      <c r="I56" s="18" t="n">
        <v>529.79907487</v>
      </c>
      <c r="J56" s="20" t="n">
        <v>4.55256948</v>
      </c>
      <c r="K56" s="18" t="n">
        <v>510.66061991</v>
      </c>
      <c r="L56" s="20" t="n">
        <v>7.58937245</v>
      </c>
      <c r="M56" s="18" t="n">
        <v>478.39124598</v>
      </c>
      <c r="N56" s="20" t="n">
        <v>8.937236459999999</v>
      </c>
      <c r="O56" s="18" t="n">
        <v>431.98054993</v>
      </c>
      <c r="P56" s="20" t="n">
        <v>17.09401393</v>
      </c>
      <c r="Q56" s="18" t="s">
        <v>182</v>
      </c>
      <c r="R56" s="20" t="s">
        <v>182</v>
      </c>
      <c r="S56" s="18" t="s">
        <v>182</v>
      </c>
      <c r="T56" s="20" t="s">
        <v>182</v>
      </c>
      <c r="U56" s="18" t="s">
        <v>182</v>
      </c>
      <c r="V56" s="20" t="s">
        <v>182</v>
      </c>
      <c r="W56" s="18" t="n">
        <v>439.92148424</v>
      </c>
      <c r="X56" s="20" t="n">
        <v>18.40198602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(270.0/B61*100)</f>
        <v/>
      </c>
      <c r="D61" s="19" t="n">
        <v>6255</v>
      </c>
      <c r="E61" s="18" t="n">
        <v>500.28626777</v>
      </c>
      <c r="F61" s="20" t="n">
        <v>2.84274752</v>
      </c>
      <c r="G61" s="18" t="n">
        <v>469.75761392</v>
      </c>
      <c r="H61" s="20" t="n">
        <v>4.05024834</v>
      </c>
      <c r="I61" s="18" t="n">
        <v>457.28732343</v>
      </c>
      <c r="J61" s="20" t="n">
        <v>4.73213992</v>
      </c>
      <c r="K61" s="18" t="n">
        <v>431.62001737</v>
      </c>
      <c r="L61" s="20" t="n">
        <v>5.85321161</v>
      </c>
      <c r="M61" s="18" t="n">
        <v>409.1401204</v>
      </c>
      <c r="N61" s="20" t="n">
        <v>8.649737500000001</v>
      </c>
      <c r="O61" s="18" t="n">
        <v>368.81442632</v>
      </c>
      <c r="P61" s="20" t="n">
        <v>17.16780352</v>
      </c>
      <c r="Q61" s="18" t="s">
        <v>182</v>
      </c>
      <c r="R61" s="20" t="s">
        <v>182</v>
      </c>
      <c r="S61" s="18" t="s">
        <v>182</v>
      </c>
      <c r="T61" s="20" t="s">
        <v>182</v>
      </c>
      <c r="U61" s="18" t="s">
        <v>182</v>
      </c>
      <c r="V61" s="20" t="s">
        <v>182</v>
      </c>
      <c r="W61" s="18" t="n">
        <v>383.48545522</v>
      </c>
      <c r="X61" s="20" t="n">
        <v>8.290835850000001</v>
      </c>
    </row>
    <row r="62" spans="1:24">
      <c r="A62" s="15" t="s">
        <v>237</v>
      </c>
      <c r="B62" s="17" t="n">
        <v>4476</v>
      </c>
      <c r="C62" s="18">
        <f>(5.0/B62*100)</f>
        <v/>
      </c>
      <c r="D62" s="19" t="n">
        <v>4471</v>
      </c>
      <c r="E62" s="18" t="n">
        <v>504.87813735</v>
      </c>
      <c r="F62" s="20" t="n">
        <v>1.60125209</v>
      </c>
      <c r="G62" s="18" t="n">
        <v>512.70603711</v>
      </c>
      <c r="H62" s="20" t="n">
        <v>3.11234818</v>
      </c>
      <c r="I62" s="18" t="n">
        <v>527.22061848</v>
      </c>
      <c r="J62" s="20" t="n">
        <v>3.60357145</v>
      </c>
      <c r="K62" s="18" t="n">
        <v>496.93268219</v>
      </c>
      <c r="L62" s="20" t="n">
        <v>6.71190703</v>
      </c>
      <c r="M62" s="18" t="n">
        <v>478.53293804</v>
      </c>
      <c r="N62" s="20" t="n">
        <v>9.477027319999999</v>
      </c>
      <c r="O62" s="18" t="n">
        <v>426.5402774</v>
      </c>
      <c r="P62" s="20" t="n">
        <v>15.63912385</v>
      </c>
      <c r="Q62" s="18" t="s">
        <v>182</v>
      </c>
      <c r="R62" s="20" t="s">
        <v>182</v>
      </c>
      <c r="S62" s="18" t="s">
        <v>182</v>
      </c>
      <c r="T62" s="20" t="s">
        <v>182</v>
      </c>
      <c r="U62" s="18" t="s">
        <v>182</v>
      </c>
      <c r="V62" s="20" t="s">
        <v>182</v>
      </c>
      <c r="W62" s="18" t="n">
        <v>471.00755463</v>
      </c>
      <c r="X62" s="20" t="n">
        <v>15.715948</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(300.0/B67*100)</f>
        <v/>
      </c>
      <c r="D67" s="19" t="n">
        <v>6671</v>
      </c>
      <c r="E67" s="18" t="n">
        <v>414.508918</v>
      </c>
      <c r="F67" s="20" t="n">
        <v>3.13394566</v>
      </c>
      <c r="G67" s="18" t="n">
        <v>396.15696694</v>
      </c>
      <c r="H67" s="20" t="n">
        <v>4.51289535</v>
      </c>
      <c r="I67" s="18" t="n">
        <v>402.4544988</v>
      </c>
      <c r="J67" s="20" t="n">
        <v>4.92481094</v>
      </c>
      <c r="K67" s="18" t="n">
        <v>384.74171998</v>
      </c>
      <c r="L67" s="20" t="n">
        <v>7.19501269</v>
      </c>
      <c r="M67" s="18" t="n">
        <v>355.18685525</v>
      </c>
      <c r="N67" s="20" t="n">
        <v>13.64306314</v>
      </c>
      <c r="O67" s="18" t="n">
        <v>291.76354753</v>
      </c>
      <c r="P67" s="20" t="n">
        <v>5.37762837</v>
      </c>
      <c r="Q67" s="18" t="s">
        <v>182</v>
      </c>
      <c r="R67" s="20" t="s">
        <v>182</v>
      </c>
      <c r="S67" s="18" t="s">
        <v>182</v>
      </c>
      <c r="T67" s="20" t="s">
        <v>182</v>
      </c>
      <c r="U67" s="18" t="s">
        <v>182</v>
      </c>
      <c r="V67" s="20" t="s">
        <v>182</v>
      </c>
      <c r="W67" s="18" t="n">
        <v>342.25499197</v>
      </c>
      <c r="X67" s="20" t="n">
        <v>6.13357122</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520.0696051899999</v>
      </c>
      <c r="F70" s="20" t="n">
        <v>3.22485287</v>
      </c>
      <c r="G70" s="18" t="n">
        <v>488.32322575</v>
      </c>
      <c r="H70" s="20" t="n">
        <v>4.69256104</v>
      </c>
      <c r="I70" s="18" t="n">
        <v>482.56208851</v>
      </c>
      <c r="J70" s="20" t="n">
        <v>4.39874758</v>
      </c>
      <c r="K70" s="18" t="n">
        <v>478.42363519</v>
      </c>
      <c r="L70" s="20" t="n">
        <v>5.59796029</v>
      </c>
      <c r="M70" s="18" t="n">
        <v>461.95364718</v>
      </c>
      <c r="N70" s="20" t="n">
        <v>6.97024964</v>
      </c>
      <c r="O70" s="18" t="n">
        <v>426.1731216</v>
      </c>
      <c r="P70" s="20" t="n">
        <v>17.43907662</v>
      </c>
      <c r="Q70" s="18" t="s">
        <v>182</v>
      </c>
      <c r="R70" s="20" t="s">
        <v>182</v>
      </c>
      <c r="S70" s="18" t="s">
        <v>182</v>
      </c>
      <c r="T70" s="20" t="s">
        <v>182</v>
      </c>
      <c r="U70" s="18" t="s">
        <v>182</v>
      </c>
      <c r="V70" s="20" t="s">
        <v>182</v>
      </c>
      <c r="W70" s="18" t="n">
        <v>442.65702808</v>
      </c>
      <c r="X70" s="20" t="n">
        <v>7.50679184</v>
      </c>
    </row>
    <row r="71" spans="1:24">
      <c r="A71" s="15" t="s">
        <v>246</v>
      </c>
      <c r="B71" s="17" t="n">
        <v>6115</v>
      </c>
      <c r="C71" s="18">
        <f>(122.0/B71*100)</f>
        <v/>
      </c>
      <c r="D71" s="19" t="n">
        <v>5993</v>
      </c>
      <c r="E71" s="18" t="n">
        <v>540.61078413</v>
      </c>
      <c r="F71" s="20" t="n">
        <v>2.02498239</v>
      </c>
      <c r="G71" s="18" t="n">
        <v>532.9681925899999</v>
      </c>
      <c r="H71" s="20" t="n">
        <v>4.58242434</v>
      </c>
      <c r="I71" s="18" t="n">
        <v>527.1728125</v>
      </c>
      <c r="J71" s="20" t="n">
        <v>4.44024833</v>
      </c>
      <c r="K71" s="18" t="n">
        <v>535.30039391</v>
      </c>
      <c r="L71" s="20" t="n">
        <v>6.85042128</v>
      </c>
      <c r="M71" s="18" t="n">
        <v>532.05479034</v>
      </c>
      <c r="N71" s="20" t="n">
        <v>9.06634573</v>
      </c>
      <c r="O71" s="18" t="n">
        <v>440.86831375</v>
      </c>
      <c r="P71" s="20" t="n">
        <v>17.19045308</v>
      </c>
      <c r="Q71" s="18" t="s">
        <v>182</v>
      </c>
      <c r="R71" s="20" t="s">
        <v>182</v>
      </c>
      <c r="S71" s="18" t="s">
        <v>182</v>
      </c>
      <c r="T71" s="20" t="s">
        <v>182</v>
      </c>
      <c r="U71" s="18" t="s">
        <v>182</v>
      </c>
      <c r="V71" s="20" t="s">
        <v>182</v>
      </c>
      <c r="W71" s="18" t="n">
        <v>503.01750201</v>
      </c>
      <c r="X71" s="20" t="n">
        <v>12.30563382</v>
      </c>
    </row>
    <row r="72" spans="1:24">
      <c r="A72" s="15" t="s">
        <v>247</v>
      </c>
      <c r="B72" s="17" t="n">
        <v>7708</v>
      </c>
      <c r="C72" s="18">
        <f>(9.0/B72*100)</f>
        <v/>
      </c>
      <c r="D72" s="19" t="n">
        <v>7699</v>
      </c>
      <c r="E72" s="18" t="n">
        <v>492.46960356</v>
      </c>
      <c r="F72" s="20" t="n">
        <v>2.48263834</v>
      </c>
      <c r="G72" s="18" t="n">
        <v>515.09050696</v>
      </c>
      <c r="H72" s="20" t="n">
        <v>3.81233975</v>
      </c>
      <c r="I72" s="18" t="n">
        <v>511.08848109</v>
      </c>
      <c r="J72" s="20" t="n">
        <v>5.13143394</v>
      </c>
      <c r="K72" s="18" t="n">
        <v>462.55776803</v>
      </c>
      <c r="L72" s="20" t="n">
        <v>15.44748347</v>
      </c>
      <c r="M72" s="18" t="n">
        <v>453.48692633</v>
      </c>
      <c r="N72" s="20" t="n">
        <v>14.17107293</v>
      </c>
      <c r="O72" s="18" t="n">
        <v>326.14458683</v>
      </c>
      <c r="P72" s="20" t="n">
        <v>15.96470294</v>
      </c>
      <c r="Q72" s="18" t="s">
        <v>182</v>
      </c>
      <c r="R72" s="20" t="s">
        <v>182</v>
      </c>
      <c r="S72" s="18" t="s">
        <v>182</v>
      </c>
      <c r="T72" s="20" t="s">
        <v>182</v>
      </c>
      <c r="U72" s="18" t="s">
        <v>182</v>
      </c>
      <c r="V72" s="20" t="s">
        <v>182</v>
      </c>
      <c r="W72" s="18" t="n">
        <v>480.44764527</v>
      </c>
      <c r="X72" s="20" t="n">
        <v>16.04275886</v>
      </c>
    </row>
    <row r="73" spans="1:24">
      <c r="A73" s="15" t="s">
        <v>248</v>
      </c>
      <c r="B73" s="17" t="n">
        <v>8249</v>
      </c>
      <c r="C73" s="18">
        <f>(254.0/B73*100)</f>
        <v/>
      </c>
      <c r="D73" s="19" t="n">
        <v>7995</v>
      </c>
      <c r="E73" s="18" t="n">
        <v>420.48472778</v>
      </c>
      <c r="F73" s="20" t="n">
        <v>4.70710951</v>
      </c>
      <c r="G73" s="18" t="n">
        <v>418.61401939</v>
      </c>
      <c r="H73" s="20" t="n">
        <v>4.46744669</v>
      </c>
      <c r="I73" s="18" t="n">
        <v>413.62591854</v>
      </c>
      <c r="J73" s="20" t="n">
        <v>3.95521055</v>
      </c>
      <c r="K73" s="18" t="n">
        <v>401.04496941</v>
      </c>
      <c r="L73" s="20" t="n">
        <v>4.37313632</v>
      </c>
      <c r="M73" s="18" t="n">
        <v>394.79904314</v>
      </c>
      <c r="N73" s="20" t="n">
        <v>5.32321309</v>
      </c>
      <c r="O73" s="18" t="n">
        <v>351.84252841</v>
      </c>
      <c r="P73" s="20" t="n">
        <v>8.1004358</v>
      </c>
      <c r="Q73" s="18" t="s">
        <v>182</v>
      </c>
      <c r="R73" s="20" t="s">
        <v>182</v>
      </c>
      <c r="S73" s="18" t="s">
        <v>182</v>
      </c>
      <c r="T73" s="20" t="s">
        <v>182</v>
      </c>
      <c r="U73" s="18" t="s">
        <v>182</v>
      </c>
      <c r="V73" s="20" t="s">
        <v>182</v>
      </c>
      <c r="W73" s="18" t="n">
        <v>356.0805517</v>
      </c>
      <c r="X73" s="20" t="n">
        <v>9.83985129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(298.0/B77*100)</f>
        <v/>
      </c>
      <c r="D77" s="19" t="n">
        <v>5764</v>
      </c>
      <c r="E77" s="18" t="n">
        <v>474.49054192</v>
      </c>
      <c r="F77" s="20" t="n">
        <v>3.39447137</v>
      </c>
      <c r="G77" s="18" t="n">
        <v>451.45131083</v>
      </c>
      <c r="H77" s="20" t="n">
        <v>5.48765441</v>
      </c>
      <c r="I77" s="18" t="n">
        <v>453.64022056</v>
      </c>
      <c r="J77" s="20" t="n">
        <v>4.9764977</v>
      </c>
      <c r="K77" s="18" t="n">
        <v>427.99419421</v>
      </c>
      <c r="L77" s="20" t="n">
        <v>5.33199087</v>
      </c>
      <c r="M77" s="18" t="n">
        <v>397.88829647</v>
      </c>
      <c r="N77" s="20" t="n">
        <v>6.3316142</v>
      </c>
      <c r="O77" s="18" t="n">
        <v>324.87880635</v>
      </c>
      <c r="P77" s="20" t="n">
        <v>14.89113436</v>
      </c>
      <c r="Q77" s="18" t="s">
        <v>182</v>
      </c>
      <c r="R77" s="20" t="s">
        <v>182</v>
      </c>
      <c r="S77" s="18" t="s">
        <v>182</v>
      </c>
      <c r="T77" s="20" t="s">
        <v>182</v>
      </c>
      <c r="U77" s="18" t="s">
        <v>182</v>
      </c>
      <c r="V77" s="20" t="s">
        <v>182</v>
      </c>
      <c r="W77" s="18" t="n">
        <v>375.76746343</v>
      </c>
      <c r="X77" s="20" t="n">
        <v>4.26610109</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344</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513.15806923</v>
      </c>
      <c r="F7" s="20" t="n">
        <v>2.15647739</v>
      </c>
      <c r="G7" s="18" t="n">
        <v>520.81605254</v>
      </c>
      <c r="H7" s="20" t="n">
        <v>4.76448452</v>
      </c>
      <c r="I7" s="18" t="n">
        <v>507.15548458</v>
      </c>
      <c r="J7" s="20" t="n">
        <v>5.30096176</v>
      </c>
      <c r="K7" s="18" t="n">
        <v>495.32893138</v>
      </c>
      <c r="L7" s="20" t="n">
        <v>5.88831762</v>
      </c>
      <c r="M7" s="18" t="n">
        <v>455.76404379</v>
      </c>
      <c r="N7" s="20" t="n">
        <v>7.91552491</v>
      </c>
      <c r="O7" s="18" t="n">
        <v>407.59514641</v>
      </c>
      <c r="P7" s="20" t="n">
        <v>17.19088166</v>
      </c>
      <c r="Q7" s="18" t="s">
        <v>182</v>
      </c>
      <c r="R7" s="20" t="s">
        <v>182</v>
      </c>
      <c r="S7" s="18" t="s">
        <v>182</v>
      </c>
      <c r="T7" s="20" t="s">
        <v>182</v>
      </c>
      <c r="U7" s="18" t="s">
        <v>182</v>
      </c>
      <c r="V7" s="20" t="s">
        <v>182</v>
      </c>
      <c r="W7" s="18" t="n">
        <v>465.85276728</v>
      </c>
      <c r="X7" s="20" t="n">
        <v>5.30641537</v>
      </c>
    </row>
    <row r="8" spans="1:24">
      <c r="A8" s="15" t="s">
        <v>183</v>
      </c>
      <c r="B8" s="17" t="n">
        <v>7007</v>
      </c>
      <c r="C8" s="18">
        <f>(206.0/B8*100)</f>
        <v/>
      </c>
      <c r="D8" s="19" t="n">
        <v>6801</v>
      </c>
      <c r="E8" s="18" t="n">
        <v>503.11041915</v>
      </c>
      <c r="F8" s="20" t="n">
        <v>2.74251357</v>
      </c>
      <c r="G8" s="18" t="n">
        <v>491.59777427</v>
      </c>
      <c r="H8" s="20" t="n">
        <v>6.13949608</v>
      </c>
      <c r="I8" s="18" t="n">
        <v>479.79123367</v>
      </c>
      <c r="J8" s="20" t="n">
        <v>7.0702804</v>
      </c>
      <c r="K8" s="18" t="n">
        <v>452.19955651</v>
      </c>
      <c r="L8" s="20" t="n">
        <v>10.34249969</v>
      </c>
      <c r="M8" s="18" t="n">
        <v>396.71951547</v>
      </c>
      <c r="N8" s="20" t="n">
        <v>10.42971393</v>
      </c>
      <c r="O8" s="18" t="n">
        <v>386.26625258</v>
      </c>
      <c r="P8" s="20" t="n">
        <v>31.80566846</v>
      </c>
      <c r="Q8" s="18" t="s">
        <v>182</v>
      </c>
      <c r="R8" s="20" t="s">
        <v>182</v>
      </c>
      <c r="S8" s="18" t="n">
        <v>361.38025951</v>
      </c>
      <c r="T8" s="20" t="n">
        <v>22.72565673</v>
      </c>
      <c r="U8" s="18" t="s">
        <v>182</v>
      </c>
      <c r="V8" s="20" t="s">
        <v>182</v>
      </c>
      <c r="W8" s="18" t="n">
        <v>391.88499732</v>
      </c>
      <c r="X8" s="20" t="n">
        <v>7.44567118</v>
      </c>
    </row>
    <row r="9" spans="1:24">
      <c r="A9" s="15" t="s">
        <v>184</v>
      </c>
      <c r="B9" s="17" t="n">
        <v>9651</v>
      </c>
      <c r="C9" s="18">
        <f>(603.0/B9*100)</f>
        <v/>
      </c>
      <c r="D9" s="19" t="n">
        <v>9048</v>
      </c>
      <c r="E9" s="18" t="n">
        <v>513.24429252</v>
      </c>
      <c r="F9" s="20" t="n">
        <v>2.58353129</v>
      </c>
      <c r="G9" s="18" t="n">
        <v>533.4338784</v>
      </c>
      <c r="H9" s="20" t="n">
        <v>3.79308607</v>
      </c>
      <c r="I9" s="18" t="n">
        <v>518.5409918</v>
      </c>
      <c r="J9" s="20" t="n">
        <v>4.80579393</v>
      </c>
      <c r="K9" s="18" t="n">
        <v>468.38207444</v>
      </c>
      <c r="L9" s="20" t="n">
        <v>7.13188794</v>
      </c>
      <c r="M9" s="18" t="n">
        <v>422.67282944</v>
      </c>
      <c r="N9" s="20" t="n">
        <v>8.76482996</v>
      </c>
      <c r="O9" s="18" t="n">
        <v>468.80407001</v>
      </c>
      <c r="P9" s="20" t="n">
        <v>44.15422539</v>
      </c>
      <c r="Q9" s="18" t="s">
        <v>182</v>
      </c>
      <c r="R9" s="20" t="s">
        <v>182</v>
      </c>
      <c r="S9" s="18" t="n">
        <v>347.7815185</v>
      </c>
      <c r="T9" s="20" t="n">
        <v>11.20716786</v>
      </c>
      <c r="U9" s="18" t="s">
        <v>182</v>
      </c>
      <c r="V9" s="20" t="s">
        <v>182</v>
      </c>
      <c r="W9" s="18" t="n">
        <v>412.01575559</v>
      </c>
      <c r="X9" s="20" t="n">
        <v>5.89317989</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(143.0/B11*100)</f>
        <v/>
      </c>
      <c r="D11" s="19" t="n">
        <v>6910</v>
      </c>
      <c r="E11" s="18" t="n">
        <v>477.30991691</v>
      </c>
      <c r="F11" s="20" t="n">
        <v>2.55916109</v>
      </c>
      <c r="G11" s="18" t="n">
        <v>437.23306799</v>
      </c>
      <c r="H11" s="20" t="n">
        <v>4.61915568</v>
      </c>
      <c r="I11" s="18" t="n">
        <v>421.31367602</v>
      </c>
      <c r="J11" s="20" t="n">
        <v>6.6294425</v>
      </c>
      <c r="K11" s="18" t="n">
        <v>406.75181782</v>
      </c>
      <c r="L11" s="20" t="n">
        <v>8.01377271</v>
      </c>
      <c r="M11" s="18" t="n">
        <v>385.03436108</v>
      </c>
      <c r="N11" s="20" t="n">
        <v>10.11559126</v>
      </c>
      <c r="O11" s="18" t="n">
        <v>312.95665784</v>
      </c>
      <c r="P11" s="20" t="n">
        <v>30.7330562</v>
      </c>
      <c r="Q11" s="18" t="s">
        <v>182</v>
      </c>
      <c r="R11" s="20" t="s">
        <v>182</v>
      </c>
      <c r="S11" s="18" t="s">
        <v>182</v>
      </c>
      <c r="T11" s="20" t="s">
        <v>182</v>
      </c>
      <c r="U11" s="18" t="s">
        <v>182</v>
      </c>
      <c r="V11" s="20" t="s">
        <v>182</v>
      </c>
      <c r="W11" s="18" t="n">
        <v>412.23531075</v>
      </c>
      <c r="X11" s="20" t="n">
        <v>8.19800955</v>
      </c>
    </row>
    <row r="12" spans="1:24">
      <c r="A12" s="15" t="s">
        <v>187</v>
      </c>
      <c r="B12" s="17" t="n">
        <v>6894</v>
      </c>
      <c r="C12" s="18">
        <f>(128.0/B12*100)</f>
        <v/>
      </c>
      <c r="D12" s="19" t="n">
        <v>6766</v>
      </c>
      <c r="E12" s="18" t="n">
        <v>515.13658429</v>
      </c>
      <c r="F12" s="20" t="n">
        <v>2.20402022</v>
      </c>
      <c r="G12" s="18" t="n">
        <v>470.65434451</v>
      </c>
      <c r="H12" s="20" t="n">
        <v>5.94212021</v>
      </c>
      <c r="I12" s="18" t="n">
        <v>443.07977592</v>
      </c>
      <c r="J12" s="20" t="n">
        <v>6.85808781</v>
      </c>
      <c r="K12" s="18" t="n">
        <v>429.636957</v>
      </c>
      <c r="L12" s="20" t="n">
        <v>8.674762100000001</v>
      </c>
      <c r="M12" s="18" t="n">
        <v>411.97933744</v>
      </c>
      <c r="N12" s="20" t="n">
        <v>6.35354337</v>
      </c>
      <c r="O12" s="18" t="n">
        <v>401.25210766</v>
      </c>
      <c r="P12" s="20" t="n">
        <v>22.85696234</v>
      </c>
      <c r="Q12" s="18" t="s">
        <v>182</v>
      </c>
      <c r="R12" s="20" t="s">
        <v>182</v>
      </c>
      <c r="S12" s="18" t="n">
        <v>332.31014509</v>
      </c>
      <c r="T12" s="20" t="n">
        <v>18.34291261</v>
      </c>
      <c r="U12" s="18" t="s">
        <v>182</v>
      </c>
      <c r="V12" s="20" t="s">
        <v>182</v>
      </c>
      <c r="W12" s="18" t="n">
        <v>409.25832262</v>
      </c>
      <c r="X12" s="20" t="n">
        <v>7.50300647</v>
      </c>
    </row>
    <row r="13" spans="1:24">
      <c r="A13" s="15" t="s">
        <v>188</v>
      </c>
      <c r="B13" s="17" t="n">
        <v>7161</v>
      </c>
      <c r="C13" s="18">
        <f>(341.0/B13*100)</f>
        <v/>
      </c>
      <c r="D13" s="19" t="n">
        <v>6820</v>
      </c>
      <c r="E13" s="18" t="n">
        <v>517.0613142</v>
      </c>
      <c r="F13" s="20" t="n">
        <v>3.12369333</v>
      </c>
      <c r="G13" s="18" t="n">
        <v>515.10446856</v>
      </c>
      <c r="H13" s="20" t="n">
        <v>4.113425</v>
      </c>
      <c r="I13" s="18" t="n">
        <v>515.37761572</v>
      </c>
      <c r="J13" s="20" t="n">
        <v>4.09879012</v>
      </c>
      <c r="K13" s="18" t="n">
        <v>493.389859</v>
      </c>
      <c r="L13" s="20" t="n">
        <v>4.33555421</v>
      </c>
      <c r="M13" s="18" t="n">
        <v>477.27171124</v>
      </c>
      <c r="N13" s="20" t="n">
        <v>6.32474971</v>
      </c>
      <c r="O13" s="18" t="n">
        <v>391.87245923</v>
      </c>
      <c r="P13" s="20" t="n">
        <v>22.46267813</v>
      </c>
      <c r="Q13" s="18" t="s">
        <v>182</v>
      </c>
      <c r="R13" s="20" t="s">
        <v>182</v>
      </c>
      <c r="S13" s="18" t="n">
        <v>407.4699787</v>
      </c>
      <c r="T13" s="20" t="n">
        <v>6.79601306</v>
      </c>
      <c r="U13" s="18" t="s">
        <v>182</v>
      </c>
      <c r="V13" s="20" t="s">
        <v>182</v>
      </c>
      <c r="W13" s="18" t="n">
        <v>418.85576251</v>
      </c>
      <c r="X13" s="20" t="n">
        <v>6.67025896</v>
      </c>
    </row>
    <row r="14" spans="1:24">
      <c r="A14" s="15" t="s">
        <v>189</v>
      </c>
      <c r="B14" s="17" t="n">
        <v>5587</v>
      </c>
      <c r="C14" s="18">
        <f>(201.0/B14*100)</f>
        <v/>
      </c>
      <c r="D14" s="19" t="n">
        <v>5386</v>
      </c>
      <c r="E14" s="18" t="n">
        <v>532.99822698</v>
      </c>
      <c r="F14" s="20" t="n">
        <v>2.09579917</v>
      </c>
      <c r="G14" s="18" t="n">
        <v>498.26042854</v>
      </c>
      <c r="H14" s="20" t="n">
        <v>5.54131948</v>
      </c>
      <c r="I14" s="18" t="n">
        <v>482.2441877</v>
      </c>
      <c r="J14" s="20" t="n">
        <v>7.86003087</v>
      </c>
      <c r="K14" s="18" t="n">
        <v>440.08899563</v>
      </c>
      <c r="L14" s="20" t="n">
        <v>8.961213770000001</v>
      </c>
      <c r="M14" s="18" t="n">
        <v>439.62671289</v>
      </c>
      <c r="N14" s="20" t="n">
        <v>9.44611323</v>
      </c>
      <c r="O14" s="18" t="n">
        <v>397.46444377</v>
      </c>
      <c r="P14" s="20" t="n">
        <v>18.97557136</v>
      </c>
      <c r="Q14" s="18" t="s">
        <v>182</v>
      </c>
      <c r="R14" s="20" t="s">
        <v>182</v>
      </c>
      <c r="S14" s="18" t="s">
        <v>182</v>
      </c>
      <c r="T14" s="20" t="s">
        <v>182</v>
      </c>
      <c r="U14" s="18" t="s">
        <v>182</v>
      </c>
      <c r="V14" s="20" t="s">
        <v>182</v>
      </c>
      <c r="W14" s="18" t="n">
        <v>454.54682325</v>
      </c>
      <c r="X14" s="20" t="n">
        <v>9.07306762</v>
      </c>
    </row>
    <row r="15" spans="1:24">
      <c r="A15" s="15" t="s">
        <v>190</v>
      </c>
      <c r="B15" s="17" t="n">
        <v>5882</v>
      </c>
      <c r="C15" s="18">
        <f>(167.0/B15*100)</f>
        <v/>
      </c>
      <c r="D15" s="19" t="n">
        <v>5715</v>
      </c>
      <c r="E15" s="18" t="n">
        <v>544.0912503</v>
      </c>
      <c r="F15" s="20" t="n">
        <v>2.28945663</v>
      </c>
      <c r="G15" s="18" t="n">
        <v>529.42976995</v>
      </c>
      <c r="H15" s="20" t="n">
        <v>5.31750068</v>
      </c>
      <c r="I15" s="18" t="n">
        <v>503.67291463</v>
      </c>
      <c r="J15" s="20" t="n">
        <v>6.54478438</v>
      </c>
      <c r="K15" s="18" t="n">
        <v>470.01251035</v>
      </c>
      <c r="L15" s="20" t="n">
        <v>9.50082126</v>
      </c>
      <c r="M15" s="18" t="n">
        <v>453.08554906</v>
      </c>
      <c r="N15" s="20" t="n">
        <v>12.02136641</v>
      </c>
      <c r="O15" s="18" t="n">
        <v>346.97734016</v>
      </c>
      <c r="P15" s="20" t="n">
        <v>25.67199834</v>
      </c>
      <c r="Q15" s="18" t="s">
        <v>182</v>
      </c>
      <c r="R15" s="20" t="s">
        <v>182</v>
      </c>
      <c r="S15" s="18" t="n">
        <v>367.66871077</v>
      </c>
      <c r="T15" s="20" t="n">
        <v>14.82638214</v>
      </c>
      <c r="U15" s="18" t="s">
        <v>182</v>
      </c>
      <c r="V15" s="20" t="s">
        <v>182</v>
      </c>
      <c r="W15" s="18" t="n">
        <v>442.3773681</v>
      </c>
      <c r="X15" s="20" t="n">
        <v>8.03909853</v>
      </c>
    </row>
    <row r="16" spans="1:24">
      <c r="A16" s="15" t="s">
        <v>191</v>
      </c>
      <c r="B16" s="17" t="n">
        <v>6108</v>
      </c>
      <c r="C16" s="18">
        <f>(274.0/B16*100)</f>
        <v/>
      </c>
      <c r="D16" s="19" t="n">
        <v>5834</v>
      </c>
      <c r="E16" s="18" t="n">
        <v>523.00348538</v>
      </c>
      <c r="F16" s="20" t="n">
        <v>2.70426918</v>
      </c>
      <c r="G16" s="18" t="n">
        <v>525.88597021</v>
      </c>
      <c r="H16" s="20" t="n">
        <v>4.57023499</v>
      </c>
      <c r="I16" s="18" t="n">
        <v>489.23191308</v>
      </c>
      <c r="J16" s="20" t="n">
        <v>7.43553864</v>
      </c>
      <c r="K16" s="18" t="n">
        <v>462.56551173</v>
      </c>
      <c r="L16" s="20" t="n">
        <v>8.763448110000001</v>
      </c>
      <c r="M16" s="18" t="n">
        <v>424.32579955</v>
      </c>
      <c r="N16" s="20" t="n">
        <v>10.04807055</v>
      </c>
      <c r="O16" s="18" t="n">
        <v>327.78468044</v>
      </c>
      <c r="P16" s="20" t="n">
        <v>17.76127597</v>
      </c>
      <c r="Q16" s="18" t="s">
        <v>182</v>
      </c>
      <c r="R16" s="20" t="s">
        <v>182</v>
      </c>
      <c r="S16" s="18" t="s">
        <v>182</v>
      </c>
      <c r="T16" s="20" t="s">
        <v>182</v>
      </c>
      <c r="U16" s="18" t="s">
        <v>182</v>
      </c>
      <c r="V16" s="20" t="s">
        <v>182</v>
      </c>
      <c r="W16" s="18" t="n">
        <v>386.99623778</v>
      </c>
      <c r="X16" s="20" t="n">
        <v>8.172533899999999</v>
      </c>
    </row>
    <row r="17" spans="1:24">
      <c r="A17" s="15" t="s">
        <v>192</v>
      </c>
      <c r="B17" s="17" t="n">
        <v>6504</v>
      </c>
      <c r="C17" s="18">
        <f>(810.0/B17*100)</f>
        <v/>
      </c>
      <c r="D17" s="19" t="n">
        <v>5694</v>
      </c>
      <c r="E17" s="18" t="n">
        <v>531.41127535</v>
      </c>
      <c r="F17" s="20" t="n">
        <v>2.86822466</v>
      </c>
      <c r="G17" s="18" t="n">
        <v>485.28943066</v>
      </c>
      <c r="H17" s="20" t="n">
        <v>8.090805570000001</v>
      </c>
      <c r="I17" s="18" t="n">
        <v>476.23536768</v>
      </c>
      <c r="J17" s="20" t="n">
        <v>8.745751050000001</v>
      </c>
      <c r="K17" s="18" t="n">
        <v>405.90683586</v>
      </c>
      <c r="L17" s="20" t="n">
        <v>16.5486455</v>
      </c>
      <c r="M17" s="18" t="n">
        <v>440.94706838</v>
      </c>
      <c r="N17" s="20" t="n">
        <v>21.75802472</v>
      </c>
      <c r="O17" s="18" t="s">
        <v>182</v>
      </c>
      <c r="P17" s="20" t="s">
        <v>182</v>
      </c>
      <c r="Q17" s="18" t="s">
        <v>182</v>
      </c>
      <c r="R17" s="20" t="s">
        <v>182</v>
      </c>
      <c r="S17" s="18" t="n">
        <v>338.260297</v>
      </c>
      <c r="T17" s="20" t="n">
        <v>14.23011861</v>
      </c>
      <c r="U17" s="18" t="s">
        <v>182</v>
      </c>
      <c r="V17" s="20" t="s">
        <v>182</v>
      </c>
      <c r="W17" s="18" t="n">
        <v>421.84351499</v>
      </c>
      <c r="X17" s="20" t="n">
        <v>8.30771693</v>
      </c>
    </row>
    <row r="18" spans="1:24">
      <c r="A18" s="15" t="s">
        <v>193</v>
      </c>
      <c r="B18" s="17" t="n">
        <v>5532</v>
      </c>
      <c r="C18" s="18">
        <f>(40.0/B18*100)</f>
        <v/>
      </c>
      <c r="D18" s="19" t="n">
        <v>5492</v>
      </c>
      <c r="E18" s="18" t="n">
        <v>497.17545073</v>
      </c>
      <c r="F18" s="20" t="n">
        <v>3.290566</v>
      </c>
      <c r="G18" s="18" t="n">
        <v>460.75158276</v>
      </c>
      <c r="H18" s="20" t="n">
        <v>6.5182262</v>
      </c>
      <c r="I18" s="18" t="n">
        <v>428.91739582</v>
      </c>
      <c r="J18" s="20" t="n">
        <v>6.25488733</v>
      </c>
      <c r="K18" s="18" t="n">
        <v>414.49651009</v>
      </c>
      <c r="L18" s="20" t="n">
        <v>7.20626674</v>
      </c>
      <c r="M18" s="18" t="n">
        <v>413.90584919</v>
      </c>
      <c r="N18" s="20" t="n">
        <v>8.12715532</v>
      </c>
      <c r="O18" s="18" t="n">
        <v>344.14369298</v>
      </c>
      <c r="P18" s="20" t="n">
        <v>18.50959331</v>
      </c>
      <c r="Q18" s="18" t="s">
        <v>182</v>
      </c>
      <c r="R18" s="20" t="s">
        <v>182</v>
      </c>
      <c r="S18" s="18" t="s">
        <v>182</v>
      </c>
      <c r="T18" s="20" t="s">
        <v>182</v>
      </c>
      <c r="U18" s="18" t="s">
        <v>182</v>
      </c>
      <c r="V18" s="20" t="s">
        <v>182</v>
      </c>
      <c r="W18" s="18" t="n">
        <v>382.17284321</v>
      </c>
      <c r="X18" s="20" t="n">
        <v>9.091259640000001</v>
      </c>
    </row>
    <row r="19" spans="1:24">
      <c r="A19" s="15" t="s">
        <v>194</v>
      </c>
      <c r="B19" s="17" t="n">
        <v>5658</v>
      </c>
      <c r="C19" s="18">
        <f>(192.0/B19*100)</f>
        <v/>
      </c>
      <c r="D19" s="19" t="n">
        <v>5466</v>
      </c>
      <c r="E19" s="18" t="n">
        <v>490.35385957</v>
      </c>
      <c r="F19" s="20" t="n">
        <v>2.909362</v>
      </c>
      <c r="G19" s="18" t="n">
        <v>468.70708944</v>
      </c>
      <c r="H19" s="20" t="n">
        <v>5.44163781</v>
      </c>
      <c r="I19" s="18" t="n">
        <v>448.29726801</v>
      </c>
      <c r="J19" s="20" t="n">
        <v>5.91550664</v>
      </c>
      <c r="K19" s="18" t="n">
        <v>408.98553856</v>
      </c>
      <c r="L19" s="20" t="n">
        <v>8.77450127</v>
      </c>
      <c r="M19" s="18" t="n">
        <v>397.8662042</v>
      </c>
      <c r="N19" s="20" t="n">
        <v>8.53692981</v>
      </c>
      <c r="O19" s="18" t="n">
        <v>417.5235188</v>
      </c>
      <c r="P19" s="20" t="n">
        <v>18.56400748</v>
      </c>
      <c r="Q19" s="18" t="s">
        <v>182</v>
      </c>
      <c r="R19" s="20" t="s">
        <v>182</v>
      </c>
      <c r="S19" s="18" t="s">
        <v>182</v>
      </c>
      <c r="T19" s="20" t="s">
        <v>182</v>
      </c>
      <c r="U19" s="18" t="s">
        <v>182</v>
      </c>
      <c r="V19" s="20" t="s">
        <v>182</v>
      </c>
      <c r="W19" s="18" t="n">
        <v>382.26419236</v>
      </c>
      <c r="X19" s="20" t="n">
        <v>7.80553377</v>
      </c>
    </row>
    <row r="20" spans="1:24">
      <c r="A20" s="15" t="s">
        <v>195</v>
      </c>
      <c r="B20" s="17" t="n">
        <v>3371</v>
      </c>
      <c r="C20" s="18">
        <f>(81.0/B20*100)</f>
        <v/>
      </c>
      <c r="D20" s="19" t="n">
        <v>3290</v>
      </c>
      <c r="E20" s="18" t="n">
        <v>500.43783449</v>
      </c>
      <c r="F20" s="20" t="n">
        <v>2.27601598</v>
      </c>
      <c r="G20" s="18" t="n">
        <v>443.60871064</v>
      </c>
      <c r="H20" s="20" t="n">
        <v>8.308925739999999</v>
      </c>
      <c r="I20" s="18" t="n">
        <v>405.31140847</v>
      </c>
      <c r="J20" s="20" t="n">
        <v>8.54832451</v>
      </c>
      <c r="K20" s="18" t="n">
        <v>415.12857713</v>
      </c>
      <c r="L20" s="20" t="n">
        <v>14.73921138</v>
      </c>
      <c r="M20" s="18" t="n">
        <v>394.66554045</v>
      </c>
      <c r="N20" s="20" t="n">
        <v>12.29478352</v>
      </c>
      <c r="O20" s="18" t="s">
        <v>182</v>
      </c>
      <c r="P20" s="20" t="s">
        <v>182</v>
      </c>
      <c r="Q20" s="18" t="s">
        <v>182</v>
      </c>
      <c r="R20" s="20" t="s">
        <v>182</v>
      </c>
      <c r="S20" s="18" t="s">
        <v>182</v>
      </c>
      <c r="T20" s="20" t="s">
        <v>182</v>
      </c>
      <c r="U20" s="18" t="s">
        <v>182</v>
      </c>
      <c r="V20" s="20" t="s">
        <v>182</v>
      </c>
      <c r="W20" s="18" t="n">
        <v>400.93167362</v>
      </c>
      <c r="X20" s="20" t="n">
        <v>8.11654959</v>
      </c>
    </row>
    <row r="21" spans="1:24">
      <c r="A21" s="15" t="s">
        <v>196</v>
      </c>
      <c r="B21" s="17" t="n">
        <v>5741</v>
      </c>
      <c r="C21" s="18">
        <f>(91.0/B21*100)</f>
        <v/>
      </c>
      <c r="D21" s="19" t="n">
        <v>5650</v>
      </c>
      <c r="E21" s="18" t="n">
        <v>527.94281369</v>
      </c>
      <c r="F21" s="20" t="n">
        <v>2.2537122</v>
      </c>
      <c r="G21" s="18" t="n">
        <v>505.10711957</v>
      </c>
      <c r="H21" s="20" t="n">
        <v>6.39895586</v>
      </c>
      <c r="I21" s="18" t="n">
        <v>488.99828987</v>
      </c>
      <c r="J21" s="20" t="n">
        <v>13.07505355</v>
      </c>
      <c r="K21" s="18" t="n">
        <v>451.99918658</v>
      </c>
      <c r="L21" s="20" t="n">
        <v>16.35426501</v>
      </c>
      <c r="M21" s="18" t="n">
        <v>421.82584506</v>
      </c>
      <c r="N21" s="20" t="n">
        <v>11.08728289</v>
      </c>
      <c r="O21" s="18" t="n">
        <v>412.14039851</v>
      </c>
      <c r="P21" s="20" t="n">
        <v>36.64432922</v>
      </c>
      <c r="Q21" s="18" t="s">
        <v>182</v>
      </c>
      <c r="R21" s="20" t="s">
        <v>182</v>
      </c>
      <c r="S21" s="18" t="s">
        <v>182</v>
      </c>
      <c r="T21" s="20" t="s">
        <v>182</v>
      </c>
      <c r="U21" s="18" t="s">
        <v>182</v>
      </c>
      <c r="V21" s="20" t="s">
        <v>182</v>
      </c>
      <c r="W21" s="18" t="n">
        <v>456.85925816</v>
      </c>
      <c r="X21" s="20" t="n">
        <v>10.33873602</v>
      </c>
    </row>
    <row r="22" spans="1:24">
      <c r="A22" s="15" t="s">
        <v>197</v>
      </c>
      <c r="B22" s="17" t="n">
        <v>6598</v>
      </c>
      <c r="C22" s="18">
        <f>(103.0/B22*100)</f>
        <v/>
      </c>
      <c r="D22" s="19" t="n">
        <v>6495</v>
      </c>
      <c r="E22" s="18" t="n">
        <v>515.72284113</v>
      </c>
      <c r="F22" s="20" t="n">
        <v>4.41262812</v>
      </c>
      <c r="G22" s="18" t="n">
        <v>471.7361155</v>
      </c>
      <c r="H22" s="20" t="n">
        <v>6.23107589</v>
      </c>
      <c r="I22" s="18" t="n">
        <v>443.27972561</v>
      </c>
      <c r="J22" s="20" t="n">
        <v>6.52208249</v>
      </c>
      <c r="K22" s="18" t="n">
        <v>417.36142455</v>
      </c>
      <c r="L22" s="20" t="n">
        <v>7.86898601</v>
      </c>
      <c r="M22" s="18" t="n">
        <v>401.33421047</v>
      </c>
      <c r="N22" s="20" t="n">
        <v>8.93793986</v>
      </c>
      <c r="O22" s="18" t="n">
        <v>371.78539807</v>
      </c>
      <c r="P22" s="20" t="n">
        <v>9.287245390000001</v>
      </c>
      <c r="Q22" s="18" t="s">
        <v>182</v>
      </c>
      <c r="R22" s="20" t="s">
        <v>182</v>
      </c>
      <c r="S22" s="18" t="n">
        <v>481.75555063</v>
      </c>
      <c r="T22" s="20" t="n">
        <v>8.711038220000001</v>
      </c>
      <c r="U22" s="18" t="s">
        <v>182</v>
      </c>
      <c r="V22" s="20" t="s">
        <v>182</v>
      </c>
      <c r="W22" s="18" t="n">
        <v>379.92359925</v>
      </c>
      <c r="X22" s="20" t="n">
        <v>8.106703530000001</v>
      </c>
    </row>
    <row r="23" spans="1:24">
      <c r="A23" s="15" t="s">
        <v>198</v>
      </c>
      <c r="B23" s="17" t="n">
        <v>11583</v>
      </c>
      <c r="C23" s="18">
        <f>(535.0/B23*100)</f>
        <v/>
      </c>
      <c r="D23" s="19" t="n">
        <v>11048</v>
      </c>
      <c r="E23" s="18" t="n">
        <v>505.0740353</v>
      </c>
      <c r="F23" s="20" t="n">
        <v>2.75698026</v>
      </c>
      <c r="G23" s="18" t="n">
        <v>478.17317315</v>
      </c>
      <c r="H23" s="20" t="n">
        <v>5.13292789</v>
      </c>
      <c r="I23" s="18" t="n">
        <v>457.98980056</v>
      </c>
      <c r="J23" s="20" t="n">
        <v>6.07789868</v>
      </c>
      <c r="K23" s="18" t="n">
        <v>436.82325132</v>
      </c>
      <c r="L23" s="20" t="n">
        <v>7.24455724</v>
      </c>
      <c r="M23" s="18" t="n">
        <v>439.31266075</v>
      </c>
      <c r="N23" s="20" t="n">
        <v>9.666255830000001</v>
      </c>
      <c r="O23" s="18" t="n">
        <v>415.78740956</v>
      </c>
      <c r="P23" s="20" t="n">
        <v>22.44752181</v>
      </c>
      <c r="Q23" s="18" t="s">
        <v>182</v>
      </c>
      <c r="R23" s="20" t="s">
        <v>182</v>
      </c>
      <c r="S23" s="18" t="s">
        <v>182</v>
      </c>
      <c r="T23" s="20" t="s">
        <v>182</v>
      </c>
      <c r="U23" s="18" t="s">
        <v>182</v>
      </c>
      <c r="V23" s="20" t="s">
        <v>182</v>
      </c>
      <c r="W23" s="18" t="n">
        <v>413.64618258</v>
      </c>
      <c r="X23" s="20" t="n">
        <v>5.75688115</v>
      </c>
    </row>
    <row r="24" spans="1:24">
      <c r="A24" s="15" t="s">
        <v>199</v>
      </c>
      <c r="B24" s="17" t="n">
        <v>6647</v>
      </c>
      <c r="C24" s="18">
        <f>(27.0/B24*100)</f>
        <v/>
      </c>
      <c r="D24" s="19" t="n">
        <v>6620</v>
      </c>
      <c r="E24" s="18" t="n">
        <v>519.72336305</v>
      </c>
      <c r="F24" s="20" t="n">
        <v>3.02995166</v>
      </c>
      <c r="G24" s="18" t="n">
        <v>526.18924643</v>
      </c>
      <c r="H24" s="20" t="n">
        <v>11.47080619</v>
      </c>
      <c r="I24" s="18" t="n">
        <v>490.0957203</v>
      </c>
      <c r="J24" s="20" t="n">
        <v>16.27772507</v>
      </c>
      <c r="K24" s="18" t="n">
        <v>406.41328772</v>
      </c>
      <c r="L24" s="20" t="n">
        <v>23.91064522</v>
      </c>
      <c r="M24" s="18" t="n">
        <v>461.47826523</v>
      </c>
      <c r="N24" s="20" t="n">
        <v>28.52479419</v>
      </c>
      <c r="O24" s="18" t="n">
        <v>421.72680658</v>
      </c>
      <c r="P24" s="20" t="n">
        <v>17.49008828</v>
      </c>
      <c r="Q24" s="18" t="s">
        <v>182</v>
      </c>
      <c r="R24" s="20" t="s">
        <v>182</v>
      </c>
      <c r="S24" s="18" t="s">
        <v>182</v>
      </c>
      <c r="T24" s="20" t="s">
        <v>182</v>
      </c>
      <c r="U24" s="18" t="s">
        <v>182</v>
      </c>
      <c r="V24" s="20" t="s">
        <v>182</v>
      </c>
      <c r="W24" s="18" t="n">
        <v>424.50549322</v>
      </c>
      <c r="X24" s="20" t="n">
        <v>13.293249</v>
      </c>
    </row>
    <row r="25" spans="1:24">
      <c r="A25" s="15" t="s">
        <v>200</v>
      </c>
      <c r="B25" s="17" t="n">
        <v>5581</v>
      </c>
      <c r="C25" s="18">
        <f>(28.0/B25*100)</f>
        <v/>
      </c>
      <c r="D25" s="19" t="n">
        <v>5553</v>
      </c>
      <c r="E25" s="18" t="n">
        <v>526.19358358</v>
      </c>
      <c r="F25" s="20" t="n">
        <v>3.38753936</v>
      </c>
      <c r="G25" s="18" t="n">
        <v>476.63922224</v>
      </c>
      <c r="H25" s="20" t="n">
        <v>7.05977412</v>
      </c>
      <c r="I25" s="18" t="n">
        <v>438.49530872</v>
      </c>
      <c r="J25" s="20" t="n">
        <v>11.84820418</v>
      </c>
      <c r="K25" s="18" t="n">
        <v>462.73178072</v>
      </c>
      <c r="L25" s="20" t="n">
        <v>35.73525473</v>
      </c>
      <c r="M25" s="18" t="n">
        <v>449.3913329</v>
      </c>
      <c r="N25" s="20" t="n">
        <v>38.11576424</v>
      </c>
      <c r="O25" s="18" t="n">
        <v>368.87327966</v>
      </c>
      <c r="P25" s="20" t="n">
        <v>23.3815843</v>
      </c>
      <c r="Q25" s="18" t="s">
        <v>182</v>
      </c>
      <c r="R25" s="20" t="s">
        <v>182</v>
      </c>
      <c r="S25" s="18" t="s">
        <v>182</v>
      </c>
      <c r="T25" s="20" t="s">
        <v>182</v>
      </c>
      <c r="U25" s="18" t="s">
        <v>182</v>
      </c>
      <c r="V25" s="20" t="s">
        <v>182</v>
      </c>
      <c r="W25" s="18" t="n">
        <v>454.37552611</v>
      </c>
      <c r="X25" s="20" t="n">
        <v>22.00350013</v>
      </c>
    </row>
    <row r="26" spans="1:24">
      <c r="A26" s="15" t="s">
        <v>201</v>
      </c>
      <c r="B26" s="17" t="n">
        <v>4869</v>
      </c>
      <c r="C26" s="18">
        <f>(108.0/B26*100)</f>
        <v/>
      </c>
      <c r="D26" s="19" t="n">
        <v>4761</v>
      </c>
      <c r="E26" s="18" t="n">
        <v>508.97987921</v>
      </c>
      <c r="F26" s="20" t="n">
        <v>1.97186192</v>
      </c>
      <c r="G26" s="18" t="n">
        <v>453.99026366</v>
      </c>
      <c r="H26" s="20" t="n">
        <v>4.30590728</v>
      </c>
      <c r="I26" s="18" t="n">
        <v>436.30501854</v>
      </c>
      <c r="J26" s="20" t="n">
        <v>5.52242618</v>
      </c>
      <c r="K26" s="18" t="n">
        <v>425.20541273</v>
      </c>
      <c r="L26" s="20" t="n">
        <v>5.59562221</v>
      </c>
      <c r="M26" s="18" t="n">
        <v>421.42074912</v>
      </c>
      <c r="N26" s="20" t="n">
        <v>7.23317719</v>
      </c>
      <c r="O26" s="18" t="s">
        <v>182</v>
      </c>
      <c r="P26" s="20" t="s">
        <v>182</v>
      </c>
      <c r="Q26" s="18" t="s">
        <v>182</v>
      </c>
      <c r="R26" s="20" t="s">
        <v>182</v>
      </c>
      <c r="S26" s="18" t="s">
        <v>182</v>
      </c>
      <c r="T26" s="20" t="s">
        <v>182</v>
      </c>
      <c r="U26" s="18" t="s">
        <v>182</v>
      </c>
      <c r="V26" s="20" t="s">
        <v>182</v>
      </c>
      <c r="W26" s="18" t="n">
        <v>429.91027981</v>
      </c>
      <c r="X26" s="20" t="n">
        <v>8.012524409999999</v>
      </c>
    </row>
    <row r="27" spans="1:24">
      <c r="A27" s="15" t="s">
        <v>202</v>
      </c>
      <c r="B27" s="17" t="n">
        <v>5299</v>
      </c>
      <c r="C27" s="18">
        <f>(207.0/B27*100)</f>
        <v/>
      </c>
      <c r="D27" s="19" t="n">
        <v>5092</v>
      </c>
      <c r="E27" s="18" t="n">
        <v>512.24881742</v>
      </c>
      <c r="F27" s="20" t="n">
        <v>1.81185006</v>
      </c>
      <c r="G27" s="18" t="n">
        <v>471.70789415</v>
      </c>
      <c r="H27" s="20" t="n">
        <v>5.00953493</v>
      </c>
      <c r="I27" s="18" t="n">
        <v>445.22382766</v>
      </c>
      <c r="J27" s="20" t="n">
        <v>6.76354374</v>
      </c>
      <c r="K27" s="18" t="n">
        <v>409.76719778</v>
      </c>
      <c r="L27" s="20" t="n">
        <v>7.48490347</v>
      </c>
      <c r="M27" s="18" t="n">
        <v>388.99390624</v>
      </c>
      <c r="N27" s="20" t="n">
        <v>8.98351839</v>
      </c>
      <c r="O27" s="18" t="n">
        <v>387.30917951</v>
      </c>
      <c r="P27" s="20" t="n">
        <v>16.08929805</v>
      </c>
      <c r="Q27" s="18" t="s">
        <v>182</v>
      </c>
      <c r="R27" s="20" t="s">
        <v>182</v>
      </c>
      <c r="S27" s="18" t="s">
        <v>182</v>
      </c>
      <c r="T27" s="20" t="s">
        <v>182</v>
      </c>
      <c r="U27" s="18" t="s">
        <v>182</v>
      </c>
      <c r="V27" s="20" t="s">
        <v>182</v>
      </c>
      <c r="W27" s="18" t="n">
        <v>407.27886096</v>
      </c>
      <c r="X27" s="20" t="n">
        <v>4.54634727</v>
      </c>
    </row>
    <row r="28" spans="1:24">
      <c r="A28" s="15" t="s">
        <v>203</v>
      </c>
      <c r="B28" s="17" t="n">
        <v>7568</v>
      </c>
      <c r="C28" s="18">
        <f>(141.0/B28*100)</f>
        <v/>
      </c>
      <c r="D28" s="19" t="n">
        <v>7427</v>
      </c>
      <c r="E28" s="18" t="n">
        <v>431.25991932</v>
      </c>
      <c r="F28" s="20" t="n">
        <v>2.51863503</v>
      </c>
      <c r="G28" s="18" t="n">
        <v>424.74935646</v>
      </c>
      <c r="H28" s="20" t="n">
        <v>5.50117004</v>
      </c>
      <c r="I28" s="18" t="n">
        <v>411.20015821</v>
      </c>
      <c r="J28" s="20" t="n">
        <v>5.67499894</v>
      </c>
      <c r="K28" s="18" t="n">
        <v>405.65160871</v>
      </c>
      <c r="L28" s="20" t="n">
        <v>9.89050145</v>
      </c>
      <c r="M28" s="18" t="n">
        <v>413.98874266</v>
      </c>
      <c r="N28" s="20" t="n">
        <v>15.04812725</v>
      </c>
      <c r="O28" s="18" t="n">
        <v>334.93985653</v>
      </c>
      <c r="P28" s="20" t="n">
        <v>9.19196545</v>
      </c>
      <c r="Q28" s="18" t="s">
        <v>182</v>
      </c>
      <c r="R28" s="20" t="s">
        <v>182</v>
      </c>
      <c r="S28" s="18" t="s">
        <v>182</v>
      </c>
      <c r="T28" s="20" t="s">
        <v>182</v>
      </c>
      <c r="U28" s="18" t="s">
        <v>182</v>
      </c>
      <c r="V28" s="20" t="s">
        <v>182</v>
      </c>
      <c r="W28" s="18" t="n">
        <v>369.95962885</v>
      </c>
      <c r="X28" s="20" t="n">
        <v>9.18679519</v>
      </c>
    </row>
    <row r="29" spans="1:24">
      <c r="A29" s="15" t="s">
        <v>204</v>
      </c>
      <c r="B29" s="17" t="n">
        <v>5385</v>
      </c>
      <c r="C29" s="18">
        <f>(37.0/B29*100)</f>
        <v/>
      </c>
      <c r="D29" s="19" t="n">
        <v>5348</v>
      </c>
      <c r="E29" s="18" t="n">
        <v>520.78872701</v>
      </c>
      <c r="F29" s="20" t="n">
        <v>2.45004519</v>
      </c>
      <c r="G29" s="18" t="n">
        <v>515.08563191</v>
      </c>
      <c r="H29" s="20" t="n">
        <v>6.11567513</v>
      </c>
      <c r="I29" s="18" t="n">
        <v>487.29118917</v>
      </c>
      <c r="J29" s="20" t="n">
        <v>5.03636339</v>
      </c>
      <c r="K29" s="18" t="n">
        <v>462.50318304</v>
      </c>
      <c r="L29" s="20" t="n">
        <v>8.07663967</v>
      </c>
      <c r="M29" s="18" t="n">
        <v>445.03574825</v>
      </c>
      <c r="N29" s="20" t="n">
        <v>8.54178383</v>
      </c>
      <c r="O29" s="18" t="n">
        <v>324.13415987</v>
      </c>
      <c r="P29" s="20" t="n">
        <v>51.69632977</v>
      </c>
      <c r="Q29" s="18" t="s">
        <v>182</v>
      </c>
      <c r="R29" s="20" t="s">
        <v>182</v>
      </c>
      <c r="S29" s="18" t="n">
        <v>314.02123871</v>
      </c>
      <c r="T29" s="20" t="n">
        <v>13.26138992</v>
      </c>
      <c r="U29" s="18" t="s">
        <v>182</v>
      </c>
      <c r="V29" s="20" t="s">
        <v>182</v>
      </c>
      <c r="W29" s="18" t="n">
        <v>423.27253652</v>
      </c>
      <c r="X29" s="20" t="n">
        <v>14.52057832</v>
      </c>
    </row>
    <row r="30" spans="1:24">
      <c r="A30" s="15" t="s">
        <v>205</v>
      </c>
      <c r="B30" s="17" t="n">
        <v>4520</v>
      </c>
      <c r="C30" s="18">
        <f>(618.0/B30*100)</f>
        <v/>
      </c>
      <c r="D30" s="19" t="n">
        <v>3902</v>
      </c>
      <c r="E30" s="18" t="n">
        <v>537.4182307900001</v>
      </c>
      <c r="F30" s="20" t="n">
        <v>2.9346888</v>
      </c>
      <c r="G30" s="18" t="n">
        <v>516.42448991</v>
      </c>
      <c r="H30" s="20" t="n">
        <v>6.69989776</v>
      </c>
      <c r="I30" s="18" t="n">
        <v>477.18780306</v>
      </c>
      <c r="J30" s="20" t="n">
        <v>6.90793942</v>
      </c>
      <c r="K30" s="18" t="n">
        <v>467.75758099</v>
      </c>
      <c r="L30" s="20" t="n">
        <v>8.779806219999999</v>
      </c>
      <c r="M30" s="18" t="n">
        <v>429.00276822</v>
      </c>
      <c r="N30" s="20" t="n">
        <v>10.78471</v>
      </c>
      <c r="O30" s="18" t="n">
        <v>405.01001004</v>
      </c>
      <c r="P30" s="20" t="n">
        <v>26.28454288</v>
      </c>
      <c r="Q30" s="18" t="s">
        <v>182</v>
      </c>
      <c r="R30" s="20" t="s">
        <v>182</v>
      </c>
      <c r="S30" s="18" t="s">
        <v>182</v>
      </c>
      <c r="T30" s="20" t="s">
        <v>182</v>
      </c>
      <c r="U30" s="18" t="s">
        <v>182</v>
      </c>
      <c r="V30" s="20" t="s">
        <v>182</v>
      </c>
      <c r="W30" s="18" t="n">
        <v>415.35164209</v>
      </c>
      <c r="X30" s="20" t="n">
        <v>6.51127978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(18.0/B32*100)</f>
        <v/>
      </c>
      <c r="D32" s="19" t="n">
        <v>4460</v>
      </c>
      <c r="E32" s="18" t="n">
        <v>523.40667633</v>
      </c>
      <c r="F32" s="20" t="n">
        <v>2.48310495</v>
      </c>
      <c r="G32" s="18" t="n">
        <v>470.59292811</v>
      </c>
      <c r="H32" s="20" t="n">
        <v>6.21176331</v>
      </c>
      <c r="I32" s="18" t="n">
        <v>440.68586966</v>
      </c>
      <c r="J32" s="20" t="n">
        <v>5.90165088</v>
      </c>
      <c r="K32" s="18" t="n">
        <v>445.31639677</v>
      </c>
      <c r="L32" s="20" t="n">
        <v>8.545971010000001</v>
      </c>
      <c r="M32" s="18" t="n">
        <v>411.27595221</v>
      </c>
      <c r="N32" s="20" t="n">
        <v>8.71001775</v>
      </c>
      <c r="O32" s="18" t="n">
        <v>415.96615723</v>
      </c>
      <c r="P32" s="20" t="n">
        <v>23.22638406</v>
      </c>
      <c r="Q32" s="18" t="s">
        <v>182</v>
      </c>
      <c r="R32" s="20" t="s">
        <v>182</v>
      </c>
      <c r="S32" s="18" t="s">
        <v>182</v>
      </c>
      <c r="T32" s="20" t="s">
        <v>182</v>
      </c>
      <c r="U32" s="18" t="s">
        <v>182</v>
      </c>
      <c r="V32" s="20" t="s">
        <v>182</v>
      </c>
      <c r="W32" s="18" t="n">
        <v>421.84461763</v>
      </c>
      <c r="X32" s="20" t="n">
        <v>10.12578468</v>
      </c>
    </row>
    <row r="33" spans="1:24">
      <c r="A33" s="15" t="s">
        <v>208</v>
      </c>
      <c r="B33" s="17" t="n">
        <v>7325</v>
      </c>
      <c r="C33" s="18">
        <f>(254.0/B33*100)</f>
        <v/>
      </c>
      <c r="D33" s="19" t="n">
        <v>7071</v>
      </c>
      <c r="E33" s="18" t="n">
        <v>517.39247097</v>
      </c>
      <c r="F33" s="20" t="n">
        <v>2.52459234</v>
      </c>
      <c r="G33" s="18" t="n">
        <v>474.20761514</v>
      </c>
      <c r="H33" s="20" t="n">
        <v>6.19399554</v>
      </c>
      <c r="I33" s="18" t="n">
        <v>451.80831896</v>
      </c>
      <c r="J33" s="20" t="n">
        <v>6.76460255</v>
      </c>
      <c r="K33" s="18" t="n">
        <v>435.47096042</v>
      </c>
      <c r="L33" s="20" t="n">
        <v>6.89048466</v>
      </c>
      <c r="M33" s="18" t="n">
        <v>418.69683037</v>
      </c>
      <c r="N33" s="20" t="n">
        <v>8.06608131</v>
      </c>
      <c r="O33" s="18" t="n">
        <v>376.02911283</v>
      </c>
      <c r="P33" s="20" t="n">
        <v>21.32653468</v>
      </c>
      <c r="Q33" s="18" t="s">
        <v>182</v>
      </c>
      <c r="R33" s="20" t="s">
        <v>182</v>
      </c>
      <c r="S33" s="18" t="s">
        <v>182</v>
      </c>
      <c r="T33" s="20" t="s">
        <v>182</v>
      </c>
      <c r="U33" s="18" t="s">
        <v>182</v>
      </c>
      <c r="V33" s="20" t="s">
        <v>182</v>
      </c>
      <c r="W33" s="18" t="n">
        <v>433.04796048</v>
      </c>
      <c r="X33" s="20" t="n">
        <v>9.95591078</v>
      </c>
    </row>
    <row r="34" spans="1:24">
      <c r="A34" s="15" t="s">
        <v>209</v>
      </c>
      <c r="B34" s="17" t="n">
        <v>6350</v>
      </c>
      <c r="C34" s="18">
        <f>(94.0/B34*100)</f>
        <v/>
      </c>
      <c r="D34" s="19" t="n">
        <v>6256</v>
      </c>
      <c r="E34" s="18" t="n">
        <v>479.1235481</v>
      </c>
      <c r="F34" s="20" t="n">
        <v>2.86670341</v>
      </c>
      <c r="G34" s="18" t="n">
        <v>462.59475938</v>
      </c>
      <c r="H34" s="20" t="n">
        <v>4.53797848</v>
      </c>
      <c r="I34" s="18" t="n">
        <v>457.84514522</v>
      </c>
      <c r="J34" s="20" t="n">
        <v>5.50277204</v>
      </c>
      <c r="K34" s="18" t="n">
        <v>428.25813502</v>
      </c>
      <c r="L34" s="20" t="n">
        <v>6.85001859</v>
      </c>
      <c r="M34" s="18" t="n">
        <v>402.83061214</v>
      </c>
      <c r="N34" s="20" t="n">
        <v>6.30152809</v>
      </c>
      <c r="O34" s="18" t="n">
        <v>336.00964723</v>
      </c>
      <c r="P34" s="20" t="n">
        <v>14.75537024</v>
      </c>
      <c r="Q34" s="18" t="s">
        <v>182</v>
      </c>
      <c r="R34" s="20" t="s">
        <v>182</v>
      </c>
      <c r="S34" s="18" t="n">
        <v>263.37193708</v>
      </c>
      <c r="T34" s="20" t="n">
        <v>13.61114927</v>
      </c>
      <c r="U34" s="18" t="s">
        <v>182</v>
      </c>
      <c r="V34" s="20" t="s">
        <v>182</v>
      </c>
      <c r="W34" s="18" t="n">
        <v>363.83619968</v>
      </c>
      <c r="X34" s="20" t="n">
        <v>8.70967478</v>
      </c>
    </row>
    <row r="35" spans="1:24">
      <c r="A35" s="15" t="s">
        <v>210</v>
      </c>
      <c r="B35" s="17" t="n">
        <v>6406</v>
      </c>
      <c r="C35" s="18">
        <f>(85.0/B35*100)</f>
        <v/>
      </c>
      <c r="D35" s="19" t="n">
        <v>6321</v>
      </c>
      <c r="E35" s="18" t="n">
        <v>526.01414794</v>
      </c>
      <c r="F35" s="20" t="n">
        <v>1.71783343</v>
      </c>
      <c r="G35" s="18" t="n">
        <v>511.69875772</v>
      </c>
      <c r="H35" s="20" t="n">
        <v>4.30241041</v>
      </c>
      <c r="I35" s="18" t="n">
        <v>477.42399013</v>
      </c>
      <c r="J35" s="20" t="n">
        <v>4.32336639</v>
      </c>
      <c r="K35" s="18" t="n">
        <v>436.7129447</v>
      </c>
      <c r="L35" s="20" t="n">
        <v>6.46425252</v>
      </c>
      <c r="M35" s="18" t="n">
        <v>420.81714796</v>
      </c>
      <c r="N35" s="20" t="n">
        <v>9.13084965</v>
      </c>
      <c r="O35" s="18" t="n">
        <v>430.2645433</v>
      </c>
      <c r="P35" s="20" t="n">
        <v>21.07802728</v>
      </c>
      <c r="Q35" s="18" t="s">
        <v>182</v>
      </c>
      <c r="R35" s="20" t="s">
        <v>182</v>
      </c>
      <c r="S35" s="18" t="n">
        <v>337.32521215</v>
      </c>
      <c r="T35" s="20" t="n">
        <v>11.65794297</v>
      </c>
      <c r="U35" s="18" t="s">
        <v>182</v>
      </c>
      <c r="V35" s="20" t="s">
        <v>182</v>
      </c>
      <c r="W35" s="18" t="n">
        <v>415.78858356</v>
      </c>
      <c r="X35" s="20" t="n">
        <v>6.29889649</v>
      </c>
    </row>
    <row r="36" spans="1:24">
      <c r="A36" s="15" t="s">
        <v>211</v>
      </c>
      <c r="B36" s="17" t="n">
        <v>6736</v>
      </c>
      <c r="C36" s="18">
        <f>(67.0/B36*100)</f>
        <v/>
      </c>
      <c r="D36" s="19" t="n">
        <v>6669</v>
      </c>
      <c r="E36" s="18" t="n">
        <v>505.27430034</v>
      </c>
      <c r="F36" s="20" t="n">
        <v>2.35180385</v>
      </c>
      <c r="G36" s="18" t="n">
        <v>499.22970571</v>
      </c>
      <c r="H36" s="20" t="n">
        <v>4.31537708</v>
      </c>
      <c r="I36" s="18" t="n">
        <v>493.63722166</v>
      </c>
      <c r="J36" s="20" t="n">
        <v>5.06594974</v>
      </c>
      <c r="K36" s="18" t="n">
        <v>471.31673794</v>
      </c>
      <c r="L36" s="20" t="n">
        <v>8.29554343</v>
      </c>
      <c r="M36" s="18" t="n">
        <v>432.13589314</v>
      </c>
      <c r="N36" s="20" t="n">
        <v>14.23603911</v>
      </c>
      <c r="O36" s="18" t="n">
        <v>369.72364582</v>
      </c>
      <c r="P36" s="20" t="n">
        <v>22.3136275</v>
      </c>
      <c r="Q36" s="18" t="s">
        <v>182</v>
      </c>
      <c r="R36" s="20" t="s">
        <v>182</v>
      </c>
      <c r="S36" s="18" t="s">
        <v>182</v>
      </c>
      <c r="T36" s="20" t="s">
        <v>182</v>
      </c>
      <c r="U36" s="18" t="s">
        <v>182</v>
      </c>
      <c r="V36" s="20" t="s">
        <v>182</v>
      </c>
      <c r="W36" s="18" t="n">
        <v>415.76288655</v>
      </c>
      <c r="X36" s="20" t="n">
        <v>7.4271459</v>
      </c>
    </row>
    <row r="37" spans="1:24">
      <c r="A37" s="15" t="s">
        <v>212</v>
      </c>
      <c r="B37" s="17" t="n">
        <v>5458</v>
      </c>
      <c r="C37" s="18">
        <f>(306.0/B37*100)</f>
        <v/>
      </c>
      <c r="D37" s="19" t="n">
        <v>5152</v>
      </c>
      <c r="E37" s="18" t="n">
        <v>525.42301881</v>
      </c>
      <c r="F37" s="20" t="n">
        <v>3.28311358</v>
      </c>
      <c r="G37" s="18" t="n">
        <v>515.32722425</v>
      </c>
      <c r="H37" s="20" t="n">
        <v>6.44564965</v>
      </c>
      <c r="I37" s="18" t="n">
        <v>497.09005044</v>
      </c>
      <c r="J37" s="20" t="n">
        <v>6.18540123</v>
      </c>
      <c r="K37" s="18" t="n">
        <v>486.44136735</v>
      </c>
      <c r="L37" s="20" t="n">
        <v>6.04043708</v>
      </c>
      <c r="M37" s="18" t="n">
        <v>458.02134448</v>
      </c>
      <c r="N37" s="20" t="n">
        <v>9.053840989999999</v>
      </c>
      <c r="O37" s="18" t="n">
        <v>343.16972128</v>
      </c>
      <c r="P37" s="20" t="n">
        <v>23.12127196</v>
      </c>
      <c r="Q37" s="18" t="s">
        <v>182</v>
      </c>
      <c r="R37" s="20" t="s">
        <v>182</v>
      </c>
      <c r="S37" s="18" t="s">
        <v>182</v>
      </c>
      <c r="T37" s="20" t="s">
        <v>182</v>
      </c>
      <c r="U37" s="18" t="s">
        <v>182</v>
      </c>
      <c r="V37" s="20" t="s">
        <v>182</v>
      </c>
      <c r="W37" s="18" t="n">
        <v>412.4358681</v>
      </c>
      <c r="X37" s="20" t="n">
        <v>6.48409859</v>
      </c>
    </row>
    <row r="38" spans="1:24">
      <c r="A38" s="15" t="s">
        <v>213</v>
      </c>
      <c r="B38" s="17" t="n">
        <v>5860</v>
      </c>
      <c r="C38" s="18">
        <f>(75.0/B38*100)</f>
        <v/>
      </c>
      <c r="D38" s="19" t="n">
        <v>5785</v>
      </c>
      <c r="E38" s="18" t="n">
        <v>509.70011376</v>
      </c>
      <c r="F38" s="20" t="n">
        <v>2.75567648</v>
      </c>
      <c r="G38" s="18" t="n">
        <v>494.96832226</v>
      </c>
      <c r="H38" s="20" t="n">
        <v>6.59976985</v>
      </c>
      <c r="I38" s="18" t="n">
        <v>452.38834682</v>
      </c>
      <c r="J38" s="20" t="n">
        <v>7.50108838</v>
      </c>
      <c r="K38" s="18" t="n">
        <v>446.29771685</v>
      </c>
      <c r="L38" s="20" t="n">
        <v>10.80424075</v>
      </c>
      <c r="M38" s="18" t="n">
        <v>411.22742664</v>
      </c>
      <c r="N38" s="20" t="n">
        <v>13.5450433</v>
      </c>
      <c r="O38" s="18" t="n">
        <v>369.61260262</v>
      </c>
      <c r="P38" s="20" t="n">
        <v>18.26023486</v>
      </c>
      <c r="Q38" s="18" t="s">
        <v>182</v>
      </c>
      <c r="R38" s="20" t="s">
        <v>182</v>
      </c>
      <c r="S38" s="18" t="s">
        <v>182</v>
      </c>
      <c r="T38" s="20" t="s">
        <v>182</v>
      </c>
      <c r="U38" s="18" t="s">
        <v>182</v>
      </c>
      <c r="V38" s="20" t="s">
        <v>182</v>
      </c>
      <c r="W38" s="18" t="n">
        <v>416.4427636</v>
      </c>
      <c r="X38" s="20" t="n">
        <v>6.58890752</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(5681.0/B40*100)</f>
        <v/>
      </c>
      <c r="D40" s="19" t="n">
        <v>8476</v>
      </c>
      <c r="E40" s="18" t="n">
        <v>515.38738997</v>
      </c>
      <c r="F40" s="20" t="n">
        <v>3.02324385</v>
      </c>
      <c r="G40" s="18" t="n">
        <v>483.71363165</v>
      </c>
      <c r="H40" s="20" t="n">
        <v>6.83970328</v>
      </c>
      <c r="I40" s="18" t="n">
        <v>476.98231151</v>
      </c>
      <c r="J40" s="20" t="n">
        <v>7.07725449</v>
      </c>
      <c r="K40" s="18" t="n">
        <v>444.97659421</v>
      </c>
      <c r="L40" s="20" t="n">
        <v>11.77932805</v>
      </c>
      <c r="M40" s="18" t="n">
        <v>419.6463244</v>
      </c>
      <c r="N40" s="20" t="n">
        <v>11.21060193</v>
      </c>
      <c r="O40" s="18" t="n">
        <v>432.02468627</v>
      </c>
      <c r="P40" s="20" t="n">
        <v>21.89614716</v>
      </c>
      <c r="Q40" s="18" t="s">
        <v>182</v>
      </c>
      <c r="R40" s="20" t="s">
        <v>182</v>
      </c>
      <c r="S40" s="18" t="n">
        <v>493.18465857</v>
      </c>
      <c r="T40" s="20" t="n">
        <v>2.25147869</v>
      </c>
      <c r="U40" s="18" t="s">
        <v>182</v>
      </c>
      <c r="V40" s="20" t="s">
        <v>182</v>
      </c>
      <c r="W40" s="18" t="n">
        <v>413.25979374</v>
      </c>
      <c r="X40" s="20" t="n">
        <v>7.00078099</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(2873.0/B46*100)</f>
        <v/>
      </c>
      <c r="D46" s="19" t="n">
        <v>20268</v>
      </c>
      <c r="E46" s="18" t="n">
        <v>438.36635463</v>
      </c>
      <c r="F46" s="20" t="n">
        <v>3.68769567</v>
      </c>
      <c r="G46" s="18" t="n">
        <v>394.61854943</v>
      </c>
      <c r="H46" s="20" t="n">
        <v>6.1294922</v>
      </c>
      <c r="I46" s="18" t="n">
        <v>400.93486623</v>
      </c>
      <c r="J46" s="20" t="n">
        <v>7.10029554</v>
      </c>
      <c r="K46" s="18" t="n">
        <v>398.35900538</v>
      </c>
      <c r="L46" s="20" t="n">
        <v>7.50132581</v>
      </c>
      <c r="M46" s="18" t="n">
        <v>348.80723924</v>
      </c>
      <c r="N46" s="20" t="n">
        <v>8.36673021</v>
      </c>
      <c r="O46" s="18" t="n">
        <v>307.86644132</v>
      </c>
      <c r="P46" s="20" t="n">
        <v>11.90587687</v>
      </c>
      <c r="Q46" s="18" t="s">
        <v>182</v>
      </c>
      <c r="R46" s="20" t="s">
        <v>182</v>
      </c>
      <c r="S46" s="18" t="s">
        <v>182</v>
      </c>
      <c r="T46" s="20" t="s">
        <v>182</v>
      </c>
      <c r="U46" s="18" t="s">
        <v>182</v>
      </c>
      <c r="V46" s="20" t="s">
        <v>182</v>
      </c>
      <c r="W46" s="18" t="n">
        <v>385.37447011</v>
      </c>
      <c r="X46" s="20" t="n">
        <v>3.72240955</v>
      </c>
    </row>
    <row r="47" spans="1:24">
      <c r="A47" s="15" t="s">
        <v>222</v>
      </c>
      <c r="B47" s="17" t="n">
        <v>5928</v>
      </c>
      <c r="C47" s="18">
        <f>(197.0/B47*100)</f>
        <v/>
      </c>
      <c r="D47" s="19" t="n">
        <v>5731</v>
      </c>
      <c r="E47" s="18" t="n">
        <v>482.90353379</v>
      </c>
      <c r="F47" s="20" t="n">
        <v>4.27232997</v>
      </c>
      <c r="G47" s="18" t="n">
        <v>419.7187439</v>
      </c>
      <c r="H47" s="20" t="n">
        <v>6.57793872</v>
      </c>
      <c r="I47" s="18" t="n">
        <v>406.57337053</v>
      </c>
      <c r="J47" s="20" t="n">
        <v>6.66601744</v>
      </c>
      <c r="K47" s="18" t="n">
        <v>394.28453854</v>
      </c>
      <c r="L47" s="20" t="n">
        <v>6.97678146</v>
      </c>
      <c r="M47" s="18" t="n">
        <v>398.76412651</v>
      </c>
      <c r="N47" s="20" t="n">
        <v>7.49328564</v>
      </c>
      <c r="O47" s="18" t="n">
        <v>325.00177883</v>
      </c>
      <c r="P47" s="20" t="n">
        <v>13.28366105</v>
      </c>
      <c r="Q47" s="18" t="s">
        <v>182</v>
      </c>
      <c r="R47" s="20" t="s">
        <v>182</v>
      </c>
      <c r="S47" s="18" t="s">
        <v>182</v>
      </c>
      <c r="T47" s="20" t="s">
        <v>182</v>
      </c>
      <c r="U47" s="18" t="s">
        <v>182</v>
      </c>
      <c r="V47" s="20" t="s">
        <v>182</v>
      </c>
      <c r="W47" s="18" t="n">
        <v>356.3961878</v>
      </c>
      <c r="X47" s="20" t="n">
        <v>6.41474399</v>
      </c>
    </row>
    <row r="48" spans="1:24">
      <c r="A48" s="15" t="s">
        <v>223</v>
      </c>
      <c r="B48" s="17" t="n">
        <v>9841</v>
      </c>
      <c r="C48" s="18">
        <f>(19.0/B48*100)</f>
        <v/>
      </c>
      <c r="D48" s="19" t="n">
        <v>9822</v>
      </c>
      <c r="E48" s="18" t="n">
        <v>504.80900084</v>
      </c>
      <c r="F48" s="20" t="n">
        <v>4.91593537</v>
      </c>
      <c r="G48" s="18" t="n">
        <v>463.54332312</v>
      </c>
      <c r="H48" s="20" t="n">
        <v>9.768836930000001</v>
      </c>
      <c r="I48" s="18" t="n">
        <v>457.82782316</v>
      </c>
      <c r="J48" s="20" t="n">
        <v>10.08111958</v>
      </c>
      <c r="K48" s="18" t="n">
        <v>411.50498595</v>
      </c>
      <c r="L48" s="20" t="n">
        <v>16.79782147</v>
      </c>
      <c r="M48" s="18" t="n">
        <v>415.10605007</v>
      </c>
      <c r="N48" s="20" t="n">
        <v>15.54428665</v>
      </c>
      <c r="O48" s="18" t="n">
        <v>324.36252601</v>
      </c>
      <c r="P48" s="20" t="n">
        <v>11.17732921</v>
      </c>
      <c r="Q48" s="18" t="s">
        <v>182</v>
      </c>
      <c r="R48" s="20" t="s">
        <v>182</v>
      </c>
      <c r="S48" s="18" t="s">
        <v>182</v>
      </c>
      <c r="T48" s="20" t="s">
        <v>182</v>
      </c>
      <c r="U48" s="18" t="s">
        <v>182</v>
      </c>
      <c r="V48" s="20" t="s">
        <v>182</v>
      </c>
      <c r="W48" s="18" t="n">
        <v>439.02595666</v>
      </c>
      <c r="X48" s="20" t="n">
        <v>14.10201269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(1173.0/B50*100)</f>
        <v/>
      </c>
      <c r="D50" s="19" t="n">
        <v>10622</v>
      </c>
      <c r="E50" s="18" t="n">
        <v>446.05058277</v>
      </c>
      <c r="F50" s="20" t="n">
        <v>2.93686898</v>
      </c>
      <c r="G50" s="18" t="n">
        <v>422.18846317</v>
      </c>
      <c r="H50" s="20" t="n">
        <v>3.76062852</v>
      </c>
      <c r="I50" s="18" t="n">
        <v>427.68209361</v>
      </c>
      <c r="J50" s="20" t="n">
        <v>5.67229828</v>
      </c>
      <c r="K50" s="18" t="n">
        <v>412.71658892</v>
      </c>
      <c r="L50" s="20" t="n">
        <v>5.48131373</v>
      </c>
      <c r="M50" s="18" t="n">
        <v>401.44525304</v>
      </c>
      <c r="N50" s="20" t="n">
        <v>7.43754993</v>
      </c>
      <c r="O50" s="18" t="n">
        <v>322.25586987</v>
      </c>
      <c r="P50" s="20" t="n">
        <v>8.56992509</v>
      </c>
      <c r="Q50" s="18" t="s">
        <v>182</v>
      </c>
      <c r="R50" s="20" t="s">
        <v>182</v>
      </c>
      <c r="S50" s="18" t="s">
        <v>182</v>
      </c>
      <c r="T50" s="20" t="s">
        <v>182</v>
      </c>
      <c r="U50" s="18" t="s">
        <v>182</v>
      </c>
      <c r="V50" s="20" t="s">
        <v>182</v>
      </c>
      <c r="W50" s="18" t="n">
        <v>385.30690341</v>
      </c>
      <c r="X50" s="20" t="n">
        <v>8.43786145</v>
      </c>
    </row>
    <row r="51" spans="1:24">
      <c r="A51" s="15" t="s">
        <v>226</v>
      </c>
      <c r="B51" s="17" t="n">
        <v>6866</v>
      </c>
      <c r="C51" s="18">
        <f>(116.0/B51*100)</f>
        <v/>
      </c>
      <c r="D51" s="19" t="n">
        <v>6750</v>
      </c>
      <c r="E51" s="18" t="n">
        <v>440.81199638</v>
      </c>
      <c r="F51" s="20" t="n">
        <v>3.05727293</v>
      </c>
      <c r="G51" s="18" t="n">
        <v>418.13168328</v>
      </c>
      <c r="H51" s="20" t="n">
        <v>6.6831823</v>
      </c>
      <c r="I51" s="18" t="n">
        <v>415.60538733</v>
      </c>
      <c r="J51" s="20" t="n">
        <v>7.65760642</v>
      </c>
      <c r="K51" s="18" t="n">
        <v>407.09093841</v>
      </c>
      <c r="L51" s="20" t="n">
        <v>8.44357149</v>
      </c>
      <c r="M51" s="18" t="n">
        <v>392.27767457</v>
      </c>
      <c r="N51" s="20" t="n">
        <v>9.42920457</v>
      </c>
      <c r="O51" s="18" t="n">
        <v>306.15936954</v>
      </c>
      <c r="P51" s="20" t="n">
        <v>16.24559738</v>
      </c>
      <c r="Q51" s="18" t="s">
        <v>182</v>
      </c>
      <c r="R51" s="20" t="s">
        <v>182</v>
      </c>
      <c r="S51" s="18" t="n">
        <v>427.96430568</v>
      </c>
      <c r="T51" s="20" t="n">
        <v>5.20460603</v>
      </c>
      <c r="U51" s="18" t="s">
        <v>182</v>
      </c>
      <c r="V51" s="20" t="s">
        <v>182</v>
      </c>
      <c r="W51" s="18" t="n">
        <v>392.77273665</v>
      </c>
      <c r="X51" s="20" t="n">
        <v>5.12742834</v>
      </c>
    </row>
    <row r="52" spans="1:24">
      <c r="A52" s="15" t="s">
        <v>227</v>
      </c>
      <c r="B52" s="17" t="n">
        <v>5809</v>
      </c>
      <c r="C52" s="18">
        <f>(120.0/B52*100)</f>
        <v/>
      </c>
      <c r="D52" s="19" t="n">
        <v>5689</v>
      </c>
      <c r="E52" s="18" t="n">
        <v>507.47592457</v>
      </c>
      <c r="F52" s="20" t="n">
        <v>2.60736733</v>
      </c>
      <c r="G52" s="18" t="n">
        <v>456.27189752</v>
      </c>
      <c r="H52" s="20" t="n">
        <v>4.96504284</v>
      </c>
      <c r="I52" s="18" t="n">
        <v>441.41583671</v>
      </c>
      <c r="J52" s="20" t="n">
        <v>5.90277517</v>
      </c>
      <c r="K52" s="18" t="n">
        <v>434.37948997</v>
      </c>
      <c r="L52" s="20" t="n">
        <v>6.93657522</v>
      </c>
      <c r="M52" s="18" t="n">
        <v>419.87361358</v>
      </c>
      <c r="N52" s="20" t="n">
        <v>8.687875480000001</v>
      </c>
      <c r="O52" s="18" t="n">
        <v>369.52470076</v>
      </c>
      <c r="P52" s="20" t="n">
        <v>22.63947018</v>
      </c>
      <c r="Q52" s="18" t="s">
        <v>182</v>
      </c>
      <c r="R52" s="20" t="s">
        <v>182</v>
      </c>
      <c r="S52" s="18" t="s">
        <v>182</v>
      </c>
      <c r="T52" s="20" t="s">
        <v>182</v>
      </c>
      <c r="U52" s="18" t="s">
        <v>182</v>
      </c>
      <c r="V52" s="20" t="s">
        <v>182</v>
      </c>
      <c r="W52" s="18" t="n">
        <v>400.10536762</v>
      </c>
      <c r="X52" s="20" t="n">
        <v>6.67309409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(509.0/B54*100)</f>
        <v/>
      </c>
      <c r="D54" s="19" t="n">
        <v>4231</v>
      </c>
      <c r="E54" s="18" t="n">
        <v>386.04907522</v>
      </c>
      <c r="F54" s="20" t="n">
        <v>3.75854667</v>
      </c>
      <c r="G54" s="18" t="n">
        <v>352.95536186</v>
      </c>
      <c r="H54" s="20" t="n">
        <v>5.7148902</v>
      </c>
      <c r="I54" s="18" t="n">
        <v>348.01456255</v>
      </c>
      <c r="J54" s="20" t="n">
        <v>6.90948699</v>
      </c>
      <c r="K54" s="18" t="n">
        <v>349.60759239</v>
      </c>
      <c r="L54" s="20" t="n">
        <v>7.11120695</v>
      </c>
      <c r="M54" s="18" t="n">
        <v>331.939125</v>
      </c>
      <c r="N54" s="20" t="n">
        <v>7.88585204</v>
      </c>
      <c r="O54" s="18" t="n">
        <v>297.57841935</v>
      </c>
      <c r="P54" s="20" t="n">
        <v>8.27344974</v>
      </c>
      <c r="Q54" s="18" t="s">
        <v>182</v>
      </c>
      <c r="R54" s="20" t="s">
        <v>182</v>
      </c>
      <c r="S54" s="18" t="s">
        <v>182</v>
      </c>
      <c r="T54" s="20" t="s">
        <v>182</v>
      </c>
      <c r="U54" s="18" t="s">
        <v>182</v>
      </c>
      <c r="V54" s="20" t="s">
        <v>182</v>
      </c>
      <c r="W54" s="18" t="n">
        <v>312.20590122</v>
      </c>
      <c r="X54" s="20" t="n">
        <v>4.44254118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(80.0/B56*100)</f>
        <v/>
      </c>
      <c r="D56" s="19" t="n">
        <v>5279</v>
      </c>
      <c r="E56" s="18" t="n">
        <v>539.34517524</v>
      </c>
      <c r="F56" s="20" t="n">
        <v>2.64778555</v>
      </c>
      <c r="G56" s="18" t="n">
        <v>509.24089763</v>
      </c>
      <c r="H56" s="20" t="n">
        <v>4.39790288</v>
      </c>
      <c r="I56" s="18" t="n">
        <v>484.28885501</v>
      </c>
      <c r="J56" s="20" t="n">
        <v>5.71918582</v>
      </c>
      <c r="K56" s="18" t="n">
        <v>480.86401946</v>
      </c>
      <c r="L56" s="20" t="n">
        <v>8.26498164</v>
      </c>
      <c r="M56" s="18" t="n">
        <v>457.3317841</v>
      </c>
      <c r="N56" s="20" t="n">
        <v>7.84399813</v>
      </c>
      <c r="O56" s="18" t="n">
        <v>431.98054993</v>
      </c>
      <c r="P56" s="20" t="n">
        <v>17.09401393</v>
      </c>
      <c r="Q56" s="18" t="s">
        <v>182</v>
      </c>
      <c r="R56" s="20" t="s">
        <v>182</v>
      </c>
      <c r="S56" s="18" t="s">
        <v>182</v>
      </c>
      <c r="T56" s="20" t="s">
        <v>182</v>
      </c>
      <c r="U56" s="18" t="s">
        <v>182</v>
      </c>
      <c r="V56" s="20" t="s">
        <v>182</v>
      </c>
      <c r="W56" s="18" t="n">
        <v>429.49875582</v>
      </c>
      <c r="X56" s="20" t="n">
        <v>20.92436609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(270.0/B61*100)</f>
        <v/>
      </c>
      <c r="D61" s="19" t="n">
        <v>6255</v>
      </c>
      <c r="E61" s="18" t="n">
        <v>501.20265792</v>
      </c>
      <c r="F61" s="20" t="n">
        <v>2.70714617</v>
      </c>
      <c r="G61" s="18" t="n">
        <v>441.30834834</v>
      </c>
      <c r="H61" s="20" t="n">
        <v>3.9215997</v>
      </c>
      <c r="I61" s="18" t="n">
        <v>433.87822137</v>
      </c>
      <c r="J61" s="20" t="n">
        <v>5.51426182</v>
      </c>
      <c r="K61" s="18" t="n">
        <v>418.24894489</v>
      </c>
      <c r="L61" s="20" t="n">
        <v>7.29552747</v>
      </c>
      <c r="M61" s="18" t="n">
        <v>402.57814549</v>
      </c>
      <c r="N61" s="20" t="n">
        <v>8.55581213</v>
      </c>
      <c r="O61" s="18" t="n">
        <v>368.81442632</v>
      </c>
      <c r="P61" s="20" t="n">
        <v>17.16780352</v>
      </c>
      <c r="Q61" s="18" t="s">
        <v>182</v>
      </c>
      <c r="R61" s="20" t="s">
        <v>182</v>
      </c>
      <c r="S61" s="18" t="s">
        <v>182</v>
      </c>
      <c r="T61" s="20" t="s">
        <v>182</v>
      </c>
      <c r="U61" s="18" t="s">
        <v>182</v>
      </c>
      <c r="V61" s="20" t="s">
        <v>182</v>
      </c>
      <c r="W61" s="18" t="n">
        <v>379.50179975</v>
      </c>
      <c r="X61" s="20" t="n">
        <v>7.85037901</v>
      </c>
    </row>
    <row r="62" spans="1:24">
      <c r="A62" s="15" t="s">
        <v>237</v>
      </c>
      <c r="B62" s="17" t="n">
        <v>4476</v>
      </c>
      <c r="C62" s="18">
        <f>(5.0/B62*100)</f>
        <v/>
      </c>
      <c r="D62" s="19" t="n">
        <v>4471</v>
      </c>
      <c r="E62" s="18" t="n">
        <v>501.77920495</v>
      </c>
      <c r="F62" s="20" t="n">
        <v>1.77389585</v>
      </c>
      <c r="G62" s="18" t="n">
        <v>512.52713177</v>
      </c>
      <c r="H62" s="20" t="n">
        <v>2.99163486</v>
      </c>
      <c r="I62" s="18" t="n">
        <v>524.5421847</v>
      </c>
      <c r="J62" s="20" t="n">
        <v>2.39562713</v>
      </c>
      <c r="K62" s="18" t="n">
        <v>494.18508545</v>
      </c>
      <c r="L62" s="20" t="n">
        <v>6.91453045</v>
      </c>
      <c r="M62" s="18" t="n">
        <v>491.45802013</v>
      </c>
      <c r="N62" s="20" t="n">
        <v>8.399492479999999</v>
      </c>
      <c r="O62" s="18" t="n">
        <v>426.5402774</v>
      </c>
      <c r="P62" s="20" t="n">
        <v>15.63912385</v>
      </c>
      <c r="Q62" s="18" t="s">
        <v>182</v>
      </c>
      <c r="R62" s="20" t="s">
        <v>182</v>
      </c>
      <c r="S62" s="18" t="s">
        <v>182</v>
      </c>
      <c r="T62" s="20" t="s">
        <v>182</v>
      </c>
      <c r="U62" s="18" t="s">
        <v>182</v>
      </c>
      <c r="V62" s="20" t="s">
        <v>182</v>
      </c>
      <c r="W62" s="18" t="n">
        <v>445.22518573</v>
      </c>
      <c r="X62" s="20" t="n">
        <v>18.11222903</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(300.0/B67*100)</f>
        <v/>
      </c>
      <c r="D67" s="19" t="n">
        <v>6671</v>
      </c>
      <c r="E67" s="18" t="n">
        <v>414.86403247</v>
      </c>
      <c r="F67" s="20" t="n">
        <v>2.98078975</v>
      </c>
      <c r="G67" s="18" t="n">
        <v>388.93223661</v>
      </c>
      <c r="H67" s="20" t="n">
        <v>5.56674508</v>
      </c>
      <c r="I67" s="18" t="n">
        <v>389.49901824</v>
      </c>
      <c r="J67" s="20" t="n">
        <v>7.64643202</v>
      </c>
      <c r="K67" s="18" t="n">
        <v>349.82892543</v>
      </c>
      <c r="L67" s="20" t="n">
        <v>9.651301589999999</v>
      </c>
      <c r="M67" s="18" t="n">
        <v>327.36922223</v>
      </c>
      <c r="N67" s="20" t="n">
        <v>12.17190462</v>
      </c>
      <c r="O67" s="18" t="n">
        <v>291.76354753</v>
      </c>
      <c r="P67" s="20" t="n">
        <v>5.37762837</v>
      </c>
      <c r="Q67" s="18" t="s">
        <v>182</v>
      </c>
      <c r="R67" s="20" t="s">
        <v>182</v>
      </c>
      <c r="S67" s="18" t="s">
        <v>182</v>
      </c>
      <c r="T67" s="20" t="s">
        <v>182</v>
      </c>
      <c r="U67" s="18" t="s">
        <v>182</v>
      </c>
      <c r="V67" s="20" t="s">
        <v>182</v>
      </c>
      <c r="W67" s="18" t="n">
        <v>344.38776431</v>
      </c>
      <c r="X67" s="20" t="n">
        <v>5.90019794</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518.44524412</v>
      </c>
      <c r="F70" s="20" t="n">
        <v>3.08848356</v>
      </c>
      <c r="G70" s="18" t="n">
        <v>488.03518789</v>
      </c>
      <c r="H70" s="20" t="n">
        <v>4.87623055</v>
      </c>
      <c r="I70" s="18" t="n">
        <v>473.38427155</v>
      </c>
      <c r="J70" s="20" t="n">
        <v>5.19418951</v>
      </c>
      <c r="K70" s="18" t="n">
        <v>472.49386302</v>
      </c>
      <c r="L70" s="20" t="n">
        <v>5.84639736</v>
      </c>
      <c r="M70" s="18" t="n">
        <v>449.96991228</v>
      </c>
      <c r="N70" s="20" t="n">
        <v>6.88755258</v>
      </c>
      <c r="O70" s="18" t="n">
        <v>426.1731216</v>
      </c>
      <c r="P70" s="20" t="n">
        <v>17.43907662</v>
      </c>
      <c r="Q70" s="18" t="s">
        <v>182</v>
      </c>
      <c r="R70" s="20" t="s">
        <v>182</v>
      </c>
      <c r="S70" s="18" t="s">
        <v>182</v>
      </c>
      <c r="T70" s="20" t="s">
        <v>182</v>
      </c>
      <c r="U70" s="18" t="s">
        <v>182</v>
      </c>
      <c r="V70" s="20" t="s">
        <v>182</v>
      </c>
      <c r="W70" s="18" t="n">
        <v>445.71315711</v>
      </c>
      <c r="X70" s="20" t="n">
        <v>7.44793167</v>
      </c>
    </row>
    <row r="71" spans="1:24">
      <c r="A71" s="15" t="s">
        <v>246</v>
      </c>
      <c r="B71" s="17" t="n">
        <v>6115</v>
      </c>
      <c r="C71" s="18">
        <f>(122.0/B71*100)</f>
        <v/>
      </c>
      <c r="D71" s="19" t="n">
        <v>5993</v>
      </c>
      <c r="E71" s="18" t="n">
        <v>544.9322041299999</v>
      </c>
      <c r="F71" s="20" t="n">
        <v>1.86025288</v>
      </c>
      <c r="G71" s="18" t="n">
        <v>532.9753778</v>
      </c>
      <c r="H71" s="20" t="n">
        <v>4.69044134</v>
      </c>
      <c r="I71" s="18" t="n">
        <v>504.33552353</v>
      </c>
      <c r="J71" s="20" t="n">
        <v>5.49876719</v>
      </c>
      <c r="K71" s="18" t="n">
        <v>500.72555269</v>
      </c>
      <c r="L71" s="20" t="n">
        <v>10.14122389</v>
      </c>
      <c r="M71" s="18" t="n">
        <v>480.91665184</v>
      </c>
      <c r="N71" s="20" t="n">
        <v>17.32534813</v>
      </c>
      <c r="O71" s="18" t="n">
        <v>440.86831375</v>
      </c>
      <c r="P71" s="20" t="n">
        <v>17.19045308</v>
      </c>
      <c r="Q71" s="18" t="s">
        <v>182</v>
      </c>
      <c r="R71" s="20" t="s">
        <v>182</v>
      </c>
      <c r="S71" s="18" t="s">
        <v>182</v>
      </c>
      <c r="T71" s="20" t="s">
        <v>182</v>
      </c>
      <c r="U71" s="18" t="s">
        <v>182</v>
      </c>
      <c r="V71" s="20" t="s">
        <v>182</v>
      </c>
      <c r="W71" s="18" t="n">
        <v>491.46015763</v>
      </c>
      <c r="X71" s="20" t="n">
        <v>13.49211922</v>
      </c>
    </row>
    <row r="72" spans="1:24">
      <c r="A72" s="15" t="s">
        <v>247</v>
      </c>
      <c r="B72" s="17" t="n">
        <v>7708</v>
      </c>
      <c r="C72" s="18">
        <f>(9.0/B72*100)</f>
        <v/>
      </c>
      <c r="D72" s="19" t="n">
        <v>7699</v>
      </c>
      <c r="E72" s="18" t="n">
        <v>502.64603245</v>
      </c>
      <c r="F72" s="20" t="n">
        <v>2.40121082</v>
      </c>
      <c r="G72" s="18" t="n">
        <v>479.57930555</v>
      </c>
      <c r="H72" s="20" t="n">
        <v>5.26230596</v>
      </c>
      <c r="I72" s="18" t="n">
        <v>452.79759973</v>
      </c>
      <c r="J72" s="20" t="n">
        <v>9.02047091</v>
      </c>
      <c r="K72" s="18" t="n">
        <v>408.71181378</v>
      </c>
      <c r="L72" s="20" t="n">
        <v>16.44034465</v>
      </c>
      <c r="M72" s="18" t="n">
        <v>413.86439028</v>
      </c>
      <c r="N72" s="20" t="n">
        <v>18.70204741</v>
      </c>
      <c r="O72" s="18" t="n">
        <v>326.14458683</v>
      </c>
      <c r="P72" s="20" t="n">
        <v>15.96470294</v>
      </c>
      <c r="Q72" s="18" t="s">
        <v>182</v>
      </c>
      <c r="R72" s="20" t="s">
        <v>182</v>
      </c>
      <c r="S72" s="18" t="s">
        <v>182</v>
      </c>
      <c r="T72" s="20" t="s">
        <v>182</v>
      </c>
      <c r="U72" s="18" t="s">
        <v>182</v>
      </c>
      <c r="V72" s="20" t="s">
        <v>182</v>
      </c>
      <c r="W72" s="18" t="n">
        <v>441.44595277</v>
      </c>
      <c r="X72" s="20" t="n">
        <v>22.58931963</v>
      </c>
    </row>
    <row r="73" spans="1:24">
      <c r="A73" s="15" t="s">
        <v>248</v>
      </c>
      <c r="B73" s="17" t="n">
        <v>8249</v>
      </c>
      <c r="C73" s="18">
        <f>(254.0/B73*100)</f>
        <v/>
      </c>
      <c r="D73" s="19" t="n">
        <v>7995</v>
      </c>
      <c r="E73" s="18" t="n">
        <v>425.90987853</v>
      </c>
      <c r="F73" s="20" t="n">
        <v>4.300632</v>
      </c>
      <c r="G73" s="18" t="n">
        <v>413.43121184</v>
      </c>
      <c r="H73" s="20" t="n">
        <v>4.23445123</v>
      </c>
      <c r="I73" s="18" t="n">
        <v>411.81288036</v>
      </c>
      <c r="J73" s="20" t="n">
        <v>4.46517657</v>
      </c>
      <c r="K73" s="18" t="n">
        <v>394.11371923</v>
      </c>
      <c r="L73" s="20" t="n">
        <v>4.97934267</v>
      </c>
      <c r="M73" s="18" t="n">
        <v>386.73782483</v>
      </c>
      <c r="N73" s="20" t="n">
        <v>6.26928798</v>
      </c>
      <c r="O73" s="18" t="n">
        <v>351.84252841</v>
      </c>
      <c r="P73" s="20" t="n">
        <v>8.1004358</v>
      </c>
      <c r="Q73" s="18" t="s">
        <v>182</v>
      </c>
      <c r="R73" s="20" t="s">
        <v>182</v>
      </c>
      <c r="S73" s="18" t="s">
        <v>182</v>
      </c>
      <c r="T73" s="20" t="s">
        <v>182</v>
      </c>
      <c r="U73" s="18" t="s">
        <v>182</v>
      </c>
      <c r="V73" s="20" t="s">
        <v>182</v>
      </c>
      <c r="W73" s="18" t="n">
        <v>351.00561311</v>
      </c>
      <c r="X73" s="20" t="n">
        <v>9.417993689999999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(298.0/B77*100)</f>
        <v/>
      </c>
      <c r="D77" s="19" t="n">
        <v>5764</v>
      </c>
      <c r="E77" s="18" t="n">
        <v>472.51711435</v>
      </c>
      <c r="F77" s="20" t="n">
        <v>3.32749757</v>
      </c>
      <c r="G77" s="18" t="n">
        <v>442.51131281</v>
      </c>
      <c r="H77" s="20" t="n">
        <v>5.8645461</v>
      </c>
      <c r="I77" s="18" t="n">
        <v>446.41871818</v>
      </c>
      <c r="J77" s="20" t="n">
        <v>7.26029908</v>
      </c>
      <c r="K77" s="18" t="n">
        <v>408.77233181</v>
      </c>
      <c r="L77" s="20" t="n">
        <v>6.88186785</v>
      </c>
      <c r="M77" s="18" t="n">
        <v>380.61533722</v>
      </c>
      <c r="N77" s="20" t="n">
        <v>7.3178551</v>
      </c>
      <c r="O77" s="18" t="n">
        <v>324.87880635</v>
      </c>
      <c r="P77" s="20" t="n">
        <v>14.89113436</v>
      </c>
      <c r="Q77" s="18" t="s">
        <v>182</v>
      </c>
      <c r="R77" s="20" t="s">
        <v>182</v>
      </c>
      <c r="S77" s="18" t="s">
        <v>182</v>
      </c>
      <c r="T77" s="20" t="s">
        <v>182</v>
      </c>
      <c r="U77" s="18" t="s">
        <v>182</v>
      </c>
      <c r="V77" s="20" t="s">
        <v>182</v>
      </c>
      <c r="W77" s="18" t="n">
        <v>375.78800006</v>
      </c>
      <c r="X77" s="20" t="n">
        <v>4.26724193</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345</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519.88755308</v>
      </c>
      <c r="F7" s="20" t="n">
        <v>1.98731887</v>
      </c>
      <c r="G7" s="18" t="n">
        <v>516.70514723</v>
      </c>
      <c r="H7" s="20" t="n">
        <v>3.54094986</v>
      </c>
      <c r="I7" s="18" t="n">
        <v>476.25927841</v>
      </c>
      <c r="J7" s="20" t="n">
        <v>4.62660475</v>
      </c>
      <c r="K7" s="18" t="n">
        <v>461.20691751</v>
      </c>
      <c r="L7" s="20" t="n">
        <v>5.52189271</v>
      </c>
      <c r="M7" s="18" t="n">
        <v>423.63986336</v>
      </c>
      <c r="N7" s="20" t="n">
        <v>9.077309619999999</v>
      </c>
      <c r="O7" s="18" t="n">
        <v>407.59514641</v>
      </c>
      <c r="P7" s="20" t="n">
        <v>17.19088166</v>
      </c>
      <c r="Q7" s="18" t="s">
        <v>182</v>
      </c>
      <c r="R7" s="20" t="s">
        <v>182</v>
      </c>
      <c r="S7" s="18" t="s">
        <v>182</v>
      </c>
      <c r="T7" s="20" t="s">
        <v>182</v>
      </c>
      <c r="U7" s="18" t="s">
        <v>182</v>
      </c>
      <c r="V7" s="20" t="s">
        <v>182</v>
      </c>
      <c r="W7" s="18" t="n">
        <v>468.54563695</v>
      </c>
      <c r="X7" s="20" t="n">
        <v>5.11426229</v>
      </c>
    </row>
    <row r="8" spans="1:24">
      <c r="A8" s="15" t="s">
        <v>183</v>
      </c>
      <c r="B8" s="17" t="n">
        <v>7007</v>
      </c>
      <c r="C8" s="18">
        <f>(206.0/B8*100)</f>
        <v/>
      </c>
      <c r="D8" s="19" t="n">
        <v>6801</v>
      </c>
      <c r="E8" s="18" t="n">
        <v>506.99704966</v>
      </c>
      <c r="F8" s="20" t="n">
        <v>2.5776504</v>
      </c>
      <c r="G8" s="18" t="n">
        <v>471.42377093</v>
      </c>
      <c r="H8" s="20" t="n">
        <v>6.06090049</v>
      </c>
      <c r="I8" s="18" t="n">
        <v>463.57075063</v>
      </c>
      <c r="J8" s="20" t="n">
        <v>7.09478143</v>
      </c>
      <c r="K8" s="18" t="n">
        <v>434.84350157</v>
      </c>
      <c r="L8" s="20" t="n">
        <v>9.059622839999999</v>
      </c>
      <c r="M8" s="18" t="n">
        <v>394.93749801</v>
      </c>
      <c r="N8" s="20" t="n">
        <v>9.685310769999999</v>
      </c>
      <c r="O8" s="18" t="n">
        <v>386.26625258</v>
      </c>
      <c r="P8" s="20" t="n">
        <v>31.80566846</v>
      </c>
      <c r="Q8" s="18" t="s">
        <v>182</v>
      </c>
      <c r="R8" s="20" t="s">
        <v>182</v>
      </c>
      <c r="S8" s="18" t="n">
        <v>361.38025951</v>
      </c>
      <c r="T8" s="20" t="n">
        <v>22.72565673</v>
      </c>
      <c r="U8" s="18" t="s">
        <v>182</v>
      </c>
      <c r="V8" s="20" t="s">
        <v>182</v>
      </c>
      <c r="W8" s="18" t="n">
        <v>393.97203707</v>
      </c>
      <c r="X8" s="20" t="n">
        <v>6.77387299</v>
      </c>
    </row>
    <row r="9" spans="1:24">
      <c r="A9" s="15" t="s">
        <v>184</v>
      </c>
      <c r="B9" s="17" t="n">
        <v>9651</v>
      </c>
      <c r="C9" s="18">
        <f>(603.0/B9*100)</f>
        <v/>
      </c>
      <c r="D9" s="19" t="n">
        <v>9048</v>
      </c>
      <c r="E9" s="18" t="n">
        <v>524.27792885</v>
      </c>
      <c r="F9" s="20" t="n">
        <v>2.21620156</v>
      </c>
      <c r="G9" s="18" t="n">
        <v>492.32093576</v>
      </c>
      <c r="H9" s="20" t="n">
        <v>5.87413021</v>
      </c>
      <c r="I9" s="18" t="n">
        <v>465.41509547</v>
      </c>
      <c r="J9" s="20" t="n">
        <v>6.52435757</v>
      </c>
      <c r="K9" s="18" t="n">
        <v>437.80895779</v>
      </c>
      <c r="L9" s="20" t="n">
        <v>7.90386033</v>
      </c>
      <c r="M9" s="18" t="n">
        <v>413.26428424</v>
      </c>
      <c r="N9" s="20" t="n">
        <v>7.95498643</v>
      </c>
      <c r="O9" s="18" t="n">
        <v>468.80407001</v>
      </c>
      <c r="P9" s="20" t="n">
        <v>44.15422539</v>
      </c>
      <c r="Q9" s="18" t="s">
        <v>182</v>
      </c>
      <c r="R9" s="20" t="s">
        <v>182</v>
      </c>
      <c r="S9" s="18" t="n">
        <v>347.7815185</v>
      </c>
      <c r="T9" s="20" t="n">
        <v>11.20716786</v>
      </c>
      <c r="U9" s="18" t="s">
        <v>182</v>
      </c>
      <c r="V9" s="20" t="s">
        <v>182</v>
      </c>
      <c r="W9" s="18" t="n">
        <v>418.68773102</v>
      </c>
      <c r="X9" s="20" t="n">
        <v>5.66588131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(143.0/B11*100)</f>
        <v/>
      </c>
      <c r="D11" s="19" t="n">
        <v>6910</v>
      </c>
      <c r="E11" s="18" t="n">
        <v>476.39281395</v>
      </c>
      <c r="F11" s="20" t="n">
        <v>2.61833589</v>
      </c>
      <c r="G11" s="18" t="n">
        <v>435.2308886</v>
      </c>
      <c r="H11" s="20" t="n">
        <v>4.746909</v>
      </c>
      <c r="I11" s="18" t="n">
        <v>425.78304958</v>
      </c>
      <c r="J11" s="20" t="n">
        <v>5.86791709</v>
      </c>
      <c r="K11" s="18" t="n">
        <v>407.9784762</v>
      </c>
      <c r="L11" s="20" t="n">
        <v>8.507969170000001</v>
      </c>
      <c r="M11" s="18" t="n">
        <v>384.92674063</v>
      </c>
      <c r="N11" s="20" t="n">
        <v>9.37209388</v>
      </c>
      <c r="O11" s="18" t="n">
        <v>312.95665784</v>
      </c>
      <c r="P11" s="20" t="n">
        <v>30.7330562</v>
      </c>
      <c r="Q11" s="18" t="s">
        <v>182</v>
      </c>
      <c r="R11" s="20" t="s">
        <v>182</v>
      </c>
      <c r="S11" s="18" t="s">
        <v>182</v>
      </c>
      <c r="T11" s="20" t="s">
        <v>182</v>
      </c>
      <c r="U11" s="18" t="s">
        <v>182</v>
      </c>
      <c r="V11" s="20" t="s">
        <v>182</v>
      </c>
      <c r="W11" s="18" t="n">
        <v>416.65798961</v>
      </c>
      <c r="X11" s="20" t="n">
        <v>7.83023425</v>
      </c>
    </row>
    <row r="12" spans="1:24">
      <c r="A12" s="15" t="s">
        <v>187</v>
      </c>
      <c r="B12" s="17" t="n">
        <v>6894</v>
      </c>
      <c r="C12" s="18">
        <f>(128.0/B12*100)</f>
        <v/>
      </c>
      <c r="D12" s="19" t="n">
        <v>6766</v>
      </c>
      <c r="E12" s="18" t="n">
        <v>514.56321342</v>
      </c>
      <c r="F12" s="20" t="n">
        <v>2.34275081</v>
      </c>
      <c r="G12" s="18" t="n">
        <v>486.09511088</v>
      </c>
      <c r="H12" s="20" t="n">
        <v>4.36489644</v>
      </c>
      <c r="I12" s="18" t="n">
        <v>453.10538642</v>
      </c>
      <c r="J12" s="20" t="n">
        <v>5.91963178</v>
      </c>
      <c r="K12" s="18" t="n">
        <v>429.33892348</v>
      </c>
      <c r="L12" s="20" t="n">
        <v>9.02311922</v>
      </c>
      <c r="M12" s="18" t="n">
        <v>413.09525286</v>
      </c>
      <c r="N12" s="20" t="n">
        <v>6.57613892</v>
      </c>
      <c r="O12" s="18" t="n">
        <v>401.25210766</v>
      </c>
      <c r="P12" s="20" t="n">
        <v>22.85696234</v>
      </c>
      <c r="Q12" s="18" t="s">
        <v>182</v>
      </c>
      <c r="R12" s="20" t="s">
        <v>182</v>
      </c>
      <c r="S12" s="18" t="n">
        <v>332.31014509</v>
      </c>
      <c r="T12" s="20" t="n">
        <v>18.34291261</v>
      </c>
      <c r="U12" s="18" t="s">
        <v>182</v>
      </c>
      <c r="V12" s="20" t="s">
        <v>182</v>
      </c>
      <c r="W12" s="18" t="n">
        <v>416.00466354</v>
      </c>
      <c r="X12" s="20" t="n">
        <v>7.72865162</v>
      </c>
    </row>
    <row r="13" spans="1:24">
      <c r="A13" s="15" t="s">
        <v>188</v>
      </c>
      <c r="B13" s="17" t="n">
        <v>7161</v>
      </c>
      <c r="C13" s="18">
        <f>(341.0/B13*100)</f>
        <v/>
      </c>
      <c r="D13" s="19" t="n">
        <v>6820</v>
      </c>
      <c r="E13" s="18" t="n">
        <v>524.78354615</v>
      </c>
      <c r="F13" s="20" t="n">
        <v>2.57561247</v>
      </c>
      <c r="G13" s="18" t="n">
        <v>498.2478198</v>
      </c>
      <c r="H13" s="20" t="n">
        <v>4.66416562</v>
      </c>
      <c r="I13" s="18" t="n">
        <v>487.55296028</v>
      </c>
      <c r="J13" s="20" t="n">
        <v>4.95667596</v>
      </c>
      <c r="K13" s="18" t="n">
        <v>473.55133029</v>
      </c>
      <c r="L13" s="20" t="n">
        <v>5.40861237</v>
      </c>
      <c r="M13" s="18" t="n">
        <v>462.45604213</v>
      </c>
      <c r="N13" s="20" t="n">
        <v>7.40860327</v>
      </c>
      <c r="O13" s="18" t="n">
        <v>391.87245923</v>
      </c>
      <c r="P13" s="20" t="n">
        <v>22.46267813</v>
      </c>
      <c r="Q13" s="18" t="s">
        <v>182</v>
      </c>
      <c r="R13" s="20" t="s">
        <v>182</v>
      </c>
      <c r="S13" s="18" t="n">
        <v>407.4699787</v>
      </c>
      <c r="T13" s="20" t="n">
        <v>6.79601306</v>
      </c>
      <c r="U13" s="18" t="s">
        <v>182</v>
      </c>
      <c r="V13" s="20" t="s">
        <v>182</v>
      </c>
      <c r="W13" s="18" t="n">
        <v>421.89890082</v>
      </c>
      <c r="X13" s="20" t="n">
        <v>7.11380865</v>
      </c>
    </row>
    <row r="14" spans="1:24">
      <c r="A14" s="15" t="s">
        <v>189</v>
      </c>
      <c r="B14" s="17" t="n">
        <v>5587</v>
      </c>
      <c r="C14" s="18">
        <f>(201.0/B14*100)</f>
        <v/>
      </c>
      <c r="D14" s="19" t="n">
        <v>5386</v>
      </c>
      <c r="E14" s="18" t="n">
        <v>533.72398403</v>
      </c>
      <c r="F14" s="20" t="n">
        <v>2.21160347</v>
      </c>
      <c r="G14" s="18" t="n">
        <v>503.09123624</v>
      </c>
      <c r="H14" s="20" t="n">
        <v>5.68929394</v>
      </c>
      <c r="I14" s="18" t="n">
        <v>475.21037268</v>
      </c>
      <c r="J14" s="20" t="n">
        <v>6.32062404</v>
      </c>
      <c r="K14" s="18" t="n">
        <v>465.9712282</v>
      </c>
      <c r="L14" s="20" t="n">
        <v>8.60071263</v>
      </c>
      <c r="M14" s="18" t="n">
        <v>452.32447745</v>
      </c>
      <c r="N14" s="20" t="n">
        <v>8.459376600000001</v>
      </c>
      <c r="O14" s="18" t="n">
        <v>397.46444377</v>
      </c>
      <c r="P14" s="20" t="n">
        <v>18.97557136</v>
      </c>
      <c r="Q14" s="18" t="s">
        <v>182</v>
      </c>
      <c r="R14" s="20" t="s">
        <v>182</v>
      </c>
      <c r="S14" s="18" t="s">
        <v>182</v>
      </c>
      <c r="T14" s="20" t="s">
        <v>182</v>
      </c>
      <c r="U14" s="18" t="s">
        <v>182</v>
      </c>
      <c r="V14" s="20" t="s">
        <v>182</v>
      </c>
      <c r="W14" s="18" t="n">
        <v>470.11945058</v>
      </c>
      <c r="X14" s="20" t="n">
        <v>8.66244026</v>
      </c>
    </row>
    <row r="15" spans="1:24">
      <c r="A15" s="15" t="s">
        <v>190</v>
      </c>
      <c r="B15" s="17" t="n">
        <v>5882</v>
      </c>
      <c r="C15" s="18">
        <f>(167.0/B15*100)</f>
        <v/>
      </c>
      <c r="D15" s="19" t="n">
        <v>5715</v>
      </c>
      <c r="E15" s="18" t="n">
        <v>546.32654088</v>
      </c>
      <c r="F15" s="20" t="n">
        <v>2.32594381</v>
      </c>
      <c r="G15" s="18" t="n">
        <v>522.37066931</v>
      </c>
      <c r="H15" s="20" t="n">
        <v>4.52717083</v>
      </c>
      <c r="I15" s="18" t="n">
        <v>487.50314658</v>
      </c>
      <c r="J15" s="20" t="n">
        <v>6.55610095</v>
      </c>
      <c r="K15" s="18" t="n">
        <v>478.69715896</v>
      </c>
      <c r="L15" s="20" t="n">
        <v>7.63114144</v>
      </c>
      <c r="M15" s="18" t="n">
        <v>460.45592614</v>
      </c>
      <c r="N15" s="20" t="n">
        <v>11.29095077</v>
      </c>
      <c r="O15" s="18" t="n">
        <v>346.97734016</v>
      </c>
      <c r="P15" s="20" t="n">
        <v>25.67199834</v>
      </c>
      <c r="Q15" s="18" t="s">
        <v>182</v>
      </c>
      <c r="R15" s="20" t="s">
        <v>182</v>
      </c>
      <c r="S15" s="18" t="n">
        <v>367.66871077</v>
      </c>
      <c r="T15" s="20" t="n">
        <v>14.82638214</v>
      </c>
      <c r="U15" s="18" t="s">
        <v>182</v>
      </c>
      <c r="V15" s="20" t="s">
        <v>182</v>
      </c>
      <c r="W15" s="18" t="n">
        <v>451.24690031</v>
      </c>
      <c r="X15" s="20" t="n">
        <v>8.233842599999999</v>
      </c>
    </row>
    <row r="16" spans="1:24">
      <c r="A16" s="15" t="s">
        <v>191</v>
      </c>
      <c r="B16" s="17" t="n">
        <v>6108</v>
      </c>
      <c r="C16" s="18">
        <f>(274.0/B16*100)</f>
        <v/>
      </c>
      <c r="D16" s="19" t="n">
        <v>5834</v>
      </c>
      <c r="E16" s="18" t="n">
        <v>514.73679477</v>
      </c>
      <c r="F16" s="20" t="n">
        <v>2.73832659</v>
      </c>
      <c r="G16" s="18" t="n">
        <v>541.8132067</v>
      </c>
      <c r="H16" s="20" t="n">
        <v>3.96092496</v>
      </c>
      <c r="I16" s="18" t="n">
        <v>505.46031898</v>
      </c>
      <c r="J16" s="20" t="n">
        <v>5.95533192</v>
      </c>
      <c r="K16" s="18" t="n">
        <v>457.94054023</v>
      </c>
      <c r="L16" s="20" t="n">
        <v>8.7625028</v>
      </c>
      <c r="M16" s="18" t="n">
        <v>421.95437708</v>
      </c>
      <c r="N16" s="20" t="n">
        <v>10.27257445</v>
      </c>
      <c r="O16" s="18" t="n">
        <v>327.78468044</v>
      </c>
      <c r="P16" s="20" t="n">
        <v>17.76127597</v>
      </c>
      <c r="Q16" s="18" t="s">
        <v>182</v>
      </c>
      <c r="R16" s="20" t="s">
        <v>182</v>
      </c>
      <c r="S16" s="18" t="s">
        <v>182</v>
      </c>
      <c r="T16" s="20" t="s">
        <v>182</v>
      </c>
      <c r="U16" s="18" t="s">
        <v>182</v>
      </c>
      <c r="V16" s="20" t="s">
        <v>182</v>
      </c>
      <c r="W16" s="18" t="n">
        <v>389.05523919</v>
      </c>
      <c r="X16" s="20" t="n">
        <v>8.028829500000001</v>
      </c>
    </row>
    <row r="17" spans="1:24">
      <c r="A17" s="15" t="s">
        <v>192</v>
      </c>
      <c r="B17" s="17" t="n">
        <v>6504</v>
      </c>
      <c r="C17" s="18">
        <f>(810.0/B17*100)</f>
        <v/>
      </c>
      <c r="D17" s="19" t="n">
        <v>5694</v>
      </c>
      <c r="E17" s="18" t="n">
        <v>530.40168522</v>
      </c>
      <c r="F17" s="20" t="n">
        <v>2.90892652</v>
      </c>
      <c r="G17" s="18" t="n">
        <v>514.51189433</v>
      </c>
      <c r="H17" s="20" t="n">
        <v>6.66467638</v>
      </c>
      <c r="I17" s="18" t="n">
        <v>473.31510615</v>
      </c>
      <c r="J17" s="20" t="n">
        <v>8.67058784</v>
      </c>
      <c r="K17" s="18" t="n">
        <v>432.18638056</v>
      </c>
      <c r="L17" s="20" t="n">
        <v>16.13876712</v>
      </c>
      <c r="M17" s="18" t="n">
        <v>435.70691433</v>
      </c>
      <c r="N17" s="20" t="n">
        <v>15.48401626</v>
      </c>
      <c r="O17" s="18" t="s">
        <v>182</v>
      </c>
      <c r="P17" s="20" t="s">
        <v>182</v>
      </c>
      <c r="Q17" s="18" t="s">
        <v>182</v>
      </c>
      <c r="R17" s="20" t="s">
        <v>182</v>
      </c>
      <c r="S17" s="18" t="n">
        <v>338.260297</v>
      </c>
      <c r="T17" s="20" t="n">
        <v>14.23011861</v>
      </c>
      <c r="U17" s="18" t="s">
        <v>182</v>
      </c>
      <c r="V17" s="20" t="s">
        <v>182</v>
      </c>
      <c r="W17" s="18" t="n">
        <v>428.75261713</v>
      </c>
      <c r="X17" s="20" t="n">
        <v>8.995236650000001</v>
      </c>
    </row>
    <row r="18" spans="1:24">
      <c r="A18" s="15" t="s">
        <v>193</v>
      </c>
      <c r="B18" s="17" t="n">
        <v>5532</v>
      </c>
      <c r="C18" s="18">
        <f>(40.0/B18*100)</f>
        <v/>
      </c>
      <c r="D18" s="19" t="n">
        <v>5492</v>
      </c>
      <c r="E18" s="18" t="n">
        <v>496.28772744</v>
      </c>
      <c r="F18" s="20" t="n">
        <v>3.03250585</v>
      </c>
      <c r="G18" s="18" t="n">
        <v>465.85706003</v>
      </c>
      <c r="H18" s="20" t="n">
        <v>6.25020195</v>
      </c>
      <c r="I18" s="18" t="n">
        <v>447.86628753</v>
      </c>
      <c r="J18" s="20" t="n">
        <v>6.57471996</v>
      </c>
      <c r="K18" s="18" t="n">
        <v>413.31736438</v>
      </c>
      <c r="L18" s="20" t="n">
        <v>6.81420927</v>
      </c>
      <c r="M18" s="18" t="n">
        <v>409.72920094</v>
      </c>
      <c r="N18" s="20" t="n">
        <v>8.03597384</v>
      </c>
      <c r="O18" s="18" t="n">
        <v>344.14369298</v>
      </c>
      <c r="P18" s="20" t="n">
        <v>18.50959331</v>
      </c>
      <c r="Q18" s="18" t="s">
        <v>182</v>
      </c>
      <c r="R18" s="20" t="s">
        <v>182</v>
      </c>
      <c r="S18" s="18" t="s">
        <v>182</v>
      </c>
      <c r="T18" s="20" t="s">
        <v>182</v>
      </c>
      <c r="U18" s="18" t="s">
        <v>182</v>
      </c>
      <c r="V18" s="20" t="s">
        <v>182</v>
      </c>
      <c r="W18" s="18" t="n">
        <v>379.03275473</v>
      </c>
      <c r="X18" s="20" t="n">
        <v>9.29092597</v>
      </c>
    </row>
    <row r="19" spans="1:24">
      <c r="A19" s="15" t="s">
        <v>194</v>
      </c>
      <c r="B19" s="17" t="n">
        <v>5658</v>
      </c>
      <c r="C19" s="18">
        <f>(192.0/B19*100)</f>
        <v/>
      </c>
      <c r="D19" s="19" t="n">
        <v>5466</v>
      </c>
      <c r="E19" s="18" t="n">
        <v>492.29965925</v>
      </c>
      <c r="F19" s="20" t="n">
        <v>2.76560744</v>
      </c>
      <c r="G19" s="18" t="n">
        <v>463.45854228</v>
      </c>
      <c r="H19" s="20" t="n">
        <v>4.50853099</v>
      </c>
      <c r="I19" s="18" t="n">
        <v>436.0700476</v>
      </c>
      <c r="J19" s="20" t="n">
        <v>5.14422333</v>
      </c>
      <c r="K19" s="18" t="n">
        <v>417.54355102</v>
      </c>
      <c r="L19" s="20" t="n">
        <v>7.73679751</v>
      </c>
      <c r="M19" s="18" t="n">
        <v>395.11796239</v>
      </c>
      <c r="N19" s="20" t="n">
        <v>9.405863869999999</v>
      </c>
      <c r="O19" s="18" t="n">
        <v>417.5235188</v>
      </c>
      <c r="P19" s="20" t="n">
        <v>18.56400748</v>
      </c>
      <c r="Q19" s="18" t="s">
        <v>182</v>
      </c>
      <c r="R19" s="20" t="s">
        <v>182</v>
      </c>
      <c r="S19" s="18" t="s">
        <v>182</v>
      </c>
      <c r="T19" s="20" t="s">
        <v>182</v>
      </c>
      <c r="U19" s="18" t="s">
        <v>182</v>
      </c>
      <c r="V19" s="20" t="s">
        <v>182</v>
      </c>
      <c r="W19" s="18" t="n">
        <v>390.79822077</v>
      </c>
      <c r="X19" s="20" t="n">
        <v>7.3683481</v>
      </c>
    </row>
    <row r="20" spans="1:24">
      <c r="A20" s="15" t="s">
        <v>195</v>
      </c>
      <c r="B20" s="17" t="n">
        <v>3371</v>
      </c>
      <c r="C20" s="18">
        <f>(81.0/B20*100)</f>
        <v/>
      </c>
      <c r="D20" s="19" t="n">
        <v>3290</v>
      </c>
      <c r="E20" s="18" t="n">
        <v>501.03040062</v>
      </c>
      <c r="F20" s="20" t="n">
        <v>2.19997153</v>
      </c>
      <c r="G20" s="18" t="n">
        <v>449.26224406</v>
      </c>
      <c r="H20" s="20" t="n">
        <v>7.3443963</v>
      </c>
      <c r="I20" s="18" t="n">
        <v>409.18188323</v>
      </c>
      <c r="J20" s="20" t="n">
        <v>9.4085508</v>
      </c>
      <c r="K20" s="18" t="n">
        <v>423.03966648</v>
      </c>
      <c r="L20" s="20" t="n">
        <v>13.38300309</v>
      </c>
      <c r="M20" s="18" t="n">
        <v>410.22506586</v>
      </c>
      <c r="N20" s="20" t="n">
        <v>11.81207106</v>
      </c>
      <c r="O20" s="18" t="s">
        <v>182</v>
      </c>
      <c r="P20" s="20" t="s">
        <v>182</v>
      </c>
      <c r="Q20" s="18" t="s">
        <v>182</v>
      </c>
      <c r="R20" s="20" t="s">
        <v>182</v>
      </c>
      <c r="S20" s="18" t="s">
        <v>182</v>
      </c>
      <c r="T20" s="20" t="s">
        <v>182</v>
      </c>
      <c r="U20" s="18" t="s">
        <v>182</v>
      </c>
      <c r="V20" s="20" t="s">
        <v>182</v>
      </c>
      <c r="W20" s="18" t="n">
        <v>396.89960471</v>
      </c>
      <c r="X20" s="20" t="n">
        <v>8.1008339</v>
      </c>
    </row>
    <row r="21" spans="1:24">
      <c r="A21" s="15" t="s">
        <v>196</v>
      </c>
      <c r="B21" s="17" t="n">
        <v>5741</v>
      </c>
      <c r="C21" s="18">
        <f>(91.0/B21*100)</f>
        <v/>
      </c>
      <c r="D21" s="19" t="n">
        <v>5650</v>
      </c>
      <c r="E21" s="18" t="n">
        <v>527.24540216</v>
      </c>
      <c r="F21" s="20" t="n">
        <v>2.26291716</v>
      </c>
      <c r="G21" s="18" t="n">
        <v>524.3398283499999</v>
      </c>
      <c r="H21" s="20" t="n">
        <v>4.9474535</v>
      </c>
      <c r="I21" s="18" t="n">
        <v>488.67575332</v>
      </c>
      <c r="J21" s="20" t="n">
        <v>9.013242180000001</v>
      </c>
      <c r="K21" s="18" t="n">
        <v>461.82306005</v>
      </c>
      <c r="L21" s="20" t="n">
        <v>12.53927814</v>
      </c>
      <c r="M21" s="18" t="n">
        <v>420.85478485</v>
      </c>
      <c r="N21" s="20" t="n">
        <v>13.47520609</v>
      </c>
      <c r="O21" s="18" t="n">
        <v>412.14039851</v>
      </c>
      <c r="P21" s="20" t="n">
        <v>36.64432922</v>
      </c>
      <c r="Q21" s="18" t="s">
        <v>182</v>
      </c>
      <c r="R21" s="20" t="s">
        <v>182</v>
      </c>
      <c r="S21" s="18" t="s">
        <v>182</v>
      </c>
      <c r="T21" s="20" t="s">
        <v>182</v>
      </c>
      <c r="U21" s="18" t="s">
        <v>182</v>
      </c>
      <c r="V21" s="20" t="s">
        <v>182</v>
      </c>
      <c r="W21" s="18" t="n">
        <v>465.0011168</v>
      </c>
      <c r="X21" s="20" t="n">
        <v>9.00900828</v>
      </c>
    </row>
    <row r="22" spans="1:24">
      <c r="A22" s="15" t="s">
        <v>197</v>
      </c>
      <c r="B22" s="17" t="n">
        <v>6598</v>
      </c>
      <c r="C22" s="18">
        <f>(103.0/B22*100)</f>
        <v/>
      </c>
      <c r="D22" s="19" t="n">
        <v>6495</v>
      </c>
      <c r="E22" s="18" t="n">
        <v>515.4995046499999</v>
      </c>
      <c r="F22" s="20" t="n">
        <v>4.26957864</v>
      </c>
      <c r="G22" s="18" t="n">
        <v>477.13758832</v>
      </c>
      <c r="H22" s="20" t="n">
        <v>5.5781767</v>
      </c>
      <c r="I22" s="18" t="n">
        <v>440.09125182</v>
      </c>
      <c r="J22" s="20" t="n">
        <v>6.60816396</v>
      </c>
      <c r="K22" s="18" t="n">
        <v>407.34721273</v>
      </c>
      <c r="L22" s="20" t="n">
        <v>7.43050203</v>
      </c>
      <c r="M22" s="18" t="n">
        <v>406.32564656</v>
      </c>
      <c r="N22" s="20" t="n">
        <v>9.1263205</v>
      </c>
      <c r="O22" s="18" t="n">
        <v>371.78539807</v>
      </c>
      <c r="P22" s="20" t="n">
        <v>9.287245390000001</v>
      </c>
      <c r="Q22" s="18" t="s">
        <v>182</v>
      </c>
      <c r="R22" s="20" t="s">
        <v>182</v>
      </c>
      <c r="S22" s="18" t="n">
        <v>481.75555063</v>
      </c>
      <c r="T22" s="20" t="n">
        <v>8.711038220000001</v>
      </c>
      <c r="U22" s="18" t="s">
        <v>182</v>
      </c>
      <c r="V22" s="20" t="s">
        <v>182</v>
      </c>
      <c r="W22" s="18" t="n">
        <v>385.75625424</v>
      </c>
      <c r="X22" s="20" t="n">
        <v>8.1382051</v>
      </c>
    </row>
    <row r="23" spans="1:24">
      <c r="A23" s="15" t="s">
        <v>198</v>
      </c>
      <c r="B23" s="17" t="n">
        <v>11583</v>
      </c>
      <c r="C23" s="18">
        <f>(535.0/B23*100)</f>
        <v/>
      </c>
      <c r="D23" s="19" t="n">
        <v>11048</v>
      </c>
      <c r="E23" s="18" t="n">
        <v>505.50867876</v>
      </c>
      <c r="F23" s="20" t="n">
        <v>2.98972326</v>
      </c>
      <c r="G23" s="18" t="n">
        <v>493.47847497</v>
      </c>
      <c r="H23" s="20" t="n">
        <v>4.31867038</v>
      </c>
      <c r="I23" s="18" t="n">
        <v>465.35758391</v>
      </c>
      <c r="J23" s="20" t="n">
        <v>5.56399248</v>
      </c>
      <c r="K23" s="18" t="n">
        <v>429.32528354</v>
      </c>
      <c r="L23" s="20" t="n">
        <v>7.43381502</v>
      </c>
      <c r="M23" s="18" t="n">
        <v>448.82474731</v>
      </c>
      <c r="N23" s="20" t="n">
        <v>9.63862726</v>
      </c>
      <c r="O23" s="18" t="n">
        <v>415.78740956</v>
      </c>
      <c r="P23" s="20" t="n">
        <v>22.44752181</v>
      </c>
      <c r="Q23" s="18" t="s">
        <v>182</v>
      </c>
      <c r="R23" s="20" t="s">
        <v>182</v>
      </c>
      <c r="S23" s="18" t="s">
        <v>182</v>
      </c>
      <c r="T23" s="20" t="s">
        <v>182</v>
      </c>
      <c r="U23" s="18" t="s">
        <v>182</v>
      </c>
      <c r="V23" s="20" t="s">
        <v>182</v>
      </c>
      <c r="W23" s="18" t="n">
        <v>422.92273378</v>
      </c>
      <c r="X23" s="20" t="n">
        <v>5.72574575</v>
      </c>
    </row>
    <row r="24" spans="1:24">
      <c r="A24" s="15" t="s">
        <v>199</v>
      </c>
      <c r="B24" s="17" t="n">
        <v>6647</v>
      </c>
      <c r="C24" s="18">
        <f>(27.0/B24*100)</f>
        <v/>
      </c>
      <c r="D24" s="19" t="n">
        <v>6620</v>
      </c>
      <c r="E24" s="18" t="n">
        <v>521.0397014599999</v>
      </c>
      <c r="F24" s="20" t="n">
        <v>3.01085802</v>
      </c>
      <c r="G24" s="18" t="n">
        <v>498.03901122</v>
      </c>
      <c r="H24" s="20" t="n">
        <v>7.0816454</v>
      </c>
      <c r="I24" s="18" t="n">
        <v>506.75013396</v>
      </c>
      <c r="J24" s="20" t="n">
        <v>9.733851680000001</v>
      </c>
      <c r="K24" s="18" t="n">
        <v>480.50702175</v>
      </c>
      <c r="L24" s="20" t="n">
        <v>15.57354626</v>
      </c>
      <c r="M24" s="18" t="n">
        <v>498.09822277</v>
      </c>
      <c r="N24" s="20" t="n">
        <v>11.88529202</v>
      </c>
      <c r="O24" s="18" t="n">
        <v>421.72680658</v>
      </c>
      <c r="P24" s="20" t="n">
        <v>17.49008828</v>
      </c>
      <c r="Q24" s="18" t="s">
        <v>182</v>
      </c>
      <c r="R24" s="20" t="s">
        <v>182</v>
      </c>
      <c r="S24" s="18" t="s">
        <v>182</v>
      </c>
      <c r="T24" s="20" t="s">
        <v>182</v>
      </c>
      <c r="U24" s="18" t="s">
        <v>182</v>
      </c>
      <c r="V24" s="20" t="s">
        <v>182</v>
      </c>
      <c r="W24" s="18" t="n">
        <v>429.27548185</v>
      </c>
      <c r="X24" s="20" t="n">
        <v>13.67964036</v>
      </c>
    </row>
    <row r="25" spans="1:24">
      <c r="A25" s="15" t="s">
        <v>200</v>
      </c>
      <c r="B25" s="17" t="n">
        <v>5581</v>
      </c>
      <c r="C25" s="18">
        <f>(28.0/B25*100)</f>
        <v/>
      </c>
      <c r="D25" s="19" t="n">
        <v>5553</v>
      </c>
      <c r="E25" s="18" t="n">
        <v>527.02497997</v>
      </c>
      <c r="F25" s="20" t="n">
        <v>3.36132703</v>
      </c>
      <c r="G25" s="18" t="n">
        <v>455.7972522</v>
      </c>
      <c r="H25" s="20" t="n">
        <v>8.177628329999999</v>
      </c>
      <c r="I25" s="18" t="n">
        <v>442.33496288</v>
      </c>
      <c r="J25" s="20" t="n">
        <v>9.2396656</v>
      </c>
      <c r="K25" s="18" t="n">
        <v>444.9282966</v>
      </c>
      <c r="L25" s="20" t="n">
        <v>21.24420854</v>
      </c>
      <c r="M25" s="18" t="n">
        <v>425.03506995</v>
      </c>
      <c r="N25" s="20" t="n">
        <v>31.94431282</v>
      </c>
      <c r="O25" s="18" t="n">
        <v>368.87327966</v>
      </c>
      <c r="P25" s="20" t="n">
        <v>23.3815843</v>
      </c>
      <c r="Q25" s="18" t="s">
        <v>182</v>
      </c>
      <c r="R25" s="20" t="s">
        <v>182</v>
      </c>
      <c r="S25" s="18" t="s">
        <v>182</v>
      </c>
      <c r="T25" s="20" t="s">
        <v>182</v>
      </c>
      <c r="U25" s="18" t="s">
        <v>182</v>
      </c>
      <c r="V25" s="20" t="s">
        <v>182</v>
      </c>
      <c r="W25" s="18" t="n">
        <v>451.02870001</v>
      </c>
      <c r="X25" s="20" t="n">
        <v>25.43797291</v>
      </c>
    </row>
    <row r="26" spans="1:24">
      <c r="A26" s="15" t="s">
        <v>201</v>
      </c>
      <c r="B26" s="17" t="n">
        <v>4869</v>
      </c>
      <c r="C26" s="18">
        <f>(108.0/B26*100)</f>
        <v/>
      </c>
      <c r="D26" s="19" t="n">
        <v>4761</v>
      </c>
      <c r="E26" s="18" t="n">
        <v>508.07456988</v>
      </c>
      <c r="F26" s="20" t="n">
        <v>1.95270465</v>
      </c>
      <c r="G26" s="18" t="n">
        <v>466.65453554</v>
      </c>
      <c r="H26" s="20" t="n">
        <v>5.03459412</v>
      </c>
      <c r="I26" s="18" t="n">
        <v>458.20314856</v>
      </c>
      <c r="J26" s="20" t="n">
        <v>4.97333163</v>
      </c>
      <c r="K26" s="18" t="n">
        <v>452.75649238</v>
      </c>
      <c r="L26" s="20" t="n">
        <v>6.18813557</v>
      </c>
      <c r="M26" s="18" t="n">
        <v>447.13164723</v>
      </c>
      <c r="N26" s="20" t="n">
        <v>7.14582271</v>
      </c>
      <c r="O26" s="18" t="s">
        <v>182</v>
      </c>
      <c r="P26" s="20" t="s">
        <v>182</v>
      </c>
      <c r="Q26" s="18" t="s">
        <v>182</v>
      </c>
      <c r="R26" s="20" t="s">
        <v>182</v>
      </c>
      <c r="S26" s="18" t="s">
        <v>182</v>
      </c>
      <c r="T26" s="20" t="s">
        <v>182</v>
      </c>
      <c r="U26" s="18" t="s">
        <v>182</v>
      </c>
      <c r="V26" s="20" t="s">
        <v>182</v>
      </c>
      <c r="W26" s="18" t="n">
        <v>434.60519773</v>
      </c>
      <c r="X26" s="20" t="n">
        <v>9.27566056</v>
      </c>
    </row>
    <row r="27" spans="1:24">
      <c r="A27" s="15" t="s">
        <v>202</v>
      </c>
      <c r="B27" s="17" t="n">
        <v>5299</v>
      </c>
      <c r="C27" s="18">
        <f>(207.0/B27*100)</f>
        <v/>
      </c>
      <c r="D27" s="19" t="n">
        <v>5092</v>
      </c>
      <c r="E27" s="18" t="n">
        <v>513.41674197</v>
      </c>
      <c r="F27" s="20" t="n">
        <v>1.86694815</v>
      </c>
      <c r="G27" s="18" t="n">
        <v>464.24539353</v>
      </c>
      <c r="H27" s="20" t="n">
        <v>5.34444403</v>
      </c>
      <c r="I27" s="18" t="n">
        <v>439.6126233</v>
      </c>
      <c r="J27" s="20" t="n">
        <v>7.37776864</v>
      </c>
      <c r="K27" s="18" t="n">
        <v>410.43813969</v>
      </c>
      <c r="L27" s="20" t="n">
        <v>8.693366510000001</v>
      </c>
      <c r="M27" s="18" t="n">
        <v>403.3272993</v>
      </c>
      <c r="N27" s="20" t="n">
        <v>9.53309773</v>
      </c>
      <c r="O27" s="18" t="n">
        <v>387.30917951</v>
      </c>
      <c r="P27" s="20" t="n">
        <v>16.08929805</v>
      </c>
      <c r="Q27" s="18" t="s">
        <v>182</v>
      </c>
      <c r="R27" s="20" t="s">
        <v>182</v>
      </c>
      <c r="S27" s="18" t="s">
        <v>182</v>
      </c>
      <c r="T27" s="20" t="s">
        <v>182</v>
      </c>
      <c r="U27" s="18" t="s">
        <v>182</v>
      </c>
      <c r="V27" s="20" t="s">
        <v>182</v>
      </c>
      <c r="W27" s="18" t="n">
        <v>404.65867398</v>
      </c>
      <c r="X27" s="20" t="n">
        <v>4.30022358</v>
      </c>
    </row>
    <row r="28" spans="1:24">
      <c r="A28" s="15" t="s">
        <v>203</v>
      </c>
      <c r="B28" s="17" t="n">
        <v>7568</v>
      </c>
      <c r="C28" s="18">
        <f>(141.0/B28*100)</f>
        <v/>
      </c>
      <c r="D28" s="19" t="n">
        <v>7427</v>
      </c>
      <c r="E28" s="18" t="n">
        <v>432.24881676</v>
      </c>
      <c r="F28" s="20" t="n">
        <v>2.49300305</v>
      </c>
      <c r="G28" s="18" t="n">
        <v>422.46443892</v>
      </c>
      <c r="H28" s="20" t="n">
        <v>4.94427067</v>
      </c>
      <c r="I28" s="18" t="n">
        <v>413.39020529</v>
      </c>
      <c r="J28" s="20" t="n">
        <v>5.66908637</v>
      </c>
      <c r="K28" s="18" t="n">
        <v>400.7556582</v>
      </c>
      <c r="L28" s="20" t="n">
        <v>8.52325014</v>
      </c>
      <c r="M28" s="18" t="n">
        <v>405.29370939</v>
      </c>
      <c r="N28" s="20" t="n">
        <v>9.61558071</v>
      </c>
      <c r="O28" s="18" t="n">
        <v>334.93985653</v>
      </c>
      <c r="P28" s="20" t="n">
        <v>9.19196545</v>
      </c>
      <c r="Q28" s="18" t="s">
        <v>182</v>
      </c>
      <c r="R28" s="20" t="s">
        <v>182</v>
      </c>
      <c r="S28" s="18" t="s">
        <v>182</v>
      </c>
      <c r="T28" s="20" t="s">
        <v>182</v>
      </c>
      <c r="U28" s="18" t="s">
        <v>182</v>
      </c>
      <c r="V28" s="20" t="s">
        <v>182</v>
      </c>
      <c r="W28" s="18" t="n">
        <v>378.94444008</v>
      </c>
      <c r="X28" s="20" t="n">
        <v>7.36343507</v>
      </c>
    </row>
    <row r="29" spans="1:24">
      <c r="A29" s="15" t="s">
        <v>204</v>
      </c>
      <c r="B29" s="17" t="n">
        <v>5385</v>
      </c>
      <c r="C29" s="18">
        <f>(37.0/B29*100)</f>
        <v/>
      </c>
      <c r="D29" s="19" t="n">
        <v>5348</v>
      </c>
      <c r="E29" s="18" t="n">
        <v>524.88286279</v>
      </c>
      <c r="F29" s="20" t="n">
        <v>2.46409709</v>
      </c>
      <c r="G29" s="18" t="n">
        <v>487.93619372</v>
      </c>
      <c r="H29" s="20" t="n">
        <v>5.64354671</v>
      </c>
      <c r="I29" s="18" t="n">
        <v>464.81865702</v>
      </c>
      <c r="J29" s="20" t="n">
        <v>4.66465412</v>
      </c>
      <c r="K29" s="18" t="n">
        <v>449.36937026</v>
      </c>
      <c r="L29" s="20" t="n">
        <v>8.99916728</v>
      </c>
      <c r="M29" s="18" t="n">
        <v>430.90675171</v>
      </c>
      <c r="N29" s="20" t="n">
        <v>8.01753109</v>
      </c>
      <c r="O29" s="18" t="n">
        <v>324.13415987</v>
      </c>
      <c r="P29" s="20" t="n">
        <v>51.69632977</v>
      </c>
      <c r="Q29" s="18" t="s">
        <v>182</v>
      </c>
      <c r="R29" s="20" t="s">
        <v>182</v>
      </c>
      <c r="S29" s="18" t="n">
        <v>314.02123871</v>
      </c>
      <c r="T29" s="20" t="n">
        <v>13.26138992</v>
      </c>
      <c r="U29" s="18" t="s">
        <v>182</v>
      </c>
      <c r="V29" s="20" t="s">
        <v>182</v>
      </c>
      <c r="W29" s="18" t="n">
        <v>443.02960257</v>
      </c>
      <c r="X29" s="20" t="n">
        <v>12.52451105</v>
      </c>
    </row>
    <row r="30" spans="1:24">
      <c r="A30" s="15" t="s">
        <v>205</v>
      </c>
      <c r="B30" s="17" t="n">
        <v>4520</v>
      </c>
      <c r="C30" s="18">
        <f>(618.0/B30*100)</f>
        <v/>
      </c>
      <c r="D30" s="19" t="n">
        <v>3902</v>
      </c>
      <c r="E30" s="18" t="n">
        <v>539.98042888</v>
      </c>
      <c r="F30" s="20" t="n">
        <v>2.82654065</v>
      </c>
      <c r="G30" s="18" t="n">
        <v>504.07426727</v>
      </c>
      <c r="H30" s="20" t="n">
        <v>5.39088674</v>
      </c>
      <c r="I30" s="18" t="n">
        <v>464.80070502</v>
      </c>
      <c r="J30" s="20" t="n">
        <v>7.8782671</v>
      </c>
      <c r="K30" s="18" t="n">
        <v>462.91764121</v>
      </c>
      <c r="L30" s="20" t="n">
        <v>8.59623569</v>
      </c>
      <c r="M30" s="18" t="n">
        <v>418.87329944</v>
      </c>
      <c r="N30" s="20" t="n">
        <v>10.4042343</v>
      </c>
      <c r="O30" s="18" t="n">
        <v>405.01001004</v>
      </c>
      <c r="P30" s="20" t="n">
        <v>26.28454288</v>
      </c>
      <c r="Q30" s="18" t="s">
        <v>182</v>
      </c>
      <c r="R30" s="20" t="s">
        <v>182</v>
      </c>
      <c r="S30" s="18" t="s">
        <v>182</v>
      </c>
      <c r="T30" s="20" t="s">
        <v>182</v>
      </c>
      <c r="U30" s="18" t="s">
        <v>182</v>
      </c>
      <c r="V30" s="20" t="s">
        <v>182</v>
      </c>
      <c r="W30" s="18" t="n">
        <v>423.55635157</v>
      </c>
      <c r="X30" s="20" t="n">
        <v>6.63711381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(18.0/B32*100)</f>
        <v/>
      </c>
      <c r="D32" s="19" t="n">
        <v>4460</v>
      </c>
      <c r="E32" s="18" t="n">
        <v>523.7687303</v>
      </c>
      <c r="F32" s="20" t="n">
        <v>2.55874576</v>
      </c>
      <c r="G32" s="18" t="n">
        <v>481.715947</v>
      </c>
      <c r="H32" s="20" t="n">
        <v>5.36137151</v>
      </c>
      <c r="I32" s="18" t="n">
        <v>446.6339606</v>
      </c>
      <c r="J32" s="20" t="n">
        <v>6.64281479</v>
      </c>
      <c r="K32" s="18" t="n">
        <v>435.71063897</v>
      </c>
      <c r="L32" s="20" t="n">
        <v>8.03776311</v>
      </c>
      <c r="M32" s="18" t="n">
        <v>406.48091417</v>
      </c>
      <c r="N32" s="20" t="n">
        <v>8.379184929999999</v>
      </c>
      <c r="O32" s="18" t="n">
        <v>415.96615723</v>
      </c>
      <c r="P32" s="20" t="n">
        <v>23.22638406</v>
      </c>
      <c r="Q32" s="18" t="s">
        <v>182</v>
      </c>
      <c r="R32" s="20" t="s">
        <v>182</v>
      </c>
      <c r="S32" s="18" t="s">
        <v>182</v>
      </c>
      <c r="T32" s="20" t="s">
        <v>182</v>
      </c>
      <c r="U32" s="18" t="s">
        <v>182</v>
      </c>
      <c r="V32" s="20" t="s">
        <v>182</v>
      </c>
      <c r="W32" s="18" t="n">
        <v>426.77971912</v>
      </c>
      <c r="X32" s="20" t="n">
        <v>9.838443209999999</v>
      </c>
    </row>
    <row r="33" spans="1:24">
      <c r="A33" s="15" t="s">
        <v>208</v>
      </c>
      <c r="B33" s="17" t="n">
        <v>7325</v>
      </c>
      <c r="C33" s="18">
        <f>(254.0/B33*100)</f>
        <v/>
      </c>
      <c r="D33" s="19" t="n">
        <v>7071</v>
      </c>
      <c r="E33" s="18" t="n">
        <v>518.72134233</v>
      </c>
      <c r="F33" s="20" t="n">
        <v>2.53532859</v>
      </c>
      <c r="G33" s="18" t="n">
        <v>473.24864292</v>
      </c>
      <c r="H33" s="20" t="n">
        <v>5.39518187</v>
      </c>
      <c r="I33" s="18" t="n">
        <v>464.43196455</v>
      </c>
      <c r="J33" s="20" t="n">
        <v>5.85616783</v>
      </c>
      <c r="K33" s="18" t="n">
        <v>447.5049904</v>
      </c>
      <c r="L33" s="20" t="n">
        <v>6.32254412</v>
      </c>
      <c r="M33" s="18" t="n">
        <v>434.98504943</v>
      </c>
      <c r="N33" s="20" t="n">
        <v>7.82281576</v>
      </c>
      <c r="O33" s="18" t="n">
        <v>376.02911283</v>
      </c>
      <c r="P33" s="20" t="n">
        <v>21.32653468</v>
      </c>
      <c r="Q33" s="18" t="s">
        <v>182</v>
      </c>
      <c r="R33" s="20" t="s">
        <v>182</v>
      </c>
      <c r="S33" s="18" t="s">
        <v>182</v>
      </c>
      <c r="T33" s="20" t="s">
        <v>182</v>
      </c>
      <c r="U33" s="18" t="s">
        <v>182</v>
      </c>
      <c r="V33" s="20" t="s">
        <v>182</v>
      </c>
      <c r="W33" s="18" t="n">
        <v>434.83274236</v>
      </c>
      <c r="X33" s="20" t="n">
        <v>8.86268739</v>
      </c>
    </row>
    <row r="34" spans="1:24">
      <c r="A34" s="15" t="s">
        <v>209</v>
      </c>
      <c r="B34" s="17" t="n">
        <v>6350</v>
      </c>
      <c r="C34" s="18">
        <f>(94.0/B34*100)</f>
        <v/>
      </c>
      <c r="D34" s="19" t="n">
        <v>6256</v>
      </c>
      <c r="E34" s="18" t="n">
        <v>484.80636886</v>
      </c>
      <c r="F34" s="20" t="n">
        <v>2.53935123</v>
      </c>
      <c r="G34" s="18" t="n">
        <v>436.36910671</v>
      </c>
      <c r="H34" s="20" t="n">
        <v>4.93581336</v>
      </c>
      <c r="I34" s="18" t="n">
        <v>448.83833796</v>
      </c>
      <c r="J34" s="20" t="n">
        <v>5.6736972</v>
      </c>
      <c r="K34" s="18" t="n">
        <v>419.18020384</v>
      </c>
      <c r="L34" s="20" t="n">
        <v>6.45875728</v>
      </c>
      <c r="M34" s="18" t="n">
        <v>410.10192671</v>
      </c>
      <c r="N34" s="20" t="n">
        <v>6.34728985</v>
      </c>
      <c r="O34" s="18" t="n">
        <v>336.00964723</v>
      </c>
      <c r="P34" s="20" t="n">
        <v>14.75537024</v>
      </c>
      <c r="Q34" s="18" t="s">
        <v>182</v>
      </c>
      <c r="R34" s="20" t="s">
        <v>182</v>
      </c>
      <c r="S34" s="18" t="n">
        <v>263.37193708</v>
      </c>
      <c r="T34" s="20" t="n">
        <v>13.61114927</v>
      </c>
      <c r="U34" s="18" t="s">
        <v>182</v>
      </c>
      <c r="V34" s="20" t="s">
        <v>182</v>
      </c>
      <c r="W34" s="18" t="n">
        <v>367.44868233</v>
      </c>
      <c r="X34" s="20" t="n">
        <v>8.09912016</v>
      </c>
    </row>
    <row r="35" spans="1:24">
      <c r="A35" s="15" t="s">
        <v>210</v>
      </c>
      <c r="B35" s="17" t="n">
        <v>6406</v>
      </c>
      <c r="C35" s="18">
        <f>(85.0/B35*100)</f>
        <v/>
      </c>
      <c r="D35" s="19" t="n">
        <v>6321</v>
      </c>
      <c r="E35" s="18" t="n">
        <v>526.18917058</v>
      </c>
      <c r="F35" s="20" t="n">
        <v>1.7170878</v>
      </c>
      <c r="G35" s="18" t="n">
        <v>513.53556733</v>
      </c>
      <c r="H35" s="20" t="n">
        <v>4.11718616</v>
      </c>
      <c r="I35" s="18" t="n">
        <v>484.7863659</v>
      </c>
      <c r="J35" s="20" t="n">
        <v>5.04491632</v>
      </c>
      <c r="K35" s="18" t="n">
        <v>436.98315579</v>
      </c>
      <c r="L35" s="20" t="n">
        <v>5.279866</v>
      </c>
      <c r="M35" s="18" t="n">
        <v>431.12306355</v>
      </c>
      <c r="N35" s="20" t="n">
        <v>9.96764894</v>
      </c>
      <c r="O35" s="18" t="n">
        <v>430.2645433</v>
      </c>
      <c r="P35" s="20" t="n">
        <v>21.07802728</v>
      </c>
      <c r="Q35" s="18" t="s">
        <v>182</v>
      </c>
      <c r="R35" s="20" t="s">
        <v>182</v>
      </c>
      <c r="S35" s="18" t="n">
        <v>337.32521215</v>
      </c>
      <c r="T35" s="20" t="n">
        <v>11.65794297</v>
      </c>
      <c r="U35" s="18" t="s">
        <v>182</v>
      </c>
      <c r="V35" s="20" t="s">
        <v>182</v>
      </c>
      <c r="W35" s="18" t="n">
        <v>426.2499983</v>
      </c>
      <c r="X35" s="20" t="n">
        <v>6.30395064</v>
      </c>
    </row>
    <row r="36" spans="1:24">
      <c r="A36" s="15" t="s">
        <v>211</v>
      </c>
      <c r="B36" s="17" t="n">
        <v>6736</v>
      </c>
      <c r="C36" s="18">
        <f>(67.0/B36*100)</f>
        <v/>
      </c>
      <c r="D36" s="19" t="n">
        <v>6669</v>
      </c>
      <c r="E36" s="18" t="n">
        <v>506.62733764</v>
      </c>
      <c r="F36" s="20" t="n">
        <v>2.27329749</v>
      </c>
      <c r="G36" s="18" t="n">
        <v>497.18891131</v>
      </c>
      <c r="H36" s="20" t="n">
        <v>4.56843747</v>
      </c>
      <c r="I36" s="18" t="n">
        <v>487.32167966</v>
      </c>
      <c r="J36" s="20" t="n">
        <v>4.78346034</v>
      </c>
      <c r="K36" s="18" t="n">
        <v>443.66136466</v>
      </c>
      <c r="L36" s="20" t="n">
        <v>7.64277855</v>
      </c>
      <c r="M36" s="18" t="n">
        <v>422.26787224</v>
      </c>
      <c r="N36" s="20" t="n">
        <v>11.63805769</v>
      </c>
      <c r="O36" s="18" t="n">
        <v>369.72364582</v>
      </c>
      <c r="P36" s="20" t="n">
        <v>22.3136275</v>
      </c>
      <c r="Q36" s="18" t="s">
        <v>182</v>
      </c>
      <c r="R36" s="20" t="s">
        <v>182</v>
      </c>
      <c r="S36" s="18" t="s">
        <v>182</v>
      </c>
      <c r="T36" s="20" t="s">
        <v>182</v>
      </c>
      <c r="U36" s="18" t="s">
        <v>182</v>
      </c>
      <c r="V36" s="20" t="s">
        <v>182</v>
      </c>
      <c r="W36" s="18" t="n">
        <v>429.94466021</v>
      </c>
      <c r="X36" s="20" t="n">
        <v>6.35894437</v>
      </c>
    </row>
    <row r="37" spans="1:24">
      <c r="A37" s="15" t="s">
        <v>212</v>
      </c>
      <c r="B37" s="17" t="n">
        <v>5458</v>
      </c>
      <c r="C37" s="18">
        <f>(306.0/B37*100)</f>
        <v/>
      </c>
      <c r="D37" s="19" t="n">
        <v>5152</v>
      </c>
      <c r="E37" s="18" t="n">
        <v>528.8232981</v>
      </c>
      <c r="F37" s="20" t="n">
        <v>3.16544968</v>
      </c>
      <c r="G37" s="18" t="n">
        <v>506.44191382</v>
      </c>
      <c r="H37" s="20" t="n">
        <v>5.55154811</v>
      </c>
      <c r="I37" s="18" t="n">
        <v>465.85425628</v>
      </c>
      <c r="J37" s="20" t="n">
        <v>6.63710961</v>
      </c>
      <c r="K37" s="18" t="n">
        <v>477.67569573</v>
      </c>
      <c r="L37" s="20" t="n">
        <v>6.54101092</v>
      </c>
      <c r="M37" s="18" t="n">
        <v>440.65861928</v>
      </c>
      <c r="N37" s="20" t="n">
        <v>8.573459659999999</v>
      </c>
      <c r="O37" s="18" t="n">
        <v>343.16972128</v>
      </c>
      <c r="P37" s="20" t="n">
        <v>23.12127196</v>
      </c>
      <c r="Q37" s="18" t="s">
        <v>182</v>
      </c>
      <c r="R37" s="20" t="s">
        <v>182</v>
      </c>
      <c r="S37" s="18" t="s">
        <v>182</v>
      </c>
      <c r="T37" s="20" t="s">
        <v>182</v>
      </c>
      <c r="U37" s="18" t="s">
        <v>182</v>
      </c>
      <c r="V37" s="20" t="s">
        <v>182</v>
      </c>
      <c r="W37" s="18" t="n">
        <v>418.50049033</v>
      </c>
      <c r="X37" s="20" t="n">
        <v>6.46477595</v>
      </c>
    </row>
    <row r="38" spans="1:24">
      <c r="A38" s="15" t="s">
        <v>213</v>
      </c>
      <c r="B38" s="17" t="n">
        <v>5860</v>
      </c>
      <c r="C38" s="18">
        <f>(75.0/B38*100)</f>
        <v/>
      </c>
      <c r="D38" s="19" t="n">
        <v>5785</v>
      </c>
      <c r="E38" s="18" t="n">
        <v>510.28269753</v>
      </c>
      <c r="F38" s="20" t="n">
        <v>2.96782077</v>
      </c>
      <c r="G38" s="18" t="n">
        <v>490.65757268</v>
      </c>
      <c r="H38" s="20" t="n">
        <v>5.10987049</v>
      </c>
      <c r="I38" s="18" t="n">
        <v>443.81088901</v>
      </c>
      <c r="J38" s="20" t="n">
        <v>7.01852872</v>
      </c>
      <c r="K38" s="18" t="n">
        <v>437.248301</v>
      </c>
      <c r="L38" s="20" t="n">
        <v>11.57852003</v>
      </c>
      <c r="M38" s="18" t="n">
        <v>410.4697745</v>
      </c>
      <c r="N38" s="20" t="n">
        <v>13.8913323</v>
      </c>
      <c r="O38" s="18" t="n">
        <v>369.61260262</v>
      </c>
      <c r="P38" s="20" t="n">
        <v>18.26023486</v>
      </c>
      <c r="Q38" s="18" t="s">
        <v>182</v>
      </c>
      <c r="R38" s="20" t="s">
        <v>182</v>
      </c>
      <c r="S38" s="18" t="s">
        <v>182</v>
      </c>
      <c r="T38" s="20" t="s">
        <v>182</v>
      </c>
      <c r="U38" s="18" t="s">
        <v>182</v>
      </c>
      <c r="V38" s="20" t="s">
        <v>182</v>
      </c>
      <c r="W38" s="18" t="n">
        <v>422.61652378</v>
      </c>
      <c r="X38" s="20" t="n">
        <v>6.4246336</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(5681.0/B40*100)</f>
        <v/>
      </c>
      <c r="D40" s="19" t="n">
        <v>8476</v>
      </c>
      <c r="E40" s="18" t="n">
        <v>515.8310623900001</v>
      </c>
      <c r="F40" s="20" t="n">
        <v>2.99005392</v>
      </c>
      <c r="G40" s="18" t="n">
        <v>489.96927774</v>
      </c>
      <c r="H40" s="20" t="n">
        <v>6.63663458</v>
      </c>
      <c r="I40" s="18" t="n">
        <v>475.3882593</v>
      </c>
      <c r="J40" s="20" t="n">
        <v>7.36160276</v>
      </c>
      <c r="K40" s="18" t="n">
        <v>435.57116074</v>
      </c>
      <c r="L40" s="20" t="n">
        <v>12.08069706</v>
      </c>
      <c r="M40" s="18" t="n">
        <v>415.41784622</v>
      </c>
      <c r="N40" s="20" t="n">
        <v>12.2510003</v>
      </c>
      <c r="O40" s="18" t="n">
        <v>432.02468627</v>
      </c>
      <c r="P40" s="20" t="n">
        <v>21.89614716</v>
      </c>
      <c r="Q40" s="18" t="s">
        <v>182</v>
      </c>
      <c r="R40" s="20" t="s">
        <v>182</v>
      </c>
      <c r="S40" s="18" t="n">
        <v>493.18465857</v>
      </c>
      <c r="T40" s="20" t="n">
        <v>2.25147869</v>
      </c>
      <c r="U40" s="18" t="s">
        <v>182</v>
      </c>
      <c r="V40" s="20" t="s">
        <v>182</v>
      </c>
      <c r="W40" s="18" t="n">
        <v>422.52501326</v>
      </c>
      <c r="X40" s="20" t="n">
        <v>7.20045651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(2873.0/B46*100)</f>
        <v/>
      </c>
      <c r="D46" s="19" t="n">
        <v>20268</v>
      </c>
      <c r="E46" s="18" t="n">
        <v>436.62586184</v>
      </c>
      <c r="F46" s="20" t="n">
        <v>3.85889944</v>
      </c>
      <c r="G46" s="18" t="n">
        <v>424.15417808</v>
      </c>
      <c r="H46" s="20" t="n">
        <v>4.35153738</v>
      </c>
      <c r="I46" s="18" t="n">
        <v>409.80448475</v>
      </c>
      <c r="J46" s="20" t="n">
        <v>6.024832</v>
      </c>
      <c r="K46" s="18" t="n">
        <v>393.52069838</v>
      </c>
      <c r="L46" s="20" t="n">
        <v>7.34042805</v>
      </c>
      <c r="M46" s="18" t="n">
        <v>355.0942991</v>
      </c>
      <c r="N46" s="20" t="n">
        <v>8.135185549999999</v>
      </c>
      <c r="O46" s="18" t="n">
        <v>307.86644132</v>
      </c>
      <c r="P46" s="20" t="n">
        <v>11.90587687</v>
      </c>
      <c r="Q46" s="18" t="s">
        <v>182</v>
      </c>
      <c r="R46" s="20" t="s">
        <v>182</v>
      </c>
      <c r="S46" s="18" t="s">
        <v>182</v>
      </c>
      <c r="T46" s="20" t="s">
        <v>182</v>
      </c>
      <c r="U46" s="18" t="s">
        <v>182</v>
      </c>
      <c r="V46" s="20" t="s">
        <v>182</v>
      </c>
      <c r="W46" s="18" t="n">
        <v>385.68126266</v>
      </c>
      <c r="X46" s="20" t="n">
        <v>3.68039604</v>
      </c>
    </row>
    <row r="47" spans="1:24">
      <c r="A47" s="15" t="s">
        <v>222</v>
      </c>
      <c r="B47" s="17" t="n">
        <v>5928</v>
      </c>
      <c r="C47" s="18">
        <f>(197.0/B47*100)</f>
        <v/>
      </c>
      <c r="D47" s="19" t="n">
        <v>5731</v>
      </c>
      <c r="E47" s="18" t="n">
        <v>481.72827151</v>
      </c>
      <c r="F47" s="20" t="n">
        <v>4.33314573</v>
      </c>
      <c r="G47" s="18" t="n">
        <v>423.51764792</v>
      </c>
      <c r="H47" s="20" t="n">
        <v>6.47074317</v>
      </c>
      <c r="I47" s="18" t="n">
        <v>407.53084203</v>
      </c>
      <c r="J47" s="20" t="n">
        <v>6.41160563</v>
      </c>
      <c r="K47" s="18" t="n">
        <v>394.11246956</v>
      </c>
      <c r="L47" s="20" t="n">
        <v>7.3714629</v>
      </c>
      <c r="M47" s="18" t="n">
        <v>402.76862839</v>
      </c>
      <c r="N47" s="20" t="n">
        <v>7.84884112</v>
      </c>
      <c r="O47" s="18" t="n">
        <v>325.00177883</v>
      </c>
      <c r="P47" s="20" t="n">
        <v>13.28366105</v>
      </c>
      <c r="Q47" s="18" t="s">
        <v>182</v>
      </c>
      <c r="R47" s="20" t="s">
        <v>182</v>
      </c>
      <c r="S47" s="18" t="s">
        <v>182</v>
      </c>
      <c r="T47" s="20" t="s">
        <v>182</v>
      </c>
      <c r="U47" s="18" t="s">
        <v>182</v>
      </c>
      <c r="V47" s="20" t="s">
        <v>182</v>
      </c>
      <c r="W47" s="18" t="n">
        <v>358.73776052</v>
      </c>
      <c r="X47" s="20" t="n">
        <v>6.25748312</v>
      </c>
    </row>
    <row r="48" spans="1:24">
      <c r="A48" s="15" t="s">
        <v>223</v>
      </c>
      <c r="B48" s="17" t="n">
        <v>9841</v>
      </c>
      <c r="C48" s="18">
        <f>(19.0/B48*100)</f>
        <v/>
      </c>
      <c r="D48" s="19" t="n">
        <v>9822</v>
      </c>
      <c r="E48" s="18" t="n">
        <v>509.47745955</v>
      </c>
      <c r="F48" s="20" t="n">
        <v>4.71691071</v>
      </c>
      <c r="G48" s="18" t="n">
        <v>456.86811448</v>
      </c>
      <c r="H48" s="20" t="n">
        <v>7.87611326</v>
      </c>
      <c r="I48" s="18" t="n">
        <v>448.54373143</v>
      </c>
      <c r="J48" s="20" t="n">
        <v>8.56118266</v>
      </c>
      <c r="K48" s="18" t="n">
        <v>442.00746228</v>
      </c>
      <c r="L48" s="20" t="n">
        <v>17.21591056</v>
      </c>
      <c r="M48" s="18" t="n">
        <v>439.43627158</v>
      </c>
      <c r="N48" s="20" t="n">
        <v>11.2511898</v>
      </c>
      <c r="O48" s="18" t="n">
        <v>324.36252601</v>
      </c>
      <c r="P48" s="20" t="n">
        <v>11.17732921</v>
      </c>
      <c r="Q48" s="18" t="s">
        <v>182</v>
      </c>
      <c r="R48" s="20" t="s">
        <v>182</v>
      </c>
      <c r="S48" s="18" t="s">
        <v>182</v>
      </c>
      <c r="T48" s="20" t="s">
        <v>182</v>
      </c>
      <c r="U48" s="18" t="s">
        <v>182</v>
      </c>
      <c r="V48" s="20" t="s">
        <v>182</v>
      </c>
      <c r="W48" s="18" t="n">
        <v>430.08560046</v>
      </c>
      <c r="X48" s="20" t="n">
        <v>16.47752912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(1173.0/B50*100)</f>
        <v/>
      </c>
      <c r="D50" s="19" t="n">
        <v>10622</v>
      </c>
      <c r="E50" s="18" t="n">
        <v>446.07668089</v>
      </c>
      <c r="F50" s="20" t="n">
        <v>3.03599461</v>
      </c>
      <c r="G50" s="18" t="n">
        <v>430.73375234</v>
      </c>
      <c r="H50" s="20" t="n">
        <v>3.99395602</v>
      </c>
      <c r="I50" s="18" t="n">
        <v>420.28721496</v>
      </c>
      <c r="J50" s="20" t="n">
        <v>5.74568441</v>
      </c>
      <c r="K50" s="18" t="n">
        <v>409.61311435</v>
      </c>
      <c r="L50" s="20" t="n">
        <v>5.30939332</v>
      </c>
      <c r="M50" s="18" t="n">
        <v>400.43072089</v>
      </c>
      <c r="N50" s="20" t="n">
        <v>8.112407230000001</v>
      </c>
      <c r="O50" s="18" t="n">
        <v>322.25586987</v>
      </c>
      <c r="P50" s="20" t="n">
        <v>8.56992509</v>
      </c>
      <c r="Q50" s="18" t="s">
        <v>182</v>
      </c>
      <c r="R50" s="20" t="s">
        <v>182</v>
      </c>
      <c r="S50" s="18" t="s">
        <v>182</v>
      </c>
      <c r="T50" s="20" t="s">
        <v>182</v>
      </c>
      <c r="U50" s="18" t="s">
        <v>182</v>
      </c>
      <c r="V50" s="20" t="s">
        <v>182</v>
      </c>
      <c r="W50" s="18" t="n">
        <v>389.30652999</v>
      </c>
      <c r="X50" s="20" t="n">
        <v>7.56223679</v>
      </c>
    </row>
    <row r="51" spans="1:24">
      <c r="A51" s="15" t="s">
        <v>226</v>
      </c>
      <c r="B51" s="17" t="n">
        <v>6866</v>
      </c>
      <c r="C51" s="18">
        <f>(116.0/B51*100)</f>
        <v/>
      </c>
      <c r="D51" s="19" t="n">
        <v>6750</v>
      </c>
      <c r="E51" s="18" t="n">
        <v>441.80331023</v>
      </c>
      <c r="F51" s="20" t="n">
        <v>2.88795645</v>
      </c>
      <c r="G51" s="18" t="n">
        <v>409.84230164</v>
      </c>
      <c r="H51" s="20" t="n">
        <v>6.40001579</v>
      </c>
      <c r="I51" s="18" t="n">
        <v>406.91222974</v>
      </c>
      <c r="J51" s="20" t="n">
        <v>6.21424635</v>
      </c>
      <c r="K51" s="18" t="n">
        <v>400.72562055</v>
      </c>
      <c r="L51" s="20" t="n">
        <v>6.89229443</v>
      </c>
      <c r="M51" s="18" t="n">
        <v>379.10621961</v>
      </c>
      <c r="N51" s="20" t="n">
        <v>7.82605954</v>
      </c>
      <c r="O51" s="18" t="n">
        <v>306.15936954</v>
      </c>
      <c r="P51" s="20" t="n">
        <v>16.24559738</v>
      </c>
      <c r="Q51" s="18" t="s">
        <v>182</v>
      </c>
      <c r="R51" s="20" t="s">
        <v>182</v>
      </c>
      <c r="S51" s="18" t="n">
        <v>427.96430568</v>
      </c>
      <c r="T51" s="20" t="n">
        <v>5.20460603</v>
      </c>
      <c r="U51" s="18" t="s">
        <v>182</v>
      </c>
      <c r="V51" s="20" t="s">
        <v>182</v>
      </c>
      <c r="W51" s="18" t="n">
        <v>394.79565882</v>
      </c>
      <c r="X51" s="20" t="n">
        <v>4.98694417</v>
      </c>
    </row>
    <row r="52" spans="1:24">
      <c r="A52" s="15" t="s">
        <v>227</v>
      </c>
      <c r="B52" s="17" t="n">
        <v>5809</v>
      </c>
      <c r="C52" s="18">
        <f>(120.0/B52*100)</f>
        <v/>
      </c>
      <c r="D52" s="19" t="n">
        <v>5689</v>
      </c>
      <c r="E52" s="18" t="n">
        <v>505.96704641</v>
      </c>
      <c r="F52" s="20" t="n">
        <v>2.65197711</v>
      </c>
      <c r="G52" s="18" t="n">
        <v>472.16451163</v>
      </c>
      <c r="H52" s="20" t="n">
        <v>4.71541325</v>
      </c>
      <c r="I52" s="18" t="n">
        <v>458.45314946</v>
      </c>
      <c r="J52" s="20" t="n">
        <v>5.34755086</v>
      </c>
      <c r="K52" s="18" t="n">
        <v>443.51310966</v>
      </c>
      <c r="L52" s="20" t="n">
        <v>7.79497839</v>
      </c>
      <c r="M52" s="18" t="n">
        <v>421.16833204</v>
      </c>
      <c r="N52" s="20" t="n">
        <v>8.99242684</v>
      </c>
      <c r="O52" s="18" t="n">
        <v>369.52470076</v>
      </c>
      <c r="P52" s="20" t="n">
        <v>22.63947018</v>
      </c>
      <c r="Q52" s="18" t="s">
        <v>182</v>
      </c>
      <c r="R52" s="20" t="s">
        <v>182</v>
      </c>
      <c r="S52" s="18" t="s">
        <v>182</v>
      </c>
      <c r="T52" s="20" t="s">
        <v>182</v>
      </c>
      <c r="U52" s="18" t="s">
        <v>182</v>
      </c>
      <c r="V52" s="20" t="s">
        <v>182</v>
      </c>
      <c r="W52" s="18" t="n">
        <v>407.47534025</v>
      </c>
      <c r="X52" s="20" t="n">
        <v>5.58371539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(509.0/B54*100)</f>
        <v/>
      </c>
      <c r="D54" s="19" t="n">
        <v>4231</v>
      </c>
      <c r="E54" s="18" t="n">
        <v>384.72730162</v>
      </c>
      <c r="F54" s="20" t="n">
        <v>3.5136649</v>
      </c>
      <c r="G54" s="18" t="n">
        <v>360.63860649</v>
      </c>
      <c r="H54" s="20" t="n">
        <v>5.4672232</v>
      </c>
      <c r="I54" s="18" t="n">
        <v>364.43447194</v>
      </c>
      <c r="J54" s="20" t="n">
        <v>8.620677369999999</v>
      </c>
      <c r="K54" s="18" t="n">
        <v>348.53411202</v>
      </c>
      <c r="L54" s="20" t="n">
        <v>7.4800717</v>
      </c>
      <c r="M54" s="18" t="n">
        <v>333.11575317</v>
      </c>
      <c r="N54" s="20" t="n">
        <v>7.54052882</v>
      </c>
      <c r="O54" s="18" t="n">
        <v>297.57841935</v>
      </c>
      <c r="P54" s="20" t="n">
        <v>8.27344974</v>
      </c>
      <c r="Q54" s="18" t="s">
        <v>182</v>
      </c>
      <c r="R54" s="20" t="s">
        <v>182</v>
      </c>
      <c r="S54" s="18" t="s">
        <v>182</v>
      </c>
      <c r="T54" s="20" t="s">
        <v>182</v>
      </c>
      <c r="U54" s="18" t="s">
        <v>182</v>
      </c>
      <c r="V54" s="20" t="s">
        <v>182</v>
      </c>
      <c r="W54" s="18" t="n">
        <v>314.88654052</v>
      </c>
      <c r="X54" s="20" t="n">
        <v>4.57332155</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(80.0/B56*100)</f>
        <v/>
      </c>
      <c r="D56" s="19" t="n">
        <v>5279</v>
      </c>
      <c r="E56" s="18" t="n">
        <v>542.03016731</v>
      </c>
      <c r="F56" s="20" t="n">
        <v>2.79228711</v>
      </c>
      <c r="G56" s="18" t="n">
        <v>501.80012711</v>
      </c>
      <c r="H56" s="20" t="n">
        <v>4.5189526</v>
      </c>
      <c r="I56" s="18" t="n">
        <v>501.80356711</v>
      </c>
      <c r="J56" s="20" t="n">
        <v>5.15839073</v>
      </c>
      <c r="K56" s="18" t="n">
        <v>504.74201864</v>
      </c>
      <c r="L56" s="20" t="n">
        <v>6.56322973</v>
      </c>
      <c r="M56" s="18" t="n">
        <v>474.70719273</v>
      </c>
      <c r="N56" s="20" t="n">
        <v>7.40735608</v>
      </c>
      <c r="O56" s="18" t="n">
        <v>431.98054993</v>
      </c>
      <c r="P56" s="20" t="n">
        <v>17.09401393</v>
      </c>
      <c r="Q56" s="18" t="s">
        <v>182</v>
      </c>
      <c r="R56" s="20" t="s">
        <v>182</v>
      </c>
      <c r="S56" s="18" t="s">
        <v>182</v>
      </c>
      <c r="T56" s="20" t="s">
        <v>182</v>
      </c>
      <c r="U56" s="18" t="s">
        <v>182</v>
      </c>
      <c r="V56" s="20" t="s">
        <v>182</v>
      </c>
      <c r="W56" s="18" t="n">
        <v>446.68649289</v>
      </c>
      <c r="X56" s="20" t="n">
        <v>20.70265962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(270.0/B61*100)</f>
        <v/>
      </c>
      <c r="D61" s="19" t="n">
        <v>6255</v>
      </c>
      <c r="E61" s="18" t="n">
        <v>498.8451192</v>
      </c>
      <c r="F61" s="20" t="n">
        <v>2.8262916</v>
      </c>
      <c r="G61" s="18" t="n">
        <v>464.80536068</v>
      </c>
      <c r="H61" s="20" t="n">
        <v>4.13378635</v>
      </c>
      <c r="I61" s="18" t="n">
        <v>445.41056326</v>
      </c>
      <c r="J61" s="20" t="n">
        <v>5.13364766</v>
      </c>
      <c r="K61" s="18" t="n">
        <v>432.14243438</v>
      </c>
      <c r="L61" s="20" t="n">
        <v>6.34243259</v>
      </c>
      <c r="M61" s="18" t="n">
        <v>396.10733724</v>
      </c>
      <c r="N61" s="20" t="n">
        <v>10.29990868</v>
      </c>
      <c r="O61" s="18" t="n">
        <v>368.81442632</v>
      </c>
      <c r="P61" s="20" t="n">
        <v>17.16780352</v>
      </c>
      <c r="Q61" s="18" t="s">
        <v>182</v>
      </c>
      <c r="R61" s="20" t="s">
        <v>182</v>
      </c>
      <c r="S61" s="18" t="s">
        <v>182</v>
      </c>
      <c r="T61" s="20" t="s">
        <v>182</v>
      </c>
      <c r="U61" s="18" t="s">
        <v>182</v>
      </c>
      <c r="V61" s="20" t="s">
        <v>182</v>
      </c>
      <c r="W61" s="18" t="n">
        <v>386.47887953</v>
      </c>
      <c r="X61" s="20" t="n">
        <v>7.88770234</v>
      </c>
    </row>
    <row r="62" spans="1:24">
      <c r="A62" s="15" t="s">
        <v>237</v>
      </c>
      <c r="B62" s="17" t="n">
        <v>4476</v>
      </c>
      <c r="C62" s="18">
        <f>(5.0/B62*100)</f>
        <v/>
      </c>
      <c r="D62" s="19" t="n">
        <v>4471</v>
      </c>
      <c r="E62" s="18" t="n">
        <v>517.18795986</v>
      </c>
      <c r="F62" s="20" t="n">
        <v>1.3643491</v>
      </c>
      <c r="G62" s="18" t="n">
        <v>492.95315456</v>
      </c>
      <c r="H62" s="20" t="n">
        <v>4.38875014</v>
      </c>
      <c r="I62" s="18" t="n">
        <v>471.72902631</v>
      </c>
      <c r="J62" s="20" t="n">
        <v>5.53163836</v>
      </c>
      <c r="K62" s="18" t="n">
        <v>455.81512049</v>
      </c>
      <c r="L62" s="20" t="n">
        <v>9.22773896</v>
      </c>
      <c r="M62" s="18" t="n">
        <v>476.65535162</v>
      </c>
      <c r="N62" s="20" t="n">
        <v>10.81848214</v>
      </c>
      <c r="O62" s="18" t="n">
        <v>426.5402774</v>
      </c>
      <c r="P62" s="20" t="n">
        <v>15.63912385</v>
      </c>
      <c r="Q62" s="18" t="s">
        <v>182</v>
      </c>
      <c r="R62" s="20" t="s">
        <v>182</v>
      </c>
      <c r="S62" s="18" t="s">
        <v>182</v>
      </c>
      <c r="T62" s="20" t="s">
        <v>182</v>
      </c>
      <c r="U62" s="18" t="s">
        <v>182</v>
      </c>
      <c r="V62" s="20" t="s">
        <v>182</v>
      </c>
      <c r="W62" s="18" t="n">
        <v>468.49988071</v>
      </c>
      <c r="X62" s="20" t="n">
        <v>17.79115299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(300.0/B67*100)</f>
        <v/>
      </c>
      <c r="D67" s="19" t="n">
        <v>6671</v>
      </c>
      <c r="E67" s="18" t="n">
        <v>421.39511428</v>
      </c>
      <c r="F67" s="20" t="n">
        <v>3.30468226</v>
      </c>
      <c r="G67" s="18" t="n">
        <v>397.3204233</v>
      </c>
      <c r="H67" s="20" t="n">
        <v>3.42492061</v>
      </c>
      <c r="I67" s="18" t="n">
        <v>378.55845987</v>
      </c>
      <c r="J67" s="20" t="n">
        <v>5.17724289</v>
      </c>
      <c r="K67" s="18" t="n">
        <v>362.42642324</v>
      </c>
      <c r="L67" s="20" t="n">
        <v>7.54519055</v>
      </c>
      <c r="M67" s="18" t="n">
        <v>325.46386679</v>
      </c>
      <c r="N67" s="20" t="n">
        <v>11.0489336</v>
      </c>
      <c r="O67" s="18" t="n">
        <v>291.76354753</v>
      </c>
      <c r="P67" s="20" t="n">
        <v>5.37762837</v>
      </c>
      <c r="Q67" s="18" t="s">
        <v>182</v>
      </c>
      <c r="R67" s="20" t="s">
        <v>182</v>
      </c>
      <c r="S67" s="18" t="s">
        <v>182</v>
      </c>
      <c r="T67" s="20" t="s">
        <v>182</v>
      </c>
      <c r="U67" s="18" t="s">
        <v>182</v>
      </c>
      <c r="V67" s="20" t="s">
        <v>182</v>
      </c>
      <c r="W67" s="18" t="n">
        <v>344.21290796</v>
      </c>
      <c r="X67" s="20" t="n">
        <v>6.23001542</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519.93183684</v>
      </c>
      <c r="F70" s="20" t="n">
        <v>3.03483541</v>
      </c>
      <c r="G70" s="18" t="n">
        <v>482.3172382</v>
      </c>
      <c r="H70" s="20" t="n">
        <v>5.76455822</v>
      </c>
      <c r="I70" s="18" t="n">
        <v>468.84697719</v>
      </c>
      <c r="J70" s="20" t="n">
        <v>5.29702324</v>
      </c>
      <c r="K70" s="18" t="n">
        <v>471.4643347</v>
      </c>
      <c r="L70" s="20" t="n">
        <v>6.26388723</v>
      </c>
      <c r="M70" s="18" t="n">
        <v>454.80115097</v>
      </c>
      <c r="N70" s="20" t="n">
        <v>6.77255527</v>
      </c>
      <c r="O70" s="18" t="n">
        <v>426.1731216</v>
      </c>
      <c r="P70" s="20" t="n">
        <v>17.43907662</v>
      </c>
      <c r="Q70" s="18" t="s">
        <v>182</v>
      </c>
      <c r="R70" s="20" t="s">
        <v>182</v>
      </c>
      <c r="S70" s="18" t="s">
        <v>182</v>
      </c>
      <c r="T70" s="20" t="s">
        <v>182</v>
      </c>
      <c r="U70" s="18" t="s">
        <v>182</v>
      </c>
      <c r="V70" s="20" t="s">
        <v>182</v>
      </c>
      <c r="W70" s="18" t="n">
        <v>446.44682899</v>
      </c>
      <c r="X70" s="20" t="n">
        <v>7.1211364</v>
      </c>
    </row>
    <row r="71" spans="1:24">
      <c r="A71" s="15" t="s">
        <v>246</v>
      </c>
      <c r="B71" s="17" t="n">
        <v>6115</v>
      </c>
      <c r="C71" s="18">
        <f>(122.0/B71*100)</f>
        <v/>
      </c>
      <c r="D71" s="19" t="n">
        <v>5993</v>
      </c>
      <c r="E71" s="18" t="n">
        <v>545.86597141</v>
      </c>
      <c r="F71" s="20" t="n">
        <v>1.7306542</v>
      </c>
      <c r="G71" s="18" t="n">
        <v>534.86548098</v>
      </c>
      <c r="H71" s="20" t="n">
        <v>4.54097601</v>
      </c>
      <c r="I71" s="18" t="n">
        <v>495.48869896</v>
      </c>
      <c r="J71" s="20" t="n">
        <v>5.7083266</v>
      </c>
      <c r="K71" s="18" t="n">
        <v>480.10052257</v>
      </c>
      <c r="L71" s="20" t="n">
        <v>8.784652060000001</v>
      </c>
      <c r="M71" s="18" t="n">
        <v>463.28196164</v>
      </c>
      <c r="N71" s="20" t="n">
        <v>13.6720351</v>
      </c>
      <c r="O71" s="18" t="n">
        <v>440.86831375</v>
      </c>
      <c r="P71" s="20" t="n">
        <v>17.19045308</v>
      </c>
      <c r="Q71" s="18" t="s">
        <v>182</v>
      </c>
      <c r="R71" s="20" t="s">
        <v>182</v>
      </c>
      <c r="S71" s="18" t="s">
        <v>182</v>
      </c>
      <c r="T71" s="20" t="s">
        <v>182</v>
      </c>
      <c r="U71" s="18" t="s">
        <v>182</v>
      </c>
      <c r="V71" s="20" t="s">
        <v>182</v>
      </c>
      <c r="W71" s="18" t="n">
        <v>505.69281972</v>
      </c>
      <c r="X71" s="20" t="n">
        <v>11.34779628</v>
      </c>
    </row>
    <row r="72" spans="1:24">
      <c r="A72" s="15" t="s">
        <v>247</v>
      </c>
      <c r="B72" s="17" t="n">
        <v>7708</v>
      </c>
      <c r="C72" s="18">
        <f>(9.0/B72*100)</f>
        <v/>
      </c>
      <c r="D72" s="19" t="n">
        <v>7699</v>
      </c>
      <c r="E72" s="18" t="n">
        <v>505.12785466</v>
      </c>
      <c r="F72" s="20" t="n">
        <v>2.40840455</v>
      </c>
      <c r="G72" s="18" t="n">
        <v>475.71822652</v>
      </c>
      <c r="H72" s="20" t="n">
        <v>5.27950814</v>
      </c>
      <c r="I72" s="18" t="n">
        <v>475.46693416</v>
      </c>
      <c r="J72" s="20" t="n">
        <v>6.49098011</v>
      </c>
      <c r="K72" s="18" t="n">
        <v>460.23697267</v>
      </c>
      <c r="L72" s="20" t="n">
        <v>9.76474994</v>
      </c>
      <c r="M72" s="18" t="n">
        <v>436.1679074</v>
      </c>
      <c r="N72" s="20" t="n">
        <v>12.63471789</v>
      </c>
      <c r="O72" s="18" t="n">
        <v>326.14458683</v>
      </c>
      <c r="P72" s="20" t="n">
        <v>15.96470294</v>
      </c>
      <c r="Q72" s="18" t="s">
        <v>182</v>
      </c>
      <c r="R72" s="20" t="s">
        <v>182</v>
      </c>
      <c r="S72" s="18" t="s">
        <v>182</v>
      </c>
      <c r="T72" s="20" t="s">
        <v>182</v>
      </c>
      <c r="U72" s="18" t="s">
        <v>182</v>
      </c>
      <c r="V72" s="20" t="s">
        <v>182</v>
      </c>
      <c r="W72" s="18" t="n">
        <v>471.03924549</v>
      </c>
      <c r="X72" s="20" t="n">
        <v>18.98870917</v>
      </c>
    </row>
    <row r="73" spans="1:24">
      <c r="A73" s="15" t="s">
        <v>248</v>
      </c>
      <c r="B73" s="17" t="n">
        <v>8249</v>
      </c>
      <c r="C73" s="18">
        <f>(254.0/B73*100)</f>
        <v/>
      </c>
      <c r="D73" s="19" t="n">
        <v>7995</v>
      </c>
      <c r="E73" s="18" t="n">
        <v>430.90759982</v>
      </c>
      <c r="F73" s="20" t="n">
        <v>3.95452015</v>
      </c>
      <c r="G73" s="18" t="n">
        <v>411.11807014</v>
      </c>
      <c r="H73" s="20" t="n">
        <v>4.31078613</v>
      </c>
      <c r="I73" s="18" t="n">
        <v>398.73240927</v>
      </c>
      <c r="J73" s="20" t="n">
        <v>3.99713759</v>
      </c>
      <c r="K73" s="18" t="n">
        <v>386.38431478</v>
      </c>
      <c r="L73" s="20" t="n">
        <v>5.07352293</v>
      </c>
      <c r="M73" s="18" t="n">
        <v>381.39457062</v>
      </c>
      <c r="N73" s="20" t="n">
        <v>5.89337599</v>
      </c>
      <c r="O73" s="18" t="n">
        <v>351.84252841</v>
      </c>
      <c r="P73" s="20" t="n">
        <v>8.1004358</v>
      </c>
      <c r="Q73" s="18" t="s">
        <v>182</v>
      </c>
      <c r="R73" s="20" t="s">
        <v>182</v>
      </c>
      <c r="S73" s="18" t="s">
        <v>182</v>
      </c>
      <c r="T73" s="20" t="s">
        <v>182</v>
      </c>
      <c r="U73" s="18" t="s">
        <v>182</v>
      </c>
      <c r="V73" s="20" t="s">
        <v>182</v>
      </c>
      <c r="W73" s="18" t="n">
        <v>361.34380953</v>
      </c>
      <c r="X73" s="20" t="n">
        <v>8.90954427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(298.0/B77*100)</f>
        <v/>
      </c>
      <c r="D77" s="19" t="n">
        <v>5764</v>
      </c>
      <c r="E77" s="18" t="n">
        <v>473.24142432</v>
      </c>
      <c r="F77" s="20" t="n">
        <v>3.18188505</v>
      </c>
      <c r="G77" s="18" t="n">
        <v>441.96913979</v>
      </c>
      <c r="H77" s="20" t="n">
        <v>5.72578558</v>
      </c>
      <c r="I77" s="18" t="n">
        <v>441.24271312</v>
      </c>
      <c r="J77" s="20" t="n">
        <v>6.25012504</v>
      </c>
      <c r="K77" s="18" t="n">
        <v>413.20312251</v>
      </c>
      <c r="L77" s="20" t="n">
        <v>7.00088726</v>
      </c>
      <c r="M77" s="18" t="n">
        <v>377.37935614</v>
      </c>
      <c r="N77" s="20" t="n">
        <v>8.40618037</v>
      </c>
      <c r="O77" s="18" t="n">
        <v>324.87880635</v>
      </c>
      <c r="P77" s="20" t="n">
        <v>14.89113436</v>
      </c>
      <c r="Q77" s="18" t="s">
        <v>182</v>
      </c>
      <c r="R77" s="20" t="s">
        <v>182</v>
      </c>
      <c r="S77" s="18" t="s">
        <v>182</v>
      </c>
      <c r="T77" s="20" t="s">
        <v>182</v>
      </c>
      <c r="U77" s="18" t="s">
        <v>182</v>
      </c>
      <c r="V77" s="20" t="s">
        <v>182</v>
      </c>
      <c r="W77" s="18" t="n">
        <v>376.16578755</v>
      </c>
      <c r="X77" s="20" t="n">
        <v>4.00909688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346</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504.68249936</v>
      </c>
      <c r="F7" s="20" t="n">
        <v>2.19034008</v>
      </c>
      <c r="G7" s="18" t="n">
        <v>525.0433654</v>
      </c>
      <c r="H7" s="20" t="n">
        <v>3.87455048</v>
      </c>
      <c r="I7" s="18" t="n">
        <v>515.9598979</v>
      </c>
      <c r="J7" s="20" t="n">
        <v>3.48271487</v>
      </c>
      <c r="K7" s="18" t="n">
        <v>520.46267246</v>
      </c>
      <c r="L7" s="20" t="n">
        <v>4.04012293</v>
      </c>
      <c r="M7" s="18" t="n">
        <v>492.11253538</v>
      </c>
      <c r="N7" s="20" t="n">
        <v>6.82114047</v>
      </c>
      <c r="O7" s="18" t="n">
        <v>407.59514641</v>
      </c>
      <c r="P7" s="20" t="n">
        <v>17.19088166</v>
      </c>
      <c r="Q7" s="18" t="s">
        <v>182</v>
      </c>
      <c r="R7" s="20" t="s">
        <v>182</v>
      </c>
      <c r="S7" s="18" t="s">
        <v>182</v>
      </c>
      <c r="T7" s="20" t="s">
        <v>182</v>
      </c>
      <c r="U7" s="18" t="s">
        <v>182</v>
      </c>
      <c r="V7" s="20" t="s">
        <v>182</v>
      </c>
      <c r="W7" s="18" t="n">
        <v>464.09432445</v>
      </c>
      <c r="X7" s="20" t="n">
        <v>5.26708187</v>
      </c>
    </row>
    <row r="8" spans="1:24">
      <c r="A8" s="15" t="s">
        <v>183</v>
      </c>
      <c r="B8" s="17" t="n">
        <v>7007</v>
      </c>
      <c r="C8" s="18">
        <f>(206.0/B8*100)</f>
        <v/>
      </c>
      <c r="D8" s="19" t="n">
        <v>6801</v>
      </c>
      <c r="E8" s="18" t="n">
        <v>506.16108775</v>
      </c>
      <c r="F8" s="20" t="n">
        <v>2.92094163</v>
      </c>
      <c r="G8" s="18" t="n">
        <v>505.923552</v>
      </c>
      <c r="H8" s="20" t="n">
        <v>3.67134373</v>
      </c>
      <c r="I8" s="18" t="n">
        <v>480.82695567</v>
      </c>
      <c r="J8" s="20" t="n">
        <v>4.23269509</v>
      </c>
      <c r="K8" s="18" t="n">
        <v>450.03469967</v>
      </c>
      <c r="L8" s="20" t="n">
        <v>7.28100131</v>
      </c>
      <c r="M8" s="18" t="n">
        <v>415.58226078</v>
      </c>
      <c r="N8" s="20" t="n">
        <v>9.41414582</v>
      </c>
      <c r="O8" s="18" t="n">
        <v>386.26625258</v>
      </c>
      <c r="P8" s="20" t="n">
        <v>31.80566846</v>
      </c>
      <c r="Q8" s="18" t="s">
        <v>182</v>
      </c>
      <c r="R8" s="20" t="s">
        <v>182</v>
      </c>
      <c r="S8" s="18" t="n">
        <v>361.38025951</v>
      </c>
      <c r="T8" s="20" t="n">
        <v>22.72565673</v>
      </c>
      <c r="U8" s="18" t="s">
        <v>182</v>
      </c>
      <c r="V8" s="20" t="s">
        <v>182</v>
      </c>
      <c r="W8" s="18" t="n">
        <v>390.82500623</v>
      </c>
      <c r="X8" s="20" t="n">
        <v>6.87295206</v>
      </c>
    </row>
    <row r="9" spans="1:24">
      <c r="A9" s="15" t="s">
        <v>184</v>
      </c>
      <c r="B9" s="17" t="n">
        <v>9651</v>
      </c>
      <c r="C9" s="18">
        <f>(603.0/B9*100)</f>
        <v/>
      </c>
      <c r="D9" s="19" t="n">
        <v>9048</v>
      </c>
      <c r="E9" s="18" t="n">
        <v>519.64033846</v>
      </c>
      <c r="F9" s="20" t="n">
        <v>2.60350926</v>
      </c>
      <c r="G9" s="18" t="n">
        <v>526.86304177</v>
      </c>
      <c r="H9" s="20" t="n">
        <v>3.29141481</v>
      </c>
      <c r="I9" s="18" t="n">
        <v>492.92988579</v>
      </c>
      <c r="J9" s="20" t="n">
        <v>4.05445149</v>
      </c>
      <c r="K9" s="18" t="n">
        <v>465.76296016</v>
      </c>
      <c r="L9" s="20" t="n">
        <v>5.96329502</v>
      </c>
      <c r="M9" s="18" t="n">
        <v>444.69502371</v>
      </c>
      <c r="N9" s="20" t="n">
        <v>8.04623374</v>
      </c>
      <c r="O9" s="18" t="n">
        <v>468.80407001</v>
      </c>
      <c r="P9" s="20" t="n">
        <v>44.15422539</v>
      </c>
      <c r="Q9" s="18" t="s">
        <v>182</v>
      </c>
      <c r="R9" s="20" t="s">
        <v>182</v>
      </c>
      <c r="S9" s="18" t="n">
        <v>347.7815185</v>
      </c>
      <c r="T9" s="20" t="n">
        <v>11.20716786</v>
      </c>
      <c r="U9" s="18" t="s">
        <v>182</v>
      </c>
      <c r="V9" s="20" t="s">
        <v>182</v>
      </c>
      <c r="W9" s="18" t="n">
        <v>414.39230221</v>
      </c>
      <c r="X9" s="20" t="n">
        <v>5.74906265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(143.0/B11*100)</f>
        <v/>
      </c>
      <c r="D11" s="19" t="n">
        <v>6910</v>
      </c>
      <c r="E11" s="18" t="n">
        <v>471.26961471</v>
      </c>
      <c r="F11" s="20" t="n">
        <v>2.84316122</v>
      </c>
      <c r="G11" s="18" t="n">
        <v>465.51976405</v>
      </c>
      <c r="H11" s="20" t="n">
        <v>3.91808818</v>
      </c>
      <c r="I11" s="18" t="n">
        <v>462.2542262</v>
      </c>
      <c r="J11" s="20" t="n">
        <v>4.46179306</v>
      </c>
      <c r="K11" s="18" t="n">
        <v>444.65887603</v>
      </c>
      <c r="L11" s="20" t="n">
        <v>5.81642352</v>
      </c>
      <c r="M11" s="18" t="n">
        <v>409.30663146</v>
      </c>
      <c r="N11" s="20" t="n">
        <v>8.42855891</v>
      </c>
      <c r="O11" s="18" t="n">
        <v>312.95665784</v>
      </c>
      <c r="P11" s="20" t="n">
        <v>30.7330562</v>
      </c>
      <c r="Q11" s="18" t="s">
        <v>182</v>
      </c>
      <c r="R11" s="20" t="s">
        <v>182</v>
      </c>
      <c r="S11" s="18" t="s">
        <v>182</v>
      </c>
      <c r="T11" s="20" t="s">
        <v>182</v>
      </c>
      <c r="U11" s="18" t="s">
        <v>182</v>
      </c>
      <c r="V11" s="20" t="s">
        <v>182</v>
      </c>
      <c r="W11" s="18" t="n">
        <v>410.8000933</v>
      </c>
      <c r="X11" s="20" t="n">
        <v>8.1905672</v>
      </c>
    </row>
    <row r="12" spans="1:24">
      <c r="A12" s="15" t="s">
        <v>187</v>
      </c>
      <c r="B12" s="17" t="n">
        <v>6894</v>
      </c>
      <c r="C12" s="18">
        <f>(128.0/B12*100)</f>
        <v/>
      </c>
      <c r="D12" s="19" t="n">
        <v>6766</v>
      </c>
      <c r="E12" s="18" t="n">
        <v>506.57337981</v>
      </c>
      <c r="F12" s="20" t="n">
        <v>2.80745109</v>
      </c>
      <c r="G12" s="18" t="n">
        <v>506.87409536</v>
      </c>
      <c r="H12" s="20" t="n">
        <v>3.86089925</v>
      </c>
      <c r="I12" s="18" t="n">
        <v>494.9014361</v>
      </c>
      <c r="J12" s="20" t="n">
        <v>4.02247211</v>
      </c>
      <c r="K12" s="18" t="n">
        <v>477.5028637</v>
      </c>
      <c r="L12" s="20" t="n">
        <v>5.24122911</v>
      </c>
      <c r="M12" s="18" t="n">
        <v>443.00117605</v>
      </c>
      <c r="N12" s="20" t="n">
        <v>6.7488826</v>
      </c>
      <c r="O12" s="18" t="n">
        <v>401.25210766</v>
      </c>
      <c r="P12" s="20" t="n">
        <v>22.85696234</v>
      </c>
      <c r="Q12" s="18" t="s">
        <v>182</v>
      </c>
      <c r="R12" s="20" t="s">
        <v>182</v>
      </c>
      <c r="S12" s="18" t="n">
        <v>332.31014509</v>
      </c>
      <c r="T12" s="20" t="n">
        <v>18.34291261</v>
      </c>
      <c r="U12" s="18" t="s">
        <v>182</v>
      </c>
      <c r="V12" s="20" t="s">
        <v>182</v>
      </c>
      <c r="W12" s="18" t="n">
        <v>406.51614733</v>
      </c>
      <c r="X12" s="20" t="n">
        <v>7.29329116</v>
      </c>
    </row>
    <row r="13" spans="1:24">
      <c r="A13" s="15" t="s">
        <v>188</v>
      </c>
      <c r="B13" s="17" t="n">
        <v>7161</v>
      </c>
      <c r="C13" s="18">
        <f>(341.0/B13*100)</f>
        <v/>
      </c>
      <c r="D13" s="19" t="n">
        <v>6820</v>
      </c>
      <c r="E13" s="18" t="n">
        <v>514.80428309</v>
      </c>
      <c r="F13" s="20" t="n">
        <v>2.98786895</v>
      </c>
      <c r="G13" s="18" t="n">
        <v>521.1773333899999</v>
      </c>
      <c r="H13" s="20" t="n">
        <v>3.73916062</v>
      </c>
      <c r="I13" s="18" t="n">
        <v>509.1214043</v>
      </c>
      <c r="J13" s="20" t="n">
        <v>3.12113104</v>
      </c>
      <c r="K13" s="18" t="n">
        <v>506.64019875</v>
      </c>
      <c r="L13" s="20" t="n">
        <v>3.99812797</v>
      </c>
      <c r="M13" s="18" t="n">
        <v>491.73368022</v>
      </c>
      <c r="N13" s="20" t="n">
        <v>6.24368814</v>
      </c>
      <c r="O13" s="18" t="n">
        <v>391.87245923</v>
      </c>
      <c r="P13" s="20" t="n">
        <v>22.46267813</v>
      </c>
      <c r="Q13" s="18" t="s">
        <v>182</v>
      </c>
      <c r="R13" s="20" t="s">
        <v>182</v>
      </c>
      <c r="S13" s="18" t="n">
        <v>407.4699787</v>
      </c>
      <c r="T13" s="20" t="n">
        <v>6.79601306</v>
      </c>
      <c r="U13" s="18" t="s">
        <v>182</v>
      </c>
      <c r="V13" s="20" t="s">
        <v>182</v>
      </c>
      <c r="W13" s="18" t="n">
        <v>418.14877536</v>
      </c>
      <c r="X13" s="20" t="n">
        <v>6.37523133</v>
      </c>
    </row>
    <row r="14" spans="1:24">
      <c r="A14" s="15" t="s">
        <v>189</v>
      </c>
      <c r="B14" s="17" t="n">
        <v>5587</v>
      </c>
      <c r="C14" s="18">
        <f>(201.0/B14*100)</f>
        <v/>
      </c>
      <c r="D14" s="19" t="n">
        <v>5386</v>
      </c>
      <c r="E14" s="18" t="n">
        <v>534.46952815</v>
      </c>
      <c r="F14" s="20" t="n">
        <v>2.4311036</v>
      </c>
      <c r="G14" s="18" t="n">
        <v>521.05788836</v>
      </c>
      <c r="H14" s="20" t="n">
        <v>4.13234421</v>
      </c>
      <c r="I14" s="18" t="n">
        <v>500.5637592</v>
      </c>
      <c r="J14" s="20" t="n">
        <v>5.32415846</v>
      </c>
      <c r="K14" s="18" t="n">
        <v>469.16790608</v>
      </c>
      <c r="L14" s="20" t="n">
        <v>7.4999315</v>
      </c>
      <c r="M14" s="18" t="n">
        <v>455.95033973</v>
      </c>
      <c r="N14" s="20" t="n">
        <v>6.4848722</v>
      </c>
      <c r="O14" s="18" t="n">
        <v>397.46444377</v>
      </c>
      <c r="P14" s="20" t="n">
        <v>18.97557136</v>
      </c>
      <c r="Q14" s="18" t="s">
        <v>182</v>
      </c>
      <c r="R14" s="20" t="s">
        <v>182</v>
      </c>
      <c r="S14" s="18" t="s">
        <v>182</v>
      </c>
      <c r="T14" s="20" t="s">
        <v>182</v>
      </c>
      <c r="U14" s="18" t="s">
        <v>182</v>
      </c>
      <c r="V14" s="20" t="s">
        <v>182</v>
      </c>
      <c r="W14" s="18" t="n">
        <v>455.42779218</v>
      </c>
      <c r="X14" s="20" t="n">
        <v>8.961833710000001</v>
      </c>
    </row>
    <row r="15" spans="1:24">
      <c r="A15" s="15" t="s">
        <v>190</v>
      </c>
      <c r="B15" s="17" t="n">
        <v>5882</v>
      </c>
      <c r="C15" s="18">
        <f>(167.0/B15*100)</f>
        <v/>
      </c>
      <c r="D15" s="19" t="n">
        <v>5715</v>
      </c>
      <c r="E15" s="18" t="n">
        <v>537.92830422</v>
      </c>
      <c r="F15" s="20" t="n">
        <v>2.42294357</v>
      </c>
      <c r="G15" s="18" t="n">
        <v>549.34636027</v>
      </c>
      <c r="H15" s="20" t="n">
        <v>3.50569978</v>
      </c>
      <c r="I15" s="18" t="n">
        <v>506.20304591</v>
      </c>
      <c r="J15" s="20" t="n">
        <v>5.60633131</v>
      </c>
      <c r="K15" s="18" t="n">
        <v>478.09376359</v>
      </c>
      <c r="L15" s="20" t="n">
        <v>8.76704045</v>
      </c>
      <c r="M15" s="18" t="n">
        <v>454.72544215</v>
      </c>
      <c r="N15" s="20" t="n">
        <v>13.2374333</v>
      </c>
      <c r="O15" s="18" t="n">
        <v>346.97734016</v>
      </c>
      <c r="P15" s="20" t="n">
        <v>25.67199834</v>
      </c>
      <c r="Q15" s="18" t="s">
        <v>182</v>
      </c>
      <c r="R15" s="20" t="s">
        <v>182</v>
      </c>
      <c r="S15" s="18" t="n">
        <v>367.66871077</v>
      </c>
      <c r="T15" s="20" t="n">
        <v>14.82638214</v>
      </c>
      <c r="U15" s="18" t="s">
        <v>182</v>
      </c>
      <c r="V15" s="20" t="s">
        <v>182</v>
      </c>
      <c r="W15" s="18" t="n">
        <v>447.46729258</v>
      </c>
      <c r="X15" s="20" t="n">
        <v>7.90493997</v>
      </c>
    </row>
    <row r="16" spans="1:24">
      <c r="A16" s="15" t="s">
        <v>191</v>
      </c>
      <c r="B16" s="17" t="n">
        <v>6108</v>
      </c>
      <c r="C16" s="18">
        <f>(274.0/B16*100)</f>
        <v/>
      </c>
      <c r="D16" s="19" t="n">
        <v>5834</v>
      </c>
      <c r="E16" s="18" t="n">
        <v>521.82020417</v>
      </c>
      <c r="F16" s="20" t="n">
        <v>2.78313453</v>
      </c>
      <c r="G16" s="18" t="n">
        <v>531.71934986</v>
      </c>
      <c r="H16" s="20" t="n">
        <v>4.2929956</v>
      </c>
      <c r="I16" s="18" t="n">
        <v>498.78504937</v>
      </c>
      <c r="J16" s="20" t="n">
        <v>5.29474868</v>
      </c>
      <c r="K16" s="18" t="n">
        <v>483.42919315</v>
      </c>
      <c r="L16" s="20" t="n">
        <v>6.89186722</v>
      </c>
      <c r="M16" s="18" t="n">
        <v>448.6433958</v>
      </c>
      <c r="N16" s="20" t="n">
        <v>8.353045740000001</v>
      </c>
      <c r="O16" s="18" t="n">
        <v>327.78468044</v>
      </c>
      <c r="P16" s="20" t="n">
        <v>17.76127597</v>
      </c>
      <c r="Q16" s="18" t="s">
        <v>182</v>
      </c>
      <c r="R16" s="20" t="s">
        <v>182</v>
      </c>
      <c r="S16" s="18" t="s">
        <v>182</v>
      </c>
      <c r="T16" s="20" t="s">
        <v>182</v>
      </c>
      <c r="U16" s="18" t="s">
        <v>182</v>
      </c>
      <c r="V16" s="20" t="s">
        <v>182</v>
      </c>
      <c r="W16" s="18" t="n">
        <v>392.64240273</v>
      </c>
      <c r="X16" s="20" t="n">
        <v>7.85444859</v>
      </c>
    </row>
    <row r="17" spans="1:24">
      <c r="A17" s="15" t="s">
        <v>192</v>
      </c>
      <c r="B17" s="17" t="n">
        <v>6504</v>
      </c>
      <c r="C17" s="18">
        <f>(810.0/B17*100)</f>
        <v/>
      </c>
      <c r="D17" s="19" t="n">
        <v>5694</v>
      </c>
      <c r="E17" s="18" t="n">
        <v>534.5607778</v>
      </c>
      <c r="F17" s="20" t="n">
        <v>2.86451126</v>
      </c>
      <c r="G17" s="18" t="n">
        <v>523.29826646</v>
      </c>
      <c r="H17" s="20" t="n">
        <v>3.67583212</v>
      </c>
      <c r="I17" s="18" t="n">
        <v>486.72565562</v>
      </c>
      <c r="J17" s="20" t="n">
        <v>6.57714564</v>
      </c>
      <c r="K17" s="18" t="n">
        <v>452.82500215</v>
      </c>
      <c r="L17" s="20" t="n">
        <v>10.96915712</v>
      </c>
      <c r="M17" s="18" t="n">
        <v>455.44521309</v>
      </c>
      <c r="N17" s="20" t="n">
        <v>13.91314261</v>
      </c>
      <c r="O17" s="18" t="s">
        <v>182</v>
      </c>
      <c r="P17" s="20" t="s">
        <v>182</v>
      </c>
      <c r="Q17" s="18" t="s">
        <v>182</v>
      </c>
      <c r="R17" s="20" t="s">
        <v>182</v>
      </c>
      <c r="S17" s="18" t="n">
        <v>338.260297</v>
      </c>
      <c r="T17" s="20" t="n">
        <v>14.23011861</v>
      </c>
      <c r="U17" s="18" t="s">
        <v>182</v>
      </c>
      <c r="V17" s="20" t="s">
        <v>182</v>
      </c>
      <c r="W17" s="18" t="n">
        <v>423.83838118</v>
      </c>
      <c r="X17" s="20" t="n">
        <v>8.083491110000001</v>
      </c>
    </row>
    <row r="18" spans="1:24">
      <c r="A18" s="15" t="s">
        <v>193</v>
      </c>
      <c r="B18" s="17" t="n">
        <v>5532</v>
      </c>
      <c r="C18" s="18">
        <f>(40.0/B18*100)</f>
        <v/>
      </c>
      <c r="D18" s="19" t="n">
        <v>5492</v>
      </c>
      <c r="E18" s="18" t="n">
        <v>500.38974969</v>
      </c>
      <c r="F18" s="20" t="n">
        <v>3.06295114</v>
      </c>
      <c r="G18" s="18" t="n">
        <v>462.57037446</v>
      </c>
      <c r="H18" s="20" t="n">
        <v>6.15294098</v>
      </c>
      <c r="I18" s="18" t="n">
        <v>443.44672831</v>
      </c>
      <c r="J18" s="20" t="n">
        <v>5.4369131</v>
      </c>
      <c r="K18" s="18" t="n">
        <v>426.60747063</v>
      </c>
      <c r="L18" s="20" t="n">
        <v>6.03202271</v>
      </c>
      <c r="M18" s="18" t="n">
        <v>408.45478812</v>
      </c>
      <c r="N18" s="20" t="n">
        <v>8.760409660000001</v>
      </c>
      <c r="O18" s="18" t="n">
        <v>344.14369298</v>
      </c>
      <c r="P18" s="20" t="n">
        <v>18.50959331</v>
      </c>
      <c r="Q18" s="18" t="s">
        <v>182</v>
      </c>
      <c r="R18" s="20" t="s">
        <v>182</v>
      </c>
      <c r="S18" s="18" t="s">
        <v>182</v>
      </c>
      <c r="T18" s="20" t="s">
        <v>182</v>
      </c>
      <c r="U18" s="18" t="s">
        <v>182</v>
      </c>
      <c r="V18" s="20" t="s">
        <v>182</v>
      </c>
      <c r="W18" s="18" t="n">
        <v>381.90266145</v>
      </c>
      <c r="X18" s="20" t="n">
        <v>8.764797099999999</v>
      </c>
    </row>
    <row r="19" spans="1:24">
      <c r="A19" s="15" t="s">
        <v>194</v>
      </c>
      <c r="B19" s="17" t="n">
        <v>5658</v>
      </c>
      <c r="C19" s="18">
        <f>(192.0/B19*100)</f>
        <v/>
      </c>
      <c r="D19" s="19" t="n">
        <v>5466</v>
      </c>
      <c r="E19" s="18" t="n">
        <v>488.33949598</v>
      </c>
      <c r="F19" s="20" t="n">
        <v>3.17887454</v>
      </c>
      <c r="G19" s="18" t="n">
        <v>479.4477296</v>
      </c>
      <c r="H19" s="20" t="n">
        <v>4.21534688</v>
      </c>
      <c r="I19" s="18" t="n">
        <v>462.15541624</v>
      </c>
      <c r="J19" s="20" t="n">
        <v>4.62173757</v>
      </c>
      <c r="K19" s="18" t="n">
        <v>441.13260485</v>
      </c>
      <c r="L19" s="20" t="n">
        <v>7.1894267</v>
      </c>
      <c r="M19" s="18" t="n">
        <v>415.55664949</v>
      </c>
      <c r="N19" s="20" t="n">
        <v>8.0522332</v>
      </c>
      <c r="O19" s="18" t="n">
        <v>417.5235188</v>
      </c>
      <c r="P19" s="20" t="n">
        <v>18.56400748</v>
      </c>
      <c r="Q19" s="18" t="s">
        <v>182</v>
      </c>
      <c r="R19" s="20" t="s">
        <v>182</v>
      </c>
      <c r="S19" s="18" t="s">
        <v>182</v>
      </c>
      <c r="T19" s="20" t="s">
        <v>182</v>
      </c>
      <c r="U19" s="18" t="s">
        <v>182</v>
      </c>
      <c r="V19" s="20" t="s">
        <v>182</v>
      </c>
      <c r="W19" s="18" t="n">
        <v>389.40145867</v>
      </c>
      <c r="X19" s="20" t="n">
        <v>7.47790586</v>
      </c>
    </row>
    <row r="20" spans="1:24">
      <c r="A20" s="15" t="s">
        <v>195</v>
      </c>
      <c r="B20" s="17" t="n">
        <v>3371</v>
      </c>
      <c r="C20" s="18">
        <f>(81.0/B20*100)</f>
        <v/>
      </c>
      <c r="D20" s="19" t="n">
        <v>3290</v>
      </c>
      <c r="E20" s="18" t="n">
        <v>495.62620461</v>
      </c>
      <c r="F20" s="20" t="n">
        <v>3.29502338</v>
      </c>
      <c r="G20" s="18" t="n">
        <v>496.95746423</v>
      </c>
      <c r="H20" s="20" t="n">
        <v>4.04603372</v>
      </c>
      <c r="I20" s="18" t="n">
        <v>469.06703117</v>
      </c>
      <c r="J20" s="20" t="n">
        <v>4.9275345</v>
      </c>
      <c r="K20" s="18" t="n">
        <v>479.67527293</v>
      </c>
      <c r="L20" s="20" t="n">
        <v>6.3636338</v>
      </c>
      <c r="M20" s="18" t="n">
        <v>465.64186701</v>
      </c>
      <c r="N20" s="20" t="n">
        <v>7.44561982</v>
      </c>
      <c r="O20" s="18" t="s">
        <v>182</v>
      </c>
      <c r="P20" s="20" t="s">
        <v>182</v>
      </c>
      <c r="Q20" s="18" t="s">
        <v>182</v>
      </c>
      <c r="R20" s="20" t="s">
        <v>182</v>
      </c>
      <c r="S20" s="18" t="s">
        <v>182</v>
      </c>
      <c r="T20" s="20" t="s">
        <v>182</v>
      </c>
      <c r="U20" s="18" t="s">
        <v>182</v>
      </c>
      <c r="V20" s="20" t="s">
        <v>182</v>
      </c>
      <c r="W20" s="18" t="n">
        <v>397.47154577</v>
      </c>
      <c r="X20" s="20" t="n">
        <v>7.81858519</v>
      </c>
    </row>
    <row r="21" spans="1:24">
      <c r="A21" s="15" t="s">
        <v>196</v>
      </c>
      <c r="B21" s="17" t="n">
        <v>5741</v>
      </c>
      <c r="C21" s="18">
        <f>(91.0/B21*100)</f>
        <v/>
      </c>
      <c r="D21" s="19" t="n">
        <v>5650</v>
      </c>
      <c r="E21" s="18" t="n">
        <v>525.02163306</v>
      </c>
      <c r="F21" s="20" t="n">
        <v>2.42456728</v>
      </c>
      <c r="G21" s="18" t="n">
        <v>530.1835056800001</v>
      </c>
      <c r="H21" s="20" t="n">
        <v>4.30811468</v>
      </c>
      <c r="I21" s="18" t="n">
        <v>522.1395870600001</v>
      </c>
      <c r="J21" s="20" t="n">
        <v>5.26968266</v>
      </c>
      <c r="K21" s="18" t="n">
        <v>507.48156348</v>
      </c>
      <c r="L21" s="20" t="n">
        <v>8.03464394</v>
      </c>
      <c r="M21" s="18" t="n">
        <v>468.21457256</v>
      </c>
      <c r="N21" s="20" t="n">
        <v>10.27779546</v>
      </c>
      <c r="O21" s="18" t="n">
        <v>412.14039851</v>
      </c>
      <c r="P21" s="20" t="n">
        <v>36.64432922</v>
      </c>
      <c r="Q21" s="18" t="s">
        <v>182</v>
      </c>
      <c r="R21" s="20" t="s">
        <v>182</v>
      </c>
      <c r="S21" s="18" t="s">
        <v>182</v>
      </c>
      <c r="T21" s="20" t="s">
        <v>182</v>
      </c>
      <c r="U21" s="18" t="s">
        <v>182</v>
      </c>
      <c r="V21" s="20" t="s">
        <v>182</v>
      </c>
      <c r="W21" s="18" t="n">
        <v>457.90646972</v>
      </c>
      <c r="X21" s="20" t="n">
        <v>11.11222594</v>
      </c>
    </row>
    <row r="22" spans="1:24">
      <c r="A22" s="15" t="s">
        <v>197</v>
      </c>
      <c r="B22" s="17" t="n">
        <v>6598</v>
      </c>
      <c r="C22" s="18">
        <f>(103.0/B22*100)</f>
        <v/>
      </c>
      <c r="D22" s="19" t="n">
        <v>6495</v>
      </c>
      <c r="E22" s="18" t="n">
        <v>514.51970192</v>
      </c>
      <c r="F22" s="20" t="n">
        <v>4.90338523</v>
      </c>
      <c r="G22" s="18" t="n">
        <v>487.73543899</v>
      </c>
      <c r="H22" s="20" t="n">
        <v>5.19312903</v>
      </c>
      <c r="I22" s="18" t="n">
        <v>467.82650732</v>
      </c>
      <c r="J22" s="20" t="n">
        <v>5.07650628</v>
      </c>
      <c r="K22" s="18" t="n">
        <v>457.6329101</v>
      </c>
      <c r="L22" s="20" t="n">
        <v>7.07528692</v>
      </c>
      <c r="M22" s="18" t="n">
        <v>431.11251871</v>
      </c>
      <c r="N22" s="20" t="n">
        <v>8.59697617</v>
      </c>
      <c r="O22" s="18" t="n">
        <v>371.78539807</v>
      </c>
      <c r="P22" s="20" t="n">
        <v>9.287245390000001</v>
      </c>
      <c r="Q22" s="18" t="s">
        <v>182</v>
      </c>
      <c r="R22" s="20" t="s">
        <v>182</v>
      </c>
      <c r="S22" s="18" t="n">
        <v>481.75555063</v>
      </c>
      <c r="T22" s="20" t="n">
        <v>8.711038220000001</v>
      </c>
      <c r="U22" s="18" t="s">
        <v>182</v>
      </c>
      <c r="V22" s="20" t="s">
        <v>182</v>
      </c>
      <c r="W22" s="18" t="n">
        <v>383.81382781</v>
      </c>
      <c r="X22" s="20" t="n">
        <v>8.310118299999999</v>
      </c>
    </row>
    <row r="23" spans="1:24">
      <c r="A23" s="15" t="s">
        <v>198</v>
      </c>
      <c r="B23" s="17" t="n">
        <v>11583</v>
      </c>
      <c r="C23" s="18">
        <f>(535.0/B23*100)</f>
        <v/>
      </c>
      <c r="D23" s="19" t="n">
        <v>11048</v>
      </c>
      <c r="E23" s="18" t="n">
        <v>501.90273943</v>
      </c>
      <c r="F23" s="20" t="n">
        <v>3.18480314</v>
      </c>
      <c r="G23" s="18" t="n">
        <v>503.82322825</v>
      </c>
      <c r="H23" s="20" t="n">
        <v>3.66123992</v>
      </c>
      <c r="I23" s="18" t="n">
        <v>483.18787011</v>
      </c>
      <c r="J23" s="20" t="n">
        <v>4.93762552</v>
      </c>
      <c r="K23" s="18" t="n">
        <v>451.9978459</v>
      </c>
      <c r="L23" s="20" t="n">
        <v>5.48426361</v>
      </c>
      <c r="M23" s="18" t="n">
        <v>457.63239826</v>
      </c>
      <c r="N23" s="20" t="n">
        <v>9.51230398</v>
      </c>
      <c r="O23" s="18" t="n">
        <v>415.78740956</v>
      </c>
      <c r="P23" s="20" t="n">
        <v>22.44752181</v>
      </c>
      <c r="Q23" s="18" t="s">
        <v>182</v>
      </c>
      <c r="R23" s="20" t="s">
        <v>182</v>
      </c>
      <c r="S23" s="18" t="s">
        <v>182</v>
      </c>
      <c r="T23" s="20" t="s">
        <v>182</v>
      </c>
      <c r="U23" s="18" t="s">
        <v>182</v>
      </c>
      <c r="V23" s="20" t="s">
        <v>182</v>
      </c>
      <c r="W23" s="18" t="n">
        <v>416.84469973</v>
      </c>
      <c r="X23" s="20" t="n">
        <v>5.6380878</v>
      </c>
    </row>
    <row r="24" spans="1:24">
      <c r="A24" s="15" t="s">
        <v>199</v>
      </c>
      <c r="B24" s="17" t="n">
        <v>6647</v>
      </c>
      <c r="C24" s="18">
        <f>(27.0/B24*100)</f>
        <v/>
      </c>
      <c r="D24" s="19" t="n">
        <v>6620</v>
      </c>
      <c r="E24" s="18" t="n">
        <v>520.45265897</v>
      </c>
      <c r="F24" s="20" t="n">
        <v>3.03470003</v>
      </c>
      <c r="G24" s="18" t="n">
        <v>496.36149566</v>
      </c>
      <c r="H24" s="20" t="n">
        <v>7.54285589</v>
      </c>
      <c r="I24" s="18" t="n">
        <v>504.79890264</v>
      </c>
      <c r="J24" s="20" t="n">
        <v>8.15911803</v>
      </c>
      <c r="K24" s="18" t="n">
        <v>504.78079122</v>
      </c>
      <c r="L24" s="20" t="n">
        <v>16.97366636</v>
      </c>
      <c r="M24" s="18" t="n">
        <v>491.08654458</v>
      </c>
      <c r="N24" s="20" t="n">
        <v>20.65815951</v>
      </c>
      <c r="O24" s="18" t="n">
        <v>421.72680658</v>
      </c>
      <c r="P24" s="20" t="n">
        <v>17.49008828</v>
      </c>
      <c r="Q24" s="18" t="s">
        <v>182</v>
      </c>
      <c r="R24" s="20" t="s">
        <v>182</v>
      </c>
      <c r="S24" s="18" t="s">
        <v>182</v>
      </c>
      <c r="T24" s="20" t="s">
        <v>182</v>
      </c>
      <c r="U24" s="18" t="s">
        <v>182</v>
      </c>
      <c r="V24" s="20" t="s">
        <v>182</v>
      </c>
      <c r="W24" s="18" t="n">
        <v>429.1922967</v>
      </c>
      <c r="X24" s="20" t="n">
        <v>13.13906998</v>
      </c>
    </row>
    <row r="25" spans="1:24">
      <c r="A25" s="15" t="s">
        <v>200</v>
      </c>
      <c r="B25" s="17" t="n">
        <v>5581</v>
      </c>
      <c r="C25" s="18">
        <f>(28.0/B25*100)</f>
        <v/>
      </c>
      <c r="D25" s="19" t="n">
        <v>5553</v>
      </c>
      <c r="E25" s="18" t="n">
        <v>523.16776</v>
      </c>
      <c r="F25" s="20" t="n">
        <v>3.36368796</v>
      </c>
      <c r="G25" s="18" t="n">
        <v>494.45618809</v>
      </c>
      <c r="H25" s="20" t="n">
        <v>7.11285822</v>
      </c>
      <c r="I25" s="18" t="n">
        <v>482.93799428</v>
      </c>
      <c r="J25" s="20" t="n">
        <v>8.962363570000001</v>
      </c>
      <c r="K25" s="18" t="n">
        <v>526.7926754699999</v>
      </c>
      <c r="L25" s="20" t="n">
        <v>12.26412135</v>
      </c>
      <c r="M25" s="18" t="n">
        <v>511.29432737</v>
      </c>
      <c r="N25" s="20" t="n">
        <v>24.25027077</v>
      </c>
      <c r="O25" s="18" t="n">
        <v>368.87327966</v>
      </c>
      <c r="P25" s="20" t="n">
        <v>23.3815843</v>
      </c>
      <c r="Q25" s="18" t="s">
        <v>182</v>
      </c>
      <c r="R25" s="20" t="s">
        <v>182</v>
      </c>
      <c r="S25" s="18" t="s">
        <v>182</v>
      </c>
      <c r="T25" s="20" t="s">
        <v>182</v>
      </c>
      <c r="U25" s="18" t="s">
        <v>182</v>
      </c>
      <c r="V25" s="20" t="s">
        <v>182</v>
      </c>
      <c r="W25" s="18" t="n">
        <v>454.58617991</v>
      </c>
      <c r="X25" s="20" t="n">
        <v>24.52747403</v>
      </c>
    </row>
    <row r="26" spans="1:24">
      <c r="A26" s="15" t="s">
        <v>201</v>
      </c>
      <c r="B26" s="17" t="n">
        <v>4869</v>
      </c>
      <c r="C26" s="18">
        <f>(108.0/B26*100)</f>
        <v/>
      </c>
      <c r="D26" s="19" t="n">
        <v>4761</v>
      </c>
      <c r="E26" s="18" t="n">
        <v>505.0310809</v>
      </c>
      <c r="F26" s="20" t="n">
        <v>2.63543557</v>
      </c>
      <c r="G26" s="18" t="n">
        <v>489.79433951</v>
      </c>
      <c r="H26" s="20" t="n">
        <v>3.02983824</v>
      </c>
      <c r="I26" s="18" t="n">
        <v>482.39474394</v>
      </c>
      <c r="J26" s="20" t="n">
        <v>3.52647284</v>
      </c>
      <c r="K26" s="18" t="n">
        <v>466.20826333</v>
      </c>
      <c r="L26" s="20" t="n">
        <v>4.50937158</v>
      </c>
      <c r="M26" s="18" t="n">
        <v>447.55277136</v>
      </c>
      <c r="N26" s="20" t="n">
        <v>7.01035682</v>
      </c>
      <c r="O26" s="18" t="s">
        <v>182</v>
      </c>
      <c r="P26" s="20" t="s">
        <v>182</v>
      </c>
      <c r="Q26" s="18" t="s">
        <v>182</v>
      </c>
      <c r="R26" s="20" t="s">
        <v>182</v>
      </c>
      <c r="S26" s="18" t="s">
        <v>182</v>
      </c>
      <c r="T26" s="20" t="s">
        <v>182</v>
      </c>
      <c r="U26" s="18" t="s">
        <v>182</v>
      </c>
      <c r="V26" s="20" t="s">
        <v>182</v>
      </c>
      <c r="W26" s="18" t="n">
        <v>432.97434603</v>
      </c>
      <c r="X26" s="20" t="n">
        <v>9.26656382</v>
      </c>
    </row>
    <row r="27" spans="1:24">
      <c r="A27" s="15" t="s">
        <v>202</v>
      </c>
      <c r="B27" s="17" t="n">
        <v>5299</v>
      </c>
      <c r="C27" s="18">
        <f>(207.0/B27*100)</f>
        <v/>
      </c>
      <c r="D27" s="19" t="n">
        <v>5092</v>
      </c>
      <c r="E27" s="18" t="n">
        <v>513.23851915</v>
      </c>
      <c r="F27" s="20" t="n">
        <v>1.99870254</v>
      </c>
      <c r="G27" s="18" t="n">
        <v>494.89336316</v>
      </c>
      <c r="H27" s="20" t="n">
        <v>4.20495128</v>
      </c>
      <c r="I27" s="18" t="n">
        <v>458.16549205</v>
      </c>
      <c r="J27" s="20" t="n">
        <v>4.6301733</v>
      </c>
      <c r="K27" s="18" t="n">
        <v>430.94352684</v>
      </c>
      <c r="L27" s="20" t="n">
        <v>6.68841037</v>
      </c>
      <c r="M27" s="18" t="n">
        <v>412.10927879</v>
      </c>
      <c r="N27" s="20" t="n">
        <v>8.892438589999999</v>
      </c>
      <c r="O27" s="18" t="n">
        <v>387.30917951</v>
      </c>
      <c r="P27" s="20" t="n">
        <v>16.08929805</v>
      </c>
      <c r="Q27" s="18" t="s">
        <v>182</v>
      </c>
      <c r="R27" s="20" t="s">
        <v>182</v>
      </c>
      <c r="S27" s="18" t="s">
        <v>182</v>
      </c>
      <c r="T27" s="20" t="s">
        <v>182</v>
      </c>
      <c r="U27" s="18" t="s">
        <v>182</v>
      </c>
      <c r="V27" s="20" t="s">
        <v>182</v>
      </c>
      <c r="W27" s="18" t="n">
        <v>406.13161995</v>
      </c>
      <c r="X27" s="20" t="n">
        <v>4.64990443</v>
      </c>
    </row>
    <row r="28" spans="1:24">
      <c r="A28" s="15" t="s">
        <v>203</v>
      </c>
      <c r="B28" s="17" t="n">
        <v>7568</v>
      </c>
      <c r="C28" s="18">
        <f>(141.0/B28*100)</f>
        <v/>
      </c>
      <c r="D28" s="19" t="n">
        <v>7427</v>
      </c>
      <c r="E28" s="18" t="n">
        <v>430.96893234</v>
      </c>
      <c r="F28" s="20" t="n">
        <v>2.60648963</v>
      </c>
      <c r="G28" s="18" t="n">
        <v>428.92907303</v>
      </c>
      <c r="H28" s="20" t="n">
        <v>3.40958087</v>
      </c>
      <c r="I28" s="18" t="n">
        <v>423.42111032</v>
      </c>
      <c r="J28" s="20" t="n">
        <v>4.84044196</v>
      </c>
      <c r="K28" s="18" t="n">
        <v>415.47209876</v>
      </c>
      <c r="L28" s="20" t="n">
        <v>6.12648074</v>
      </c>
      <c r="M28" s="18" t="n">
        <v>414.94322998</v>
      </c>
      <c r="N28" s="20" t="n">
        <v>9.6874807</v>
      </c>
      <c r="O28" s="18" t="n">
        <v>334.93985653</v>
      </c>
      <c r="P28" s="20" t="n">
        <v>9.19196545</v>
      </c>
      <c r="Q28" s="18" t="s">
        <v>182</v>
      </c>
      <c r="R28" s="20" t="s">
        <v>182</v>
      </c>
      <c r="S28" s="18" t="s">
        <v>182</v>
      </c>
      <c r="T28" s="20" t="s">
        <v>182</v>
      </c>
      <c r="U28" s="18" t="s">
        <v>182</v>
      </c>
      <c r="V28" s="20" t="s">
        <v>182</v>
      </c>
      <c r="W28" s="18" t="n">
        <v>371.26262643</v>
      </c>
      <c r="X28" s="20" t="n">
        <v>8.39181947</v>
      </c>
    </row>
    <row r="29" spans="1:24">
      <c r="A29" s="15" t="s">
        <v>204</v>
      </c>
      <c r="B29" s="17" t="n">
        <v>5385</v>
      </c>
      <c r="C29" s="18">
        <f>(37.0/B29*100)</f>
        <v/>
      </c>
      <c r="D29" s="19" t="n">
        <v>5348</v>
      </c>
      <c r="E29" s="18" t="n">
        <v>513.0624734100001</v>
      </c>
      <c r="F29" s="20" t="n">
        <v>3.40948232</v>
      </c>
      <c r="G29" s="18" t="n">
        <v>529.37378933</v>
      </c>
      <c r="H29" s="20" t="n">
        <v>3.72764032</v>
      </c>
      <c r="I29" s="18" t="n">
        <v>510.27512554</v>
      </c>
      <c r="J29" s="20" t="n">
        <v>3.26251142</v>
      </c>
      <c r="K29" s="18" t="n">
        <v>488.86074991</v>
      </c>
      <c r="L29" s="20" t="n">
        <v>5.00845697</v>
      </c>
      <c r="M29" s="18" t="n">
        <v>469.8620479</v>
      </c>
      <c r="N29" s="20" t="n">
        <v>9.437717230000001</v>
      </c>
      <c r="O29" s="18" t="n">
        <v>324.13415987</v>
      </c>
      <c r="P29" s="20" t="n">
        <v>51.69632977</v>
      </c>
      <c r="Q29" s="18" t="s">
        <v>182</v>
      </c>
      <c r="R29" s="20" t="s">
        <v>182</v>
      </c>
      <c r="S29" s="18" t="n">
        <v>314.02123871</v>
      </c>
      <c r="T29" s="20" t="n">
        <v>13.26138992</v>
      </c>
      <c r="U29" s="18" t="s">
        <v>182</v>
      </c>
      <c r="V29" s="20" t="s">
        <v>182</v>
      </c>
      <c r="W29" s="18" t="n">
        <v>408.74051776</v>
      </c>
      <c r="X29" s="20" t="n">
        <v>14.59709357</v>
      </c>
    </row>
    <row r="30" spans="1:24">
      <c r="A30" s="15" t="s">
        <v>205</v>
      </c>
      <c r="B30" s="17" t="n">
        <v>4520</v>
      </c>
      <c r="C30" s="18">
        <f>(618.0/B30*100)</f>
        <v/>
      </c>
      <c r="D30" s="19" t="n">
        <v>3902</v>
      </c>
      <c r="E30" s="18" t="n">
        <v>528.59828004</v>
      </c>
      <c r="F30" s="20" t="n">
        <v>2.91094146</v>
      </c>
      <c r="G30" s="18" t="n">
        <v>533.5489472</v>
      </c>
      <c r="H30" s="20" t="n">
        <v>5.62989982</v>
      </c>
      <c r="I30" s="18" t="n">
        <v>512.89010998</v>
      </c>
      <c r="J30" s="20" t="n">
        <v>5.83661142</v>
      </c>
      <c r="K30" s="18" t="n">
        <v>497.41857467</v>
      </c>
      <c r="L30" s="20" t="n">
        <v>8.527304920000001</v>
      </c>
      <c r="M30" s="18" t="n">
        <v>463.33686788</v>
      </c>
      <c r="N30" s="20" t="n">
        <v>10.28983528</v>
      </c>
      <c r="O30" s="18" t="n">
        <v>405.01001004</v>
      </c>
      <c r="P30" s="20" t="n">
        <v>26.28454288</v>
      </c>
      <c r="Q30" s="18" t="s">
        <v>182</v>
      </c>
      <c r="R30" s="20" t="s">
        <v>182</v>
      </c>
      <c r="S30" s="18" t="s">
        <v>182</v>
      </c>
      <c r="T30" s="20" t="s">
        <v>182</v>
      </c>
      <c r="U30" s="18" t="s">
        <v>182</v>
      </c>
      <c r="V30" s="20" t="s">
        <v>182</v>
      </c>
      <c r="W30" s="18" t="n">
        <v>423.36189181</v>
      </c>
      <c r="X30" s="20" t="n">
        <v>6.67891681</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(18.0/B32*100)</f>
        <v/>
      </c>
      <c r="D32" s="19" t="n">
        <v>4460</v>
      </c>
      <c r="E32" s="18" t="n">
        <v>522.15342269</v>
      </c>
      <c r="F32" s="20" t="n">
        <v>2.85440213</v>
      </c>
      <c r="G32" s="18" t="n">
        <v>512.5807813</v>
      </c>
      <c r="H32" s="20" t="n">
        <v>3.70356345</v>
      </c>
      <c r="I32" s="18" t="n">
        <v>486.48846701</v>
      </c>
      <c r="J32" s="20" t="n">
        <v>4.24346556</v>
      </c>
      <c r="K32" s="18" t="n">
        <v>486.62887166</v>
      </c>
      <c r="L32" s="20" t="n">
        <v>5.43242328</v>
      </c>
      <c r="M32" s="18" t="n">
        <v>451.07288217</v>
      </c>
      <c r="N32" s="20" t="n">
        <v>7.82740676</v>
      </c>
      <c r="O32" s="18" t="n">
        <v>415.96615723</v>
      </c>
      <c r="P32" s="20" t="n">
        <v>23.22638406</v>
      </c>
      <c r="Q32" s="18" t="s">
        <v>182</v>
      </c>
      <c r="R32" s="20" t="s">
        <v>182</v>
      </c>
      <c r="S32" s="18" t="s">
        <v>182</v>
      </c>
      <c r="T32" s="20" t="s">
        <v>182</v>
      </c>
      <c r="U32" s="18" t="s">
        <v>182</v>
      </c>
      <c r="V32" s="20" t="s">
        <v>182</v>
      </c>
      <c r="W32" s="18" t="n">
        <v>432.8340381</v>
      </c>
      <c r="X32" s="20" t="n">
        <v>10.72988575</v>
      </c>
    </row>
    <row r="33" spans="1:24">
      <c r="A33" s="15" t="s">
        <v>208</v>
      </c>
      <c r="B33" s="17" t="n">
        <v>7325</v>
      </c>
      <c r="C33" s="18">
        <f>(254.0/B33*100)</f>
        <v/>
      </c>
      <c r="D33" s="19" t="n">
        <v>7071</v>
      </c>
      <c r="E33" s="18" t="n">
        <v>516.00418605</v>
      </c>
      <c r="F33" s="20" t="n">
        <v>3.08851367</v>
      </c>
      <c r="G33" s="18" t="n">
        <v>502.64585782</v>
      </c>
      <c r="H33" s="20" t="n">
        <v>4.03994266</v>
      </c>
      <c r="I33" s="18" t="n">
        <v>484.28231867</v>
      </c>
      <c r="J33" s="20" t="n">
        <v>4.36125447</v>
      </c>
      <c r="K33" s="18" t="n">
        <v>471.12995046</v>
      </c>
      <c r="L33" s="20" t="n">
        <v>5.00968632</v>
      </c>
      <c r="M33" s="18" t="n">
        <v>456.89939554</v>
      </c>
      <c r="N33" s="20" t="n">
        <v>7.29533337</v>
      </c>
      <c r="O33" s="18" t="n">
        <v>376.02911283</v>
      </c>
      <c r="P33" s="20" t="n">
        <v>21.32653468</v>
      </c>
      <c r="Q33" s="18" t="s">
        <v>182</v>
      </c>
      <c r="R33" s="20" t="s">
        <v>182</v>
      </c>
      <c r="S33" s="18" t="s">
        <v>182</v>
      </c>
      <c r="T33" s="20" t="s">
        <v>182</v>
      </c>
      <c r="U33" s="18" t="s">
        <v>182</v>
      </c>
      <c r="V33" s="20" t="s">
        <v>182</v>
      </c>
      <c r="W33" s="18" t="n">
        <v>432.8884999</v>
      </c>
      <c r="X33" s="20" t="n">
        <v>8.004561089999999</v>
      </c>
    </row>
    <row r="34" spans="1:24">
      <c r="A34" s="15" t="s">
        <v>209</v>
      </c>
      <c r="B34" s="17" t="n">
        <v>6350</v>
      </c>
      <c r="C34" s="18">
        <f>(94.0/B34*100)</f>
        <v/>
      </c>
      <c r="D34" s="19" t="n">
        <v>6256</v>
      </c>
      <c r="E34" s="18" t="n">
        <v>475.19827206</v>
      </c>
      <c r="F34" s="20" t="n">
        <v>3.32670048</v>
      </c>
      <c r="G34" s="18" t="n">
        <v>472.23987749</v>
      </c>
      <c r="H34" s="20" t="n">
        <v>3.66075975</v>
      </c>
      <c r="I34" s="18" t="n">
        <v>462.36900325</v>
      </c>
      <c r="J34" s="20" t="n">
        <v>4.53064821</v>
      </c>
      <c r="K34" s="18" t="n">
        <v>453.06900508</v>
      </c>
      <c r="L34" s="20" t="n">
        <v>6.33124111</v>
      </c>
      <c r="M34" s="18" t="n">
        <v>422.77726214</v>
      </c>
      <c r="N34" s="20" t="n">
        <v>5.73521724</v>
      </c>
      <c r="O34" s="18" t="n">
        <v>336.00964723</v>
      </c>
      <c r="P34" s="20" t="n">
        <v>14.75537024</v>
      </c>
      <c r="Q34" s="18" t="s">
        <v>182</v>
      </c>
      <c r="R34" s="20" t="s">
        <v>182</v>
      </c>
      <c r="S34" s="18" t="n">
        <v>263.37193708</v>
      </c>
      <c r="T34" s="20" t="n">
        <v>13.61114927</v>
      </c>
      <c r="U34" s="18" t="s">
        <v>182</v>
      </c>
      <c r="V34" s="20" t="s">
        <v>182</v>
      </c>
      <c r="W34" s="18" t="n">
        <v>368.39160028</v>
      </c>
      <c r="X34" s="20" t="n">
        <v>8.25805881</v>
      </c>
    </row>
    <row r="35" spans="1:24">
      <c r="A35" s="15" t="s">
        <v>210</v>
      </c>
      <c r="B35" s="17" t="n">
        <v>6406</v>
      </c>
      <c r="C35" s="18">
        <f>(85.0/B35*100)</f>
        <v/>
      </c>
      <c r="D35" s="19" t="n">
        <v>6321</v>
      </c>
      <c r="E35" s="18" t="n">
        <v>524.1835028</v>
      </c>
      <c r="F35" s="20" t="n">
        <v>1.70069376</v>
      </c>
      <c r="G35" s="18" t="n">
        <v>522.72803578</v>
      </c>
      <c r="H35" s="20" t="n">
        <v>3.58877879</v>
      </c>
      <c r="I35" s="18" t="n">
        <v>486.30954334</v>
      </c>
      <c r="J35" s="20" t="n">
        <v>3.93774904</v>
      </c>
      <c r="K35" s="18" t="n">
        <v>456.84979719</v>
      </c>
      <c r="L35" s="20" t="n">
        <v>6.20984044</v>
      </c>
      <c r="M35" s="18" t="n">
        <v>436.80395538</v>
      </c>
      <c r="N35" s="20" t="n">
        <v>10.70958134</v>
      </c>
      <c r="O35" s="18" t="n">
        <v>430.2645433</v>
      </c>
      <c r="P35" s="20" t="n">
        <v>21.07802728</v>
      </c>
      <c r="Q35" s="18" t="s">
        <v>182</v>
      </c>
      <c r="R35" s="20" t="s">
        <v>182</v>
      </c>
      <c r="S35" s="18" t="n">
        <v>337.32521215</v>
      </c>
      <c r="T35" s="20" t="n">
        <v>11.65794297</v>
      </c>
      <c r="U35" s="18" t="s">
        <v>182</v>
      </c>
      <c r="V35" s="20" t="s">
        <v>182</v>
      </c>
      <c r="W35" s="18" t="n">
        <v>414.46739651</v>
      </c>
      <c r="X35" s="20" t="n">
        <v>6.21576094</v>
      </c>
    </row>
    <row r="36" spans="1:24">
      <c r="A36" s="15" t="s">
        <v>211</v>
      </c>
      <c r="B36" s="17" t="n">
        <v>6736</v>
      </c>
      <c r="C36" s="18">
        <f>(67.0/B36*100)</f>
        <v/>
      </c>
      <c r="D36" s="19" t="n">
        <v>6669</v>
      </c>
      <c r="E36" s="18" t="n">
        <v>501.45652379</v>
      </c>
      <c r="F36" s="20" t="n">
        <v>2.68293763</v>
      </c>
      <c r="G36" s="18" t="n">
        <v>508.32288756</v>
      </c>
      <c r="H36" s="20" t="n">
        <v>3.36919096</v>
      </c>
      <c r="I36" s="18" t="n">
        <v>503.16150343</v>
      </c>
      <c r="J36" s="20" t="n">
        <v>3.56149521</v>
      </c>
      <c r="K36" s="18" t="n">
        <v>480.76500212</v>
      </c>
      <c r="L36" s="20" t="n">
        <v>5.78381988</v>
      </c>
      <c r="M36" s="18" t="n">
        <v>464.50109497</v>
      </c>
      <c r="N36" s="20" t="n">
        <v>9.91163484</v>
      </c>
      <c r="O36" s="18" t="n">
        <v>369.72364582</v>
      </c>
      <c r="P36" s="20" t="n">
        <v>22.3136275</v>
      </c>
      <c r="Q36" s="18" t="s">
        <v>182</v>
      </c>
      <c r="R36" s="20" t="s">
        <v>182</v>
      </c>
      <c r="S36" s="18" t="s">
        <v>182</v>
      </c>
      <c r="T36" s="20" t="s">
        <v>182</v>
      </c>
      <c r="U36" s="18" t="s">
        <v>182</v>
      </c>
      <c r="V36" s="20" t="s">
        <v>182</v>
      </c>
      <c r="W36" s="18" t="n">
        <v>415.1823116</v>
      </c>
      <c r="X36" s="20" t="n">
        <v>7.12633577</v>
      </c>
    </row>
    <row r="37" spans="1:24">
      <c r="A37" s="15" t="s">
        <v>212</v>
      </c>
      <c r="B37" s="17" t="n">
        <v>5458</v>
      </c>
      <c r="C37" s="18">
        <f>(306.0/B37*100)</f>
        <v/>
      </c>
      <c r="D37" s="19" t="n">
        <v>5152</v>
      </c>
      <c r="E37" s="18" t="n">
        <v>517.41130919</v>
      </c>
      <c r="F37" s="20" t="n">
        <v>3.62135942</v>
      </c>
      <c r="G37" s="18" t="n">
        <v>521.8654309</v>
      </c>
      <c r="H37" s="20" t="n">
        <v>4.3555698</v>
      </c>
      <c r="I37" s="18" t="n">
        <v>516.31595844</v>
      </c>
      <c r="J37" s="20" t="n">
        <v>5.15142744</v>
      </c>
      <c r="K37" s="18" t="n">
        <v>505.94138423</v>
      </c>
      <c r="L37" s="20" t="n">
        <v>5.59812668</v>
      </c>
      <c r="M37" s="18" t="n">
        <v>473.41726846</v>
      </c>
      <c r="N37" s="20" t="n">
        <v>7.93179023</v>
      </c>
      <c r="O37" s="18" t="n">
        <v>343.16972128</v>
      </c>
      <c r="P37" s="20" t="n">
        <v>23.12127196</v>
      </c>
      <c r="Q37" s="18" t="s">
        <v>182</v>
      </c>
      <c r="R37" s="20" t="s">
        <v>182</v>
      </c>
      <c r="S37" s="18" t="s">
        <v>182</v>
      </c>
      <c r="T37" s="20" t="s">
        <v>182</v>
      </c>
      <c r="U37" s="18" t="s">
        <v>182</v>
      </c>
      <c r="V37" s="20" t="s">
        <v>182</v>
      </c>
      <c r="W37" s="18" t="n">
        <v>411.08742979</v>
      </c>
      <c r="X37" s="20" t="n">
        <v>6.11621836</v>
      </c>
    </row>
    <row r="38" spans="1:24">
      <c r="A38" s="15" t="s">
        <v>213</v>
      </c>
      <c r="B38" s="17" t="n">
        <v>5860</v>
      </c>
      <c r="C38" s="18">
        <f>(75.0/B38*100)</f>
        <v/>
      </c>
      <c r="D38" s="19" t="n">
        <v>5785</v>
      </c>
      <c r="E38" s="18" t="n">
        <v>507.43511409</v>
      </c>
      <c r="F38" s="20" t="n">
        <v>3.50597071</v>
      </c>
      <c r="G38" s="18" t="n">
        <v>510.56647196</v>
      </c>
      <c r="H38" s="20" t="n">
        <v>3.50182226</v>
      </c>
      <c r="I38" s="18" t="n">
        <v>479.28136515</v>
      </c>
      <c r="J38" s="20" t="n">
        <v>5.2978549</v>
      </c>
      <c r="K38" s="18" t="n">
        <v>460.13853073</v>
      </c>
      <c r="L38" s="20" t="n">
        <v>9.07478177</v>
      </c>
      <c r="M38" s="18" t="n">
        <v>446.67062225</v>
      </c>
      <c r="N38" s="20" t="n">
        <v>10.56667322</v>
      </c>
      <c r="O38" s="18" t="n">
        <v>369.61260262</v>
      </c>
      <c r="P38" s="20" t="n">
        <v>18.26023486</v>
      </c>
      <c r="Q38" s="18" t="s">
        <v>182</v>
      </c>
      <c r="R38" s="20" t="s">
        <v>182</v>
      </c>
      <c r="S38" s="18" t="s">
        <v>182</v>
      </c>
      <c r="T38" s="20" t="s">
        <v>182</v>
      </c>
      <c r="U38" s="18" t="s">
        <v>182</v>
      </c>
      <c r="V38" s="20" t="s">
        <v>182</v>
      </c>
      <c r="W38" s="18" t="n">
        <v>419.55159499</v>
      </c>
      <c r="X38" s="20" t="n">
        <v>6.18507891</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(5681.0/B40*100)</f>
        <v/>
      </c>
      <c r="D40" s="19" t="n">
        <v>8476</v>
      </c>
      <c r="E40" s="18" t="n">
        <v>500.6996733</v>
      </c>
      <c r="F40" s="20" t="n">
        <v>3.04788155</v>
      </c>
      <c r="G40" s="18" t="n">
        <v>537.33602301</v>
      </c>
      <c r="H40" s="20" t="n">
        <v>4.83962539</v>
      </c>
      <c r="I40" s="18" t="n">
        <v>513.63191416</v>
      </c>
      <c r="J40" s="20" t="n">
        <v>4.89909867</v>
      </c>
      <c r="K40" s="18" t="n">
        <v>479.82942222</v>
      </c>
      <c r="L40" s="20" t="n">
        <v>7.41020757</v>
      </c>
      <c r="M40" s="18" t="n">
        <v>435.58903416</v>
      </c>
      <c r="N40" s="20" t="n">
        <v>10.52199865</v>
      </c>
      <c r="O40" s="18" t="n">
        <v>432.02468627</v>
      </c>
      <c r="P40" s="20" t="n">
        <v>21.89614716</v>
      </c>
      <c r="Q40" s="18" t="s">
        <v>182</v>
      </c>
      <c r="R40" s="20" t="s">
        <v>182</v>
      </c>
      <c r="S40" s="18" t="n">
        <v>493.18465857</v>
      </c>
      <c r="T40" s="20" t="n">
        <v>2.25147869</v>
      </c>
      <c r="U40" s="18" t="s">
        <v>182</v>
      </c>
      <c r="V40" s="20" t="s">
        <v>182</v>
      </c>
      <c r="W40" s="18" t="n">
        <v>418.53401017</v>
      </c>
      <c r="X40" s="20" t="n">
        <v>6.99477963</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(2873.0/B46*100)</f>
        <v/>
      </c>
      <c r="D46" s="19" t="n">
        <v>20268</v>
      </c>
      <c r="E46" s="18" t="n">
        <v>433.60659375</v>
      </c>
      <c r="F46" s="20" t="n">
        <v>3.72735707</v>
      </c>
      <c r="G46" s="18" t="n">
        <v>418.80901387</v>
      </c>
      <c r="H46" s="20" t="n">
        <v>4.77020685</v>
      </c>
      <c r="I46" s="18" t="n">
        <v>431.42301527</v>
      </c>
      <c r="J46" s="20" t="n">
        <v>5.74070637</v>
      </c>
      <c r="K46" s="18" t="n">
        <v>416.6098612</v>
      </c>
      <c r="L46" s="20" t="n">
        <v>6.29282241</v>
      </c>
      <c r="M46" s="18" t="n">
        <v>376.14682938</v>
      </c>
      <c r="N46" s="20" t="n">
        <v>7.54820421</v>
      </c>
      <c r="O46" s="18" t="n">
        <v>307.86644132</v>
      </c>
      <c r="P46" s="20" t="n">
        <v>11.90587687</v>
      </c>
      <c r="Q46" s="18" t="s">
        <v>182</v>
      </c>
      <c r="R46" s="20" t="s">
        <v>182</v>
      </c>
      <c r="S46" s="18" t="s">
        <v>182</v>
      </c>
      <c r="T46" s="20" t="s">
        <v>182</v>
      </c>
      <c r="U46" s="18" t="s">
        <v>182</v>
      </c>
      <c r="V46" s="20" t="s">
        <v>182</v>
      </c>
      <c r="W46" s="18" t="n">
        <v>385.87641683</v>
      </c>
      <c r="X46" s="20" t="n">
        <v>3.73691482</v>
      </c>
    </row>
    <row r="47" spans="1:24">
      <c r="A47" s="15" t="s">
        <v>222</v>
      </c>
      <c r="B47" s="17" t="n">
        <v>5928</v>
      </c>
      <c r="C47" s="18">
        <f>(197.0/B47*100)</f>
        <v/>
      </c>
      <c r="D47" s="19" t="n">
        <v>5731</v>
      </c>
      <c r="E47" s="18" t="n">
        <v>472.68020865</v>
      </c>
      <c r="F47" s="20" t="n">
        <v>5.24059811</v>
      </c>
      <c r="G47" s="18" t="n">
        <v>454.16132369</v>
      </c>
      <c r="H47" s="20" t="n">
        <v>6.14001982</v>
      </c>
      <c r="I47" s="18" t="n">
        <v>440.20904798</v>
      </c>
      <c r="J47" s="20" t="n">
        <v>6.09330252</v>
      </c>
      <c r="K47" s="18" t="n">
        <v>424.87858649</v>
      </c>
      <c r="L47" s="20" t="n">
        <v>5.86985612</v>
      </c>
      <c r="M47" s="18" t="n">
        <v>426.86203564</v>
      </c>
      <c r="N47" s="20" t="n">
        <v>7.20146964</v>
      </c>
      <c r="O47" s="18" t="n">
        <v>325.00177883</v>
      </c>
      <c r="P47" s="20" t="n">
        <v>13.28366105</v>
      </c>
      <c r="Q47" s="18" t="s">
        <v>182</v>
      </c>
      <c r="R47" s="20" t="s">
        <v>182</v>
      </c>
      <c r="S47" s="18" t="s">
        <v>182</v>
      </c>
      <c r="T47" s="20" t="s">
        <v>182</v>
      </c>
      <c r="U47" s="18" t="s">
        <v>182</v>
      </c>
      <c r="V47" s="20" t="s">
        <v>182</v>
      </c>
      <c r="W47" s="18" t="n">
        <v>359.6418639</v>
      </c>
      <c r="X47" s="20" t="n">
        <v>6.06450444</v>
      </c>
    </row>
    <row r="48" spans="1:24">
      <c r="A48" s="15" t="s">
        <v>223</v>
      </c>
      <c r="B48" s="17" t="n">
        <v>9841</v>
      </c>
      <c r="C48" s="18">
        <f>(19.0/B48*100)</f>
        <v/>
      </c>
      <c r="D48" s="19" t="n">
        <v>9822</v>
      </c>
      <c r="E48" s="18" t="n">
        <v>512.45390177</v>
      </c>
      <c r="F48" s="20" t="n">
        <v>4.46465808</v>
      </c>
      <c r="G48" s="18" t="n">
        <v>478.87493248</v>
      </c>
      <c r="H48" s="20" t="n">
        <v>6.93406027</v>
      </c>
      <c r="I48" s="18" t="n">
        <v>482.15714321</v>
      </c>
      <c r="J48" s="20" t="n">
        <v>8.397277730000001</v>
      </c>
      <c r="K48" s="18" t="n">
        <v>476.1397947</v>
      </c>
      <c r="L48" s="20" t="n">
        <v>11.45386686</v>
      </c>
      <c r="M48" s="18" t="n">
        <v>472.16842116</v>
      </c>
      <c r="N48" s="20" t="n">
        <v>9.32406331</v>
      </c>
      <c r="O48" s="18" t="n">
        <v>324.36252601</v>
      </c>
      <c r="P48" s="20" t="n">
        <v>11.17732921</v>
      </c>
      <c r="Q48" s="18" t="s">
        <v>182</v>
      </c>
      <c r="R48" s="20" t="s">
        <v>182</v>
      </c>
      <c r="S48" s="18" t="s">
        <v>182</v>
      </c>
      <c r="T48" s="20" t="s">
        <v>182</v>
      </c>
      <c r="U48" s="18" t="s">
        <v>182</v>
      </c>
      <c r="V48" s="20" t="s">
        <v>182</v>
      </c>
      <c r="W48" s="18" t="n">
        <v>429.15642081</v>
      </c>
      <c r="X48" s="20" t="n">
        <v>15.57290602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(1173.0/B50*100)</f>
        <v/>
      </c>
      <c r="D50" s="19" t="n">
        <v>10622</v>
      </c>
      <c r="E50" s="18" t="n">
        <v>439.52252169</v>
      </c>
      <c r="F50" s="20" t="n">
        <v>3.28256668</v>
      </c>
      <c r="G50" s="18" t="n">
        <v>434.75912151</v>
      </c>
      <c r="H50" s="20" t="n">
        <v>3.93952499</v>
      </c>
      <c r="I50" s="18" t="n">
        <v>438.68373235</v>
      </c>
      <c r="J50" s="20" t="n">
        <v>4.59240693</v>
      </c>
      <c r="K50" s="18" t="n">
        <v>432.36717696</v>
      </c>
      <c r="L50" s="20" t="n">
        <v>4.52266286</v>
      </c>
      <c r="M50" s="18" t="n">
        <v>412.11639414</v>
      </c>
      <c r="N50" s="20" t="n">
        <v>6.48965255</v>
      </c>
      <c r="O50" s="18" t="n">
        <v>322.25586987</v>
      </c>
      <c r="P50" s="20" t="n">
        <v>8.56992509</v>
      </c>
      <c r="Q50" s="18" t="s">
        <v>182</v>
      </c>
      <c r="R50" s="20" t="s">
        <v>182</v>
      </c>
      <c r="S50" s="18" t="s">
        <v>182</v>
      </c>
      <c r="T50" s="20" t="s">
        <v>182</v>
      </c>
      <c r="U50" s="18" t="s">
        <v>182</v>
      </c>
      <c r="V50" s="20" t="s">
        <v>182</v>
      </c>
      <c r="W50" s="18" t="n">
        <v>387.49578683</v>
      </c>
      <c r="X50" s="20" t="n">
        <v>8.14275795</v>
      </c>
    </row>
    <row r="51" spans="1:24">
      <c r="A51" s="15" t="s">
        <v>226</v>
      </c>
      <c r="B51" s="17" t="n">
        <v>6866</v>
      </c>
      <c r="C51" s="18">
        <f>(116.0/B51*100)</f>
        <v/>
      </c>
      <c r="D51" s="19" t="n">
        <v>6750</v>
      </c>
      <c r="E51" s="18" t="n">
        <v>435.01506241</v>
      </c>
      <c r="F51" s="20" t="n">
        <v>3.51108087</v>
      </c>
      <c r="G51" s="18" t="n">
        <v>433.01881906</v>
      </c>
      <c r="H51" s="20" t="n">
        <v>4.12960483</v>
      </c>
      <c r="I51" s="18" t="n">
        <v>440.94245246</v>
      </c>
      <c r="J51" s="20" t="n">
        <v>4.35767528</v>
      </c>
      <c r="K51" s="18" t="n">
        <v>431.65234216</v>
      </c>
      <c r="L51" s="20" t="n">
        <v>5.40926219</v>
      </c>
      <c r="M51" s="18" t="n">
        <v>415.1272527</v>
      </c>
      <c r="N51" s="20" t="n">
        <v>6.89425467</v>
      </c>
      <c r="O51" s="18" t="n">
        <v>306.15936954</v>
      </c>
      <c r="P51" s="20" t="n">
        <v>16.24559738</v>
      </c>
      <c r="Q51" s="18" t="s">
        <v>182</v>
      </c>
      <c r="R51" s="20" t="s">
        <v>182</v>
      </c>
      <c r="S51" s="18" t="n">
        <v>427.96430568</v>
      </c>
      <c r="T51" s="20" t="n">
        <v>5.20460603</v>
      </c>
      <c r="U51" s="18" t="s">
        <v>182</v>
      </c>
      <c r="V51" s="20" t="s">
        <v>182</v>
      </c>
      <c r="W51" s="18" t="n">
        <v>390.48616814</v>
      </c>
      <c r="X51" s="20" t="n">
        <v>5.34426155</v>
      </c>
    </row>
    <row r="52" spans="1:24">
      <c r="A52" s="15" t="s">
        <v>227</v>
      </c>
      <c r="B52" s="17" t="n">
        <v>5809</v>
      </c>
      <c r="C52" s="18">
        <f>(120.0/B52*100)</f>
        <v/>
      </c>
      <c r="D52" s="19" t="n">
        <v>5689</v>
      </c>
      <c r="E52" s="18" t="n">
        <v>503.74804626</v>
      </c>
      <c r="F52" s="20" t="n">
        <v>2.69201096</v>
      </c>
      <c r="G52" s="18" t="n">
        <v>494.76047252</v>
      </c>
      <c r="H52" s="20" t="n">
        <v>4.23378619</v>
      </c>
      <c r="I52" s="18" t="n">
        <v>476.28795085</v>
      </c>
      <c r="J52" s="20" t="n">
        <v>4.40458247</v>
      </c>
      <c r="K52" s="18" t="n">
        <v>462.81648618</v>
      </c>
      <c r="L52" s="20" t="n">
        <v>5.71674776</v>
      </c>
      <c r="M52" s="18" t="n">
        <v>445.83532423</v>
      </c>
      <c r="N52" s="20" t="n">
        <v>8.596910039999999</v>
      </c>
      <c r="O52" s="18" t="n">
        <v>369.52470076</v>
      </c>
      <c r="P52" s="20" t="n">
        <v>22.63947018</v>
      </c>
      <c r="Q52" s="18" t="s">
        <v>182</v>
      </c>
      <c r="R52" s="20" t="s">
        <v>182</v>
      </c>
      <c r="S52" s="18" t="s">
        <v>182</v>
      </c>
      <c r="T52" s="20" t="s">
        <v>182</v>
      </c>
      <c r="U52" s="18" t="s">
        <v>182</v>
      </c>
      <c r="V52" s="20" t="s">
        <v>182</v>
      </c>
      <c r="W52" s="18" t="n">
        <v>395.17324722</v>
      </c>
      <c r="X52" s="20" t="n">
        <v>5.70509005</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(509.0/B54*100)</f>
        <v/>
      </c>
      <c r="D54" s="19" t="n">
        <v>4231</v>
      </c>
      <c r="E54" s="18" t="n">
        <v>382.90335026</v>
      </c>
      <c r="F54" s="20" t="n">
        <v>4.20690163</v>
      </c>
      <c r="G54" s="18" t="n">
        <v>372.29872108</v>
      </c>
      <c r="H54" s="20" t="n">
        <v>5.16439799</v>
      </c>
      <c r="I54" s="18" t="n">
        <v>367.00509231</v>
      </c>
      <c r="J54" s="20" t="n">
        <v>5.83086069</v>
      </c>
      <c r="K54" s="18" t="n">
        <v>367.46087471</v>
      </c>
      <c r="L54" s="20" t="n">
        <v>5.83029127</v>
      </c>
      <c r="M54" s="18" t="n">
        <v>353.78166029</v>
      </c>
      <c r="N54" s="20" t="n">
        <v>6.42494643</v>
      </c>
      <c r="O54" s="18" t="n">
        <v>297.57841935</v>
      </c>
      <c r="P54" s="20" t="n">
        <v>8.27344974</v>
      </c>
      <c r="Q54" s="18" t="s">
        <v>182</v>
      </c>
      <c r="R54" s="20" t="s">
        <v>182</v>
      </c>
      <c r="S54" s="18" t="s">
        <v>182</v>
      </c>
      <c r="T54" s="20" t="s">
        <v>182</v>
      </c>
      <c r="U54" s="18" t="s">
        <v>182</v>
      </c>
      <c r="V54" s="20" t="s">
        <v>182</v>
      </c>
      <c r="W54" s="18" t="n">
        <v>311.07529994</v>
      </c>
      <c r="X54" s="20" t="n">
        <v>4.68682154</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(80.0/B56*100)</f>
        <v/>
      </c>
      <c r="D56" s="19" t="n">
        <v>5279</v>
      </c>
      <c r="E56" s="18" t="n">
        <v>540.85308715</v>
      </c>
      <c r="F56" s="20" t="n">
        <v>2.86225697</v>
      </c>
      <c r="G56" s="18" t="n">
        <v>518.09785388</v>
      </c>
      <c r="H56" s="20" t="n">
        <v>3.99609465</v>
      </c>
      <c r="I56" s="18" t="n">
        <v>502.21948743</v>
      </c>
      <c r="J56" s="20" t="n">
        <v>4.76863831</v>
      </c>
      <c r="K56" s="18" t="n">
        <v>503.51400473</v>
      </c>
      <c r="L56" s="20" t="n">
        <v>6.29578479</v>
      </c>
      <c r="M56" s="18" t="n">
        <v>472.28788689</v>
      </c>
      <c r="N56" s="20" t="n">
        <v>9.736966239999999</v>
      </c>
      <c r="O56" s="18" t="n">
        <v>431.98054993</v>
      </c>
      <c r="P56" s="20" t="n">
        <v>17.09401393</v>
      </c>
      <c r="Q56" s="18" t="s">
        <v>182</v>
      </c>
      <c r="R56" s="20" t="s">
        <v>182</v>
      </c>
      <c r="S56" s="18" t="s">
        <v>182</v>
      </c>
      <c r="T56" s="20" t="s">
        <v>182</v>
      </c>
      <c r="U56" s="18" t="s">
        <v>182</v>
      </c>
      <c r="V56" s="20" t="s">
        <v>182</v>
      </c>
      <c r="W56" s="18" t="n">
        <v>443.81593794</v>
      </c>
      <c r="X56" s="20" t="n">
        <v>17.65911939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(270.0/B61*100)</f>
        <v/>
      </c>
      <c r="D61" s="19" t="n">
        <v>6255</v>
      </c>
      <c r="E61" s="18" t="n">
        <v>494.70052893</v>
      </c>
      <c r="F61" s="20" t="n">
        <v>3.06292408</v>
      </c>
      <c r="G61" s="18" t="n">
        <v>477.62084723</v>
      </c>
      <c r="H61" s="20" t="n">
        <v>3.95253987</v>
      </c>
      <c r="I61" s="18" t="n">
        <v>474.22825754</v>
      </c>
      <c r="J61" s="20" t="n">
        <v>4.34262501</v>
      </c>
      <c r="K61" s="18" t="n">
        <v>458.50818566</v>
      </c>
      <c r="L61" s="20" t="n">
        <v>5.21767455</v>
      </c>
      <c r="M61" s="18" t="n">
        <v>432.24491416</v>
      </c>
      <c r="N61" s="20" t="n">
        <v>7.28893846</v>
      </c>
      <c r="O61" s="18" t="n">
        <v>368.81442632</v>
      </c>
      <c r="P61" s="20" t="n">
        <v>17.16780352</v>
      </c>
      <c r="Q61" s="18" t="s">
        <v>182</v>
      </c>
      <c r="R61" s="20" t="s">
        <v>182</v>
      </c>
      <c r="S61" s="18" t="s">
        <v>182</v>
      </c>
      <c r="T61" s="20" t="s">
        <v>182</v>
      </c>
      <c r="U61" s="18" t="s">
        <v>182</v>
      </c>
      <c r="V61" s="20" t="s">
        <v>182</v>
      </c>
      <c r="W61" s="18" t="n">
        <v>379.5784458</v>
      </c>
      <c r="X61" s="20" t="n">
        <v>8.47029539</v>
      </c>
    </row>
    <row r="62" spans="1:24">
      <c r="A62" s="15" t="s">
        <v>237</v>
      </c>
      <c r="B62" s="17" t="n">
        <v>4476</v>
      </c>
      <c r="C62" s="18">
        <f>(5.0/B62*100)</f>
        <v/>
      </c>
      <c r="D62" s="19" t="n">
        <v>4471</v>
      </c>
      <c r="E62" s="18" t="n">
        <v>514.85343611</v>
      </c>
      <c r="F62" s="20" t="n">
        <v>1.62040625</v>
      </c>
      <c r="G62" s="18" t="n">
        <v>505.0727085</v>
      </c>
      <c r="H62" s="20" t="n">
        <v>3.52530195</v>
      </c>
      <c r="I62" s="18" t="n">
        <v>497.38798254</v>
      </c>
      <c r="J62" s="20" t="n">
        <v>4.25597239</v>
      </c>
      <c r="K62" s="18" t="n">
        <v>494.00664813</v>
      </c>
      <c r="L62" s="20" t="n">
        <v>6.90008081</v>
      </c>
      <c r="M62" s="18" t="n">
        <v>489.85891558</v>
      </c>
      <c r="N62" s="20" t="n">
        <v>8.03991753</v>
      </c>
      <c r="O62" s="18" t="n">
        <v>426.5402774</v>
      </c>
      <c r="P62" s="20" t="n">
        <v>15.63912385</v>
      </c>
      <c r="Q62" s="18" t="s">
        <v>182</v>
      </c>
      <c r="R62" s="20" t="s">
        <v>182</v>
      </c>
      <c r="S62" s="18" t="s">
        <v>182</v>
      </c>
      <c r="T62" s="20" t="s">
        <v>182</v>
      </c>
      <c r="U62" s="18" t="s">
        <v>182</v>
      </c>
      <c r="V62" s="20" t="s">
        <v>182</v>
      </c>
      <c r="W62" s="18" t="n">
        <v>480.56439223</v>
      </c>
      <c r="X62" s="20" t="n">
        <v>15.1373116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(300.0/B67*100)</f>
        <v/>
      </c>
      <c r="D67" s="19" t="n">
        <v>6671</v>
      </c>
      <c r="E67" s="18" t="n">
        <v>418.22905061</v>
      </c>
      <c r="F67" s="20" t="n">
        <v>3.46105733</v>
      </c>
      <c r="G67" s="18" t="n">
        <v>401.07814068</v>
      </c>
      <c r="H67" s="20" t="n">
        <v>3.87282583</v>
      </c>
      <c r="I67" s="18" t="n">
        <v>403.21979168</v>
      </c>
      <c r="J67" s="20" t="n">
        <v>4.66786626</v>
      </c>
      <c r="K67" s="18" t="n">
        <v>389.64998536</v>
      </c>
      <c r="L67" s="20" t="n">
        <v>6.98955589</v>
      </c>
      <c r="M67" s="18" t="n">
        <v>361.93710982</v>
      </c>
      <c r="N67" s="20" t="n">
        <v>9.658601559999999</v>
      </c>
      <c r="O67" s="18" t="n">
        <v>291.76354753</v>
      </c>
      <c r="P67" s="20" t="n">
        <v>5.37762837</v>
      </c>
      <c r="Q67" s="18" t="s">
        <v>182</v>
      </c>
      <c r="R67" s="20" t="s">
        <v>182</v>
      </c>
      <c r="S67" s="18" t="s">
        <v>182</v>
      </c>
      <c r="T67" s="20" t="s">
        <v>182</v>
      </c>
      <c r="U67" s="18" t="s">
        <v>182</v>
      </c>
      <c r="V67" s="20" t="s">
        <v>182</v>
      </c>
      <c r="W67" s="18" t="n">
        <v>343.52766191</v>
      </c>
      <c r="X67" s="20" t="n">
        <v>5.42931526</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512.46326866</v>
      </c>
      <c r="F70" s="20" t="n">
        <v>3.76398906</v>
      </c>
      <c r="G70" s="18" t="n">
        <v>507.63781359</v>
      </c>
      <c r="H70" s="20" t="n">
        <v>4.26560134</v>
      </c>
      <c r="I70" s="18" t="n">
        <v>492.90828026</v>
      </c>
      <c r="J70" s="20" t="n">
        <v>4.01496454</v>
      </c>
      <c r="K70" s="18" t="n">
        <v>483.65561154</v>
      </c>
      <c r="L70" s="20" t="n">
        <v>5.98205356</v>
      </c>
      <c r="M70" s="18" t="n">
        <v>462.36449872</v>
      </c>
      <c r="N70" s="20" t="n">
        <v>6.55494324</v>
      </c>
      <c r="O70" s="18" t="n">
        <v>426.1731216</v>
      </c>
      <c r="P70" s="20" t="n">
        <v>17.43907662</v>
      </c>
      <c r="Q70" s="18" t="s">
        <v>182</v>
      </c>
      <c r="R70" s="20" t="s">
        <v>182</v>
      </c>
      <c r="S70" s="18" t="s">
        <v>182</v>
      </c>
      <c r="T70" s="20" t="s">
        <v>182</v>
      </c>
      <c r="U70" s="18" t="s">
        <v>182</v>
      </c>
      <c r="V70" s="20" t="s">
        <v>182</v>
      </c>
      <c r="W70" s="18" t="n">
        <v>445.72477984</v>
      </c>
      <c r="X70" s="20" t="n">
        <v>7.09705756</v>
      </c>
    </row>
    <row r="71" spans="1:24">
      <c r="A71" s="15" t="s">
        <v>246</v>
      </c>
      <c r="B71" s="17" t="n">
        <v>6115</v>
      </c>
      <c r="C71" s="18">
        <f>(122.0/B71*100)</f>
        <v/>
      </c>
      <c r="D71" s="19" t="n">
        <v>5993</v>
      </c>
      <c r="E71" s="18" t="n">
        <v>544.58747005</v>
      </c>
      <c r="F71" s="20" t="n">
        <v>1.72034296</v>
      </c>
      <c r="G71" s="18" t="n">
        <v>536.88179631</v>
      </c>
      <c r="H71" s="20" t="n">
        <v>4.47202809</v>
      </c>
      <c r="I71" s="18" t="n">
        <v>514.41241009</v>
      </c>
      <c r="J71" s="20" t="n">
        <v>4.60956647</v>
      </c>
      <c r="K71" s="18" t="n">
        <v>521.9277105899999</v>
      </c>
      <c r="L71" s="20" t="n">
        <v>6.41502772</v>
      </c>
      <c r="M71" s="18" t="n">
        <v>521.6433532</v>
      </c>
      <c r="N71" s="20" t="n">
        <v>9.16615021</v>
      </c>
      <c r="O71" s="18" t="n">
        <v>440.86831375</v>
      </c>
      <c r="P71" s="20" t="n">
        <v>17.19045308</v>
      </c>
      <c r="Q71" s="18" t="s">
        <v>182</v>
      </c>
      <c r="R71" s="20" t="s">
        <v>182</v>
      </c>
      <c r="S71" s="18" t="s">
        <v>182</v>
      </c>
      <c r="T71" s="20" t="s">
        <v>182</v>
      </c>
      <c r="U71" s="18" t="s">
        <v>182</v>
      </c>
      <c r="V71" s="20" t="s">
        <v>182</v>
      </c>
      <c r="W71" s="18" t="n">
        <v>498.98107473</v>
      </c>
      <c r="X71" s="20" t="n">
        <v>13.37224183</v>
      </c>
    </row>
    <row r="72" spans="1:24">
      <c r="A72" s="15" t="s">
        <v>247</v>
      </c>
      <c r="B72" s="17" t="n">
        <v>7708</v>
      </c>
      <c r="C72" s="18">
        <f>(9.0/B72*100)</f>
        <v/>
      </c>
      <c r="D72" s="19" t="n">
        <v>7699</v>
      </c>
      <c r="E72" s="18" t="n">
        <v>497.70502761</v>
      </c>
      <c r="F72" s="20" t="n">
        <v>2.48863848</v>
      </c>
      <c r="G72" s="18" t="n">
        <v>504.23026757</v>
      </c>
      <c r="H72" s="20" t="n">
        <v>4.15652676</v>
      </c>
      <c r="I72" s="18" t="n">
        <v>502.9412436</v>
      </c>
      <c r="J72" s="20" t="n">
        <v>5.19456487</v>
      </c>
      <c r="K72" s="18" t="n">
        <v>500.88120565</v>
      </c>
      <c r="L72" s="20" t="n">
        <v>8.256589119999999</v>
      </c>
      <c r="M72" s="18" t="n">
        <v>472.40152366</v>
      </c>
      <c r="N72" s="20" t="n">
        <v>12.42107797</v>
      </c>
      <c r="O72" s="18" t="n">
        <v>326.14458683</v>
      </c>
      <c r="P72" s="20" t="n">
        <v>15.96470294</v>
      </c>
      <c r="Q72" s="18" t="s">
        <v>182</v>
      </c>
      <c r="R72" s="20" t="s">
        <v>182</v>
      </c>
      <c r="S72" s="18" t="s">
        <v>182</v>
      </c>
      <c r="T72" s="20" t="s">
        <v>182</v>
      </c>
      <c r="U72" s="18" t="s">
        <v>182</v>
      </c>
      <c r="V72" s="20" t="s">
        <v>182</v>
      </c>
      <c r="W72" s="18" t="n">
        <v>429.8905456</v>
      </c>
      <c r="X72" s="20" t="n">
        <v>19.44619136</v>
      </c>
    </row>
    <row r="73" spans="1:24">
      <c r="A73" s="15" t="s">
        <v>248</v>
      </c>
      <c r="B73" s="17" t="n">
        <v>8249</v>
      </c>
      <c r="C73" s="18">
        <f>(254.0/B73*100)</f>
        <v/>
      </c>
      <c r="D73" s="19" t="n">
        <v>7995</v>
      </c>
      <c r="E73" s="18" t="n">
        <v>421.71582331</v>
      </c>
      <c r="F73" s="20" t="n">
        <v>4.56145307</v>
      </c>
      <c r="G73" s="18" t="n">
        <v>419.16210766</v>
      </c>
      <c r="H73" s="20" t="n">
        <v>4.07640639</v>
      </c>
      <c r="I73" s="18" t="n">
        <v>412.14277094</v>
      </c>
      <c r="J73" s="20" t="n">
        <v>3.85864953</v>
      </c>
      <c r="K73" s="18" t="n">
        <v>397.25667732</v>
      </c>
      <c r="L73" s="20" t="n">
        <v>4.48147205</v>
      </c>
      <c r="M73" s="18" t="n">
        <v>391.87569146</v>
      </c>
      <c r="N73" s="20" t="n">
        <v>6.60069709</v>
      </c>
      <c r="O73" s="18" t="n">
        <v>351.84252841</v>
      </c>
      <c r="P73" s="20" t="n">
        <v>8.1004358</v>
      </c>
      <c r="Q73" s="18" t="s">
        <v>182</v>
      </c>
      <c r="R73" s="20" t="s">
        <v>182</v>
      </c>
      <c r="S73" s="18" t="s">
        <v>182</v>
      </c>
      <c r="T73" s="20" t="s">
        <v>182</v>
      </c>
      <c r="U73" s="18" t="s">
        <v>182</v>
      </c>
      <c r="V73" s="20" t="s">
        <v>182</v>
      </c>
      <c r="W73" s="18" t="n">
        <v>358.34788264</v>
      </c>
      <c r="X73" s="20" t="n">
        <v>9.032648549999999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(298.0/B77*100)</f>
        <v/>
      </c>
      <c r="D77" s="19" t="n">
        <v>5764</v>
      </c>
      <c r="E77" s="18" t="n">
        <v>469.00911392</v>
      </c>
      <c r="F77" s="20" t="n">
        <v>3.57279971</v>
      </c>
      <c r="G77" s="18" t="n">
        <v>461.01179389</v>
      </c>
      <c r="H77" s="20" t="n">
        <v>4.5301296</v>
      </c>
      <c r="I77" s="18" t="n">
        <v>454.74261029</v>
      </c>
      <c r="J77" s="20" t="n">
        <v>4.56947478</v>
      </c>
      <c r="K77" s="18" t="n">
        <v>433.0180566</v>
      </c>
      <c r="L77" s="20" t="n">
        <v>5.37599367</v>
      </c>
      <c r="M77" s="18" t="n">
        <v>404.64691762</v>
      </c>
      <c r="N77" s="20" t="n">
        <v>7.78505751</v>
      </c>
      <c r="O77" s="18" t="n">
        <v>324.87880635</v>
      </c>
      <c r="P77" s="20" t="n">
        <v>14.89113436</v>
      </c>
      <c r="Q77" s="18" t="s">
        <v>182</v>
      </c>
      <c r="R77" s="20" t="s">
        <v>182</v>
      </c>
      <c r="S77" s="18" t="s">
        <v>182</v>
      </c>
      <c r="T77" s="20" t="s">
        <v>182</v>
      </c>
      <c r="U77" s="18" t="s">
        <v>182</v>
      </c>
      <c r="V77" s="20" t="s">
        <v>182</v>
      </c>
      <c r="W77" s="18" t="n">
        <v>374.06132177</v>
      </c>
      <c r="X77" s="20" t="n">
        <v>4.47308147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347</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501.72206011</v>
      </c>
      <c r="F7" s="20" t="n">
        <v>3.4145794</v>
      </c>
      <c r="G7" s="18" t="n">
        <v>513.61245664</v>
      </c>
      <c r="H7" s="20" t="n">
        <v>2.81021857</v>
      </c>
      <c r="I7" s="18" t="n">
        <v>505.92458682</v>
      </c>
      <c r="J7" s="20" t="n">
        <v>2.59296891</v>
      </c>
      <c r="K7" s="18" t="n">
        <v>518.65955314</v>
      </c>
      <c r="L7" s="20" t="n">
        <v>3.41659884</v>
      </c>
      <c r="M7" s="18" t="n">
        <v>515.40941505</v>
      </c>
      <c r="N7" s="20" t="n">
        <v>4.93013635</v>
      </c>
      <c r="O7" s="18" t="n">
        <v>407.59514641</v>
      </c>
      <c r="P7" s="20" t="n">
        <v>17.19088166</v>
      </c>
      <c r="Q7" s="18" t="s">
        <v>182</v>
      </c>
      <c r="R7" s="20" t="s">
        <v>182</v>
      </c>
      <c r="S7" s="18" t="s">
        <v>182</v>
      </c>
      <c r="T7" s="20" t="s">
        <v>182</v>
      </c>
      <c r="U7" s="18" t="s">
        <v>182</v>
      </c>
      <c r="V7" s="20" t="s">
        <v>182</v>
      </c>
      <c r="W7" s="18" t="n">
        <v>466.00634634</v>
      </c>
      <c r="X7" s="20" t="n">
        <v>5.14470773</v>
      </c>
    </row>
    <row r="8" spans="1:24">
      <c r="A8" s="15" t="s">
        <v>183</v>
      </c>
      <c r="B8" s="17" t="n">
        <v>7007</v>
      </c>
      <c r="C8" s="18">
        <f>(206.0/B8*100)</f>
        <v/>
      </c>
      <c r="D8" s="19" t="n">
        <v>6801</v>
      </c>
      <c r="E8" s="18" t="n">
        <v>506.27339452</v>
      </c>
      <c r="F8" s="20" t="n">
        <v>2.90484962</v>
      </c>
      <c r="G8" s="18" t="n">
        <v>494.31739089</v>
      </c>
      <c r="H8" s="20" t="n">
        <v>4.25373363</v>
      </c>
      <c r="I8" s="18" t="n">
        <v>473.11712976</v>
      </c>
      <c r="J8" s="20" t="n">
        <v>5.61298592</v>
      </c>
      <c r="K8" s="18" t="n">
        <v>456.59611834</v>
      </c>
      <c r="L8" s="20" t="n">
        <v>8.75908649</v>
      </c>
      <c r="M8" s="18" t="n">
        <v>390.49866501</v>
      </c>
      <c r="N8" s="20" t="n">
        <v>13.53205067</v>
      </c>
      <c r="O8" s="18" t="n">
        <v>386.26625258</v>
      </c>
      <c r="P8" s="20" t="n">
        <v>31.80566846</v>
      </c>
      <c r="Q8" s="18" t="s">
        <v>182</v>
      </c>
      <c r="R8" s="20" t="s">
        <v>182</v>
      </c>
      <c r="S8" s="18" t="n">
        <v>361.38025951</v>
      </c>
      <c r="T8" s="20" t="n">
        <v>22.72565673</v>
      </c>
      <c r="U8" s="18" t="s">
        <v>182</v>
      </c>
      <c r="V8" s="20" t="s">
        <v>182</v>
      </c>
      <c r="W8" s="18" t="n">
        <v>392.75573965</v>
      </c>
      <c r="X8" s="20" t="n">
        <v>7.94556796</v>
      </c>
    </row>
    <row r="9" spans="1:24">
      <c r="A9" s="15" t="s">
        <v>184</v>
      </c>
      <c r="B9" s="17" t="n">
        <v>9651</v>
      </c>
      <c r="C9" s="18">
        <f>(603.0/B9*100)</f>
        <v/>
      </c>
      <c r="D9" s="19" t="n">
        <v>9048</v>
      </c>
      <c r="E9" s="18" t="n">
        <v>521.11163158</v>
      </c>
      <c r="F9" s="20" t="n">
        <v>2.52124762</v>
      </c>
      <c r="G9" s="18" t="n">
        <v>521.70839059</v>
      </c>
      <c r="H9" s="20" t="n">
        <v>3.37999525</v>
      </c>
      <c r="I9" s="18" t="n">
        <v>486.06499911</v>
      </c>
      <c r="J9" s="20" t="n">
        <v>4.80946641</v>
      </c>
      <c r="K9" s="18" t="n">
        <v>456.91120409</v>
      </c>
      <c r="L9" s="20" t="n">
        <v>7.17462864</v>
      </c>
      <c r="M9" s="18" t="n">
        <v>420.85040664</v>
      </c>
      <c r="N9" s="20" t="n">
        <v>9.04475744</v>
      </c>
      <c r="O9" s="18" t="n">
        <v>468.80407001</v>
      </c>
      <c r="P9" s="20" t="n">
        <v>44.15422539</v>
      </c>
      <c r="Q9" s="18" t="s">
        <v>182</v>
      </c>
      <c r="R9" s="20" t="s">
        <v>182</v>
      </c>
      <c r="S9" s="18" t="n">
        <v>347.7815185</v>
      </c>
      <c r="T9" s="20" t="n">
        <v>11.20716786</v>
      </c>
      <c r="U9" s="18" t="s">
        <v>182</v>
      </c>
      <c r="V9" s="20" t="s">
        <v>182</v>
      </c>
      <c r="W9" s="18" t="n">
        <v>415.18346731</v>
      </c>
      <c r="X9" s="20" t="n">
        <v>6.02528971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(143.0/B11*100)</f>
        <v/>
      </c>
      <c r="D11" s="19" t="n">
        <v>6910</v>
      </c>
      <c r="E11" s="18" t="n">
        <v>461.83724263</v>
      </c>
      <c r="F11" s="20" t="n">
        <v>3.43159042</v>
      </c>
      <c r="G11" s="18" t="n">
        <v>482.91865273</v>
      </c>
      <c r="H11" s="20" t="n">
        <v>3.29349983</v>
      </c>
      <c r="I11" s="18" t="n">
        <v>463.78576888</v>
      </c>
      <c r="J11" s="20" t="n">
        <v>4.40755565</v>
      </c>
      <c r="K11" s="18" t="n">
        <v>427.0367391</v>
      </c>
      <c r="L11" s="20" t="n">
        <v>7.16696907</v>
      </c>
      <c r="M11" s="18" t="n">
        <v>397.47735196</v>
      </c>
      <c r="N11" s="20" t="n">
        <v>7.52726508</v>
      </c>
      <c r="O11" s="18" t="n">
        <v>312.95665784</v>
      </c>
      <c r="P11" s="20" t="n">
        <v>30.7330562</v>
      </c>
      <c r="Q11" s="18" t="s">
        <v>182</v>
      </c>
      <c r="R11" s="20" t="s">
        <v>182</v>
      </c>
      <c r="S11" s="18" t="s">
        <v>182</v>
      </c>
      <c r="T11" s="20" t="s">
        <v>182</v>
      </c>
      <c r="U11" s="18" t="s">
        <v>182</v>
      </c>
      <c r="V11" s="20" t="s">
        <v>182</v>
      </c>
      <c r="W11" s="18" t="n">
        <v>412.25615426</v>
      </c>
      <c r="X11" s="20" t="n">
        <v>8.04764202</v>
      </c>
    </row>
    <row r="12" spans="1:24">
      <c r="A12" s="15" t="s">
        <v>187</v>
      </c>
      <c r="B12" s="17" t="n">
        <v>6894</v>
      </c>
      <c r="C12" s="18">
        <f>(128.0/B12*100)</f>
        <v/>
      </c>
      <c r="D12" s="19" t="n">
        <v>6766</v>
      </c>
      <c r="E12" s="18" t="n">
        <v>513.97804653</v>
      </c>
      <c r="F12" s="20" t="n">
        <v>2.3930574</v>
      </c>
      <c r="G12" s="18" t="n">
        <v>492.57522287</v>
      </c>
      <c r="H12" s="20" t="n">
        <v>3.88351623</v>
      </c>
      <c r="I12" s="18" t="n">
        <v>477.2212621</v>
      </c>
      <c r="J12" s="20" t="n">
        <v>5.18216245</v>
      </c>
      <c r="K12" s="18" t="n">
        <v>446.98699305</v>
      </c>
      <c r="L12" s="20" t="n">
        <v>6.90925745</v>
      </c>
      <c r="M12" s="18" t="n">
        <v>420.86935815</v>
      </c>
      <c r="N12" s="20" t="n">
        <v>6.87676857</v>
      </c>
      <c r="O12" s="18" t="n">
        <v>401.25210766</v>
      </c>
      <c r="P12" s="20" t="n">
        <v>22.85696234</v>
      </c>
      <c r="Q12" s="18" t="s">
        <v>182</v>
      </c>
      <c r="R12" s="20" t="s">
        <v>182</v>
      </c>
      <c r="S12" s="18" t="n">
        <v>332.31014509</v>
      </c>
      <c r="T12" s="20" t="n">
        <v>18.34291261</v>
      </c>
      <c r="U12" s="18" t="s">
        <v>182</v>
      </c>
      <c r="V12" s="20" t="s">
        <v>182</v>
      </c>
      <c r="W12" s="18" t="n">
        <v>409.19018641</v>
      </c>
      <c r="X12" s="20" t="n">
        <v>7.57456684</v>
      </c>
    </row>
    <row r="13" spans="1:24">
      <c r="A13" s="15" t="s">
        <v>188</v>
      </c>
      <c r="B13" s="17" t="n">
        <v>7161</v>
      </c>
      <c r="C13" s="18">
        <f>(341.0/B13*100)</f>
        <v/>
      </c>
      <c r="D13" s="19" t="n">
        <v>6820</v>
      </c>
      <c r="E13" s="18" t="n">
        <v>518.6915034800001</v>
      </c>
      <c r="F13" s="20" t="n">
        <v>3.50516159</v>
      </c>
      <c r="G13" s="18" t="n">
        <v>508.58675986</v>
      </c>
      <c r="H13" s="20" t="n">
        <v>4.17086332</v>
      </c>
      <c r="I13" s="18" t="n">
        <v>507.78105515</v>
      </c>
      <c r="J13" s="20" t="n">
        <v>3.88011523</v>
      </c>
      <c r="K13" s="18" t="n">
        <v>510.64556292</v>
      </c>
      <c r="L13" s="20" t="n">
        <v>3.73216353</v>
      </c>
      <c r="M13" s="18" t="n">
        <v>512.11560032</v>
      </c>
      <c r="N13" s="20" t="n">
        <v>4.06796864</v>
      </c>
      <c r="O13" s="18" t="n">
        <v>391.87245923</v>
      </c>
      <c r="P13" s="20" t="n">
        <v>22.46267813</v>
      </c>
      <c r="Q13" s="18" t="s">
        <v>182</v>
      </c>
      <c r="R13" s="20" t="s">
        <v>182</v>
      </c>
      <c r="S13" s="18" t="n">
        <v>407.4699787</v>
      </c>
      <c r="T13" s="20" t="n">
        <v>6.79601306</v>
      </c>
      <c r="U13" s="18" t="s">
        <v>182</v>
      </c>
      <c r="V13" s="20" t="s">
        <v>182</v>
      </c>
      <c r="W13" s="18" t="n">
        <v>422.60681471</v>
      </c>
      <c r="X13" s="20" t="n">
        <v>6.79818587</v>
      </c>
    </row>
    <row r="14" spans="1:24">
      <c r="A14" s="15" t="s">
        <v>189</v>
      </c>
      <c r="B14" s="17" t="n">
        <v>5587</v>
      </c>
      <c r="C14" s="18">
        <f>(201.0/B14*100)</f>
        <v/>
      </c>
      <c r="D14" s="19" t="n">
        <v>5386</v>
      </c>
      <c r="E14" s="18" t="n">
        <v>533.1093005499999</v>
      </c>
      <c r="F14" s="20" t="n">
        <v>2.32147265</v>
      </c>
      <c r="G14" s="18" t="n">
        <v>520.71799135</v>
      </c>
      <c r="H14" s="20" t="n">
        <v>3.90717287</v>
      </c>
      <c r="I14" s="18" t="n">
        <v>488.26406403</v>
      </c>
      <c r="J14" s="20" t="n">
        <v>6.41806627</v>
      </c>
      <c r="K14" s="18" t="n">
        <v>453.62258541</v>
      </c>
      <c r="L14" s="20" t="n">
        <v>7.72758821</v>
      </c>
      <c r="M14" s="18" t="n">
        <v>443.35578722</v>
      </c>
      <c r="N14" s="20" t="n">
        <v>8.528415499999999</v>
      </c>
      <c r="O14" s="18" t="n">
        <v>397.46444377</v>
      </c>
      <c r="P14" s="20" t="n">
        <v>18.97557136</v>
      </c>
      <c r="Q14" s="18" t="s">
        <v>182</v>
      </c>
      <c r="R14" s="20" t="s">
        <v>182</v>
      </c>
      <c r="S14" s="18" t="s">
        <v>182</v>
      </c>
      <c r="T14" s="20" t="s">
        <v>182</v>
      </c>
      <c r="U14" s="18" t="s">
        <v>182</v>
      </c>
      <c r="V14" s="20" t="s">
        <v>182</v>
      </c>
      <c r="W14" s="18" t="n">
        <v>458.01920144</v>
      </c>
      <c r="X14" s="20" t="n">
        <v>9.404357340000001</v>
      </c>
    </row>
    <row r="15" spans="1:24">
      <c r="A15" s="15" t="s">
        <v>190</v>
      </c>
      <c r="B15" s="17" t="n">
        <v>5882</v>
      </c>
      <c r="C15" s="18">
        <f>(167.0/B15*100)</f>
        <v/>
      </c>
      <c r="D15" s="19" t="n">
        <v>5715</v>
      </c>
      <c r="E15" s="18" t="n">
        <v>543.46633251</v>
      </c>
      <c r="F15" s="20" t="n">
        <v>2.27856644</v>
      </c>
      <c r="G15" s="18" t="n">
        <v>526.19992471</v>
      </c>
      <c r="H15" s="20" t="n">
        <v>5.08874316</v>
      </c>
      <c r="I15" s="18" t="n">
        <v>482.20703464</v>
      </c>
      <c r="J15" s="20" t="n">
        <v>8.026675600000001</v>
      </c>
      <c r="K15" s="18" t="n">
        <v>460.24314257</v>
      </c>
      <c r="L15" s="20" t="n">
        <v>10.29881966</v>
      </c>
      <c r="M15" s="18" t="n">
        <v>450.13344417</v>
      </c>
      <c r="N15" s="20" t="n">
        <v>14.91979327</v>
      </c>
      <c r="O15" s="18" t="n">
        <v>346.97734016</v>
      </c>
      <c r="P15" s="20" t="n">
        <v>25.67199834</v>
      </c>
      <c r="Q15" s="18" t="s">
        <v>182</v>
      </c>
      <c r="R15" s="20" t="s">
        <v>182</v>
      </c>
      <c r="S15" s="18" t="n">
        <v>367.66871077</v>
      </c>
      <c r="T15" s="20" t="n">
        <v>14.82638214</v>
      </c>
      <c r="U15" s="18" t="s">
        <v>182</v>
      </c>
      <c r="V15" s="20" t="s">
        <v>182</v>
      </c>
      <c r="W15" s="18" t="n">
        <v>446.1264326</v>
      </c>
      <c r="X15" s="20" t="n">
        <v>8.43644353</v>
      </c>
    </row>
    <row r="16" spans="1:24">
      <c r="A16" s="15" t="s">
        <v>191</v>
      </c>
      <c r="B16" s="17" t="n">
        <v>6108</v>
      </c>
      <c r="C16" s="18">
        <f>(274.0/B16*100)</f>
        <v/>
      </c>
      <c r="D16" s="19" t="n">
        <v>5834</v>
      </c>
      <c r="E16" s="18" t="n">
        <v>521.12591218</v>
      </c>
      <c r="F16" s="20" t="n">
        <v>2.84775557</v>
      </c>
      <c r="G16" s="18" t="n">
        <v>530.72196082</v>
      </c>
      <c r="H16" s="20" t="n">
        <v>3.68685803</v>
      </c>
      <c r="I16" s="18" t="n">
        <v>496.95542011</v>
      </c>
      <c r="J16" s="20" t="n">
        <v>6.30743257</v>
      </c>
      <c r="K16" s="18" t="n">
        <v>465.24219955</v>
      </c>
      <c r="L16" s="20" t="n">
        <v>8.744833460000001</v>
      </c>
      <c r="M16" s="18" t="n">
        <v>426.94502358</v>
      </c>
      <c r="N16" s="20" t="n">
        <v>8.873996699999999</v>
      </c>
      <c r="O16" s="18" t="n">
        <v>327.78468044</v>
      </c>
      <c r="P16" s="20" t="n">
        <v>17.76127597</v>
      </c>
      <c r="Q16" s="18" t="s">
        <v>182</v>
      </c>
      <c r="R16" s="20" t="s">
        <v>182</v>
      </c>
      <c r="S16" s="18" t="s">
        <v>182</v>
      </c>
      <c r="T16" s="20" t="s">
        <v>182</v>
      </c>
      <c r="U16" s="18" t="s">
        <v>182</v>
      </c>
      <c r="V16" s="20" t="s">
        <v>182</v>
      </c>
      <c r="W16" s="18" t="n">
        <v>390.34381672</v>
      </c>
      <c r="X16" s="20" t="n">
        <v>8.280593769999999</v>
      </c>
    </row>
    <row r="17" spans="1:24">
      <c r="A17" s="15" t="s">
        <v>192</v>
      </c>
      <c r="B17" s="17" t="n">
        <v>6504</v>
      </c>
      <c r="C17" s="18">
        <f>(810.0/B17*100)</f>
        <v/>
      </c>
      <c r="D17" s="19" t="n">
        <v>5694</v>
      </c>
      <c r="E17" s="18" t="n">
        <v>532.97115519</v>
      </c>
      <c r="F17" s="20" t="n">
        <v>2.985801</v>
      </c>
      <c r="G17" s="18" t="n">
        <v>501.60979856</v>
      </c>
      <c r="H17" s="20" t="n">
        <v>6.08356305</v>
      </c>
      <c r="I17" s="18" t="n">
        <v>463.23723394</v>
      </c>
      <c r="J17" s="20" t="n">
        <v>7.21715281</v>
      </c>
      <c r="K17" s="18" t="n">
        <v>439.98230277</v>
      </c>
      <c r="L17" s="20" t="n">
        <v>15.29547051</v>
      </c>
      <c r="M17" s="18" t="n">
        <v>441.00907642</v>
      </c>
      <c r="N17" s="20" t="n">
        <v>18.49549348</v>
      </c>
      <c r="O17" s="18" t="s">
        <v>182</v>
      </c>
      <c r="P17" s="20" t="s">
        <v>182</v>
      </c>
      <c r="Q17" s="18" t="s">
        <v>182</v>
      </c>
      <c r="R17" s="20" t="s">
        <v>182</v>
      </c>
      <c r="S17" s="18" t="n">
        <v>338.260297</v>
      </c>
      <c r="T17" s="20" t="n">
        <v>14.23011861</v>
      </c>
      <c r="U17" s="18" t="s">
        <v>182</v>
      </c>
      <c r="V17" s="20" t="s">
        <v>182</v>
      </c>
      <c r="W17" s="18" t="n">
        <v>423.12141877</v>
      </c>
      <c r="X17" s="20" t="n">
        <v>9.08836168</v>
      </c>
    </row>
    <row r="18" spans="1:24">
      <c r="A18" s="15" t="s">
        <v>193</v>
      </c>
      <c r="B18" s="17" t="n">
        <v>5532</v>
      </c>
      <c r="C18" s="18">
        <f>(40.0/B18*100)</f>
        <v/>
      </c>
      <c r="D18" s="19" t="n">
        <v>5492</v>
      </c>
      <c r="E18" s="18" t="n">
        <v>492.03810521</v>
      </c>
      <c r="F18" s="20" t="n">
        <v>3.78252137</v>
      </c>
      <c r="G18" s="18" t="n">
        <v>482.49602289</v>
      </c>
      <c r="H18" s="20" t="n">
        <v>4.83480177</v>
      </c>
      <c r="I18" s="18" t="n">
        <v>476.53700179</v>
      </c>
      <c r="J18" s="20" t="n">
        <v>4.68443972</v>
      </c>
      <c r="K18" s="18" t="n">
        <v>426.20866838</v>
      </c>
      <c r="L18" s="20" t="n">
        <v>6.63064055</v>
      </c>
      <c r="M18" s="18" t="n">
        <v>411.02201917</v>
      </c>
      <c r="N18" s="20" t="n">
        <v>8.11391854</v>
      </c>
      <c r="O18" s="18" t="n">
        <v>344.14369298</v>
      </c>
      <c r="P18" s="20" t="n">
        <v>18.50959331</v>
      </c>
      <c r="Q18" s="18" t="s">
        <v>182</v>
      </c>
      <c r="R18" s="20" t="s">
        <v>182</v>
      </c>
      <c r="S18" s="18" t="s">
        <v>182</v>
      </c>
      <c r="T18" s="20" t="s">
        <v>182</v>
      </c>
      <c r="U18" s="18" t="s">
        <v>182</v>
      </c>
      <c r="V18" s="20" t="s">
        <v>182</v>
      </c>
      <c r="W18" s="18" t="n">
        <v>378.95623409</v>
      </c>
      <c r="X18" s="20" t="n">
        <v>8.858479790000001</v>
      </c>
    </row>
    <row r="19" spans="1:24">
      <c r="A19" s="15" t="s">
        <v>194</v>
      </c>
      <c r="B19" s="17" t="n">
        <v>5658</v>
      </c>
      <c r="C19" s="18">
        <f>(192.0/B19*100)</f>
        <v/>
      </c>
      <c r="D19" s="19" t="n">
        <v>5466</v>
      </c>
      <c r="E19" s="18" t="n">
        <v>494.75017973</v>
      </c>
      <c r="F19" s="20" t="n">
        <v>2.802946</v>
      </c>
      <c r="G19" s="18" t="n">
        <v>462.01571114</v>
      </c>
      <c r="H19" s="20" t="n">
        <v>5.56270891</v>
      </c>
      <c r="I19" s="18" t="n">
        <v>428.88103056</v>
      </c>
      <c r="J19" s="20" t="n">
        <v>5.78776128</v>
      </c>
      <c r="K19" s="18" t="n">
        <v>409.45965257</v>
      </c>
      <c r="L19" s="20" t="n">
        <v>7.44458305</v>
      </c>
      <c r="M19" s="18" t="n">
        <v>400.02568381</v>
      </c>
      <c r="N19" s="20" t="n">
        <v>8.43426127</v>
      </c>
      <c r="O19" s="18" t="n">
        <v>417.5235188</v>
      </c>
      <c r="P19" s="20" t="n">
        <v>18.56400748</v>
      </c>
      <c r="Q19" s="18" t="s">
        <v>182</v>
      </c>
      <c r="R19" s="20" t="s">
        <v>182</v>
      </c>
      <c r="S19" s="18" t="s">
        <v>182</v>
      </c>
      <c r="T19" s="20" t="s">
        <v>182</v>
      </c>
      <c r="U19" s="18" t="s">
        <v>182</v>
      </c>
      <c r="V19" s="20" t="s">
        <v>182</v>
      </c>
      <c r="W19" s="18" t="n">
        <v>387.60117245</v>
      </c>
      <c r="X19" s="20" t="n">
        <v>7.61953726</v>
      </c>
    </row>
    <row r="20" spans="1:24">
      <c r="A20" s="15" t="s">
        <v>195</v>
      </c>
      <c r="B20" s="17" t="n">
        <v>3371</v>
      </c>
      <c r="C20" s="18">
        <f>(81.0/B20*100)</f>
        <v/>
      </c>
      <c r="D20" s="19" t="n">
        <v>3290</v>
      </c>
      <c r="E20" s="18" t="n">
        <v>496.25194382</v>
      </c>
      <c r="F20" s="20" t="n">
        <v>3.04527382</v>
      </c>
      <c r="G20" s="18" t="n">
        <v>494.96287376</v>
      </c>
      <c r="H20" s="20" t="n">
        <v>3.74978159</v>
      </c>
      <c r="I20" s="18" t="n">
        <v>470.33804212</v>
      </c>
      <c r="J20" s="20" t="n">
        <v>5.4137032</v>
      </c>
      <c r="K20" s="18" t="n">
        <v>456.17632753</v>
      </c>
      <c r="L20" s="20" t="n">
        <v>7.8349447</v>
      </c>
      <c r="M20" s="18" t="n">
        <v>434.8771907</v>
      </c>
      <c r="N20" s="20" t="n">
        <v>9.729747039999999</v>
      </c>
      <c r="O20" s="18" t="s">
        <v>182</v>
      </c>
      <c r="P20" s="20" t="s">
        <v>182</v>
      </c>
      <c r="Q20" s="18" t="s">
        <v>182</v>
      </c>
      <c r="R20" s="20" t="s">
        <v>182</v>
      </c>
      <c r="S20" s="18" t="s">
        <v>182</v>
      </c>
      <c r="T20" s="20" t="s">
        <v>182</v>
      </c>
      <c r="U20" s="18" t="s">
        <v>182</v>
      </c>
      <c r="V20" s="20" t="s">
        <v>182</v>
      </c>
      <c r="W20" s="18" t="n">
        <v>403.78270241</v>
      </c>
      <c r="X20" s="20" t="n">
        <v>7.15303152</v>
      </c>
    </row>
    <row r="21" spans="1:24">
      <c r="A21" s="15" t="s">
        <v>196</v>
      </c>
      <c r="B21" s="17" t="n">
        <v>5741</v>
      </c>
      <c r="C21" s="18">
        <f>(91.0/B21*100)</f>
        <v/>
      </c>
      <c r="D21" s="19" t="n">
        <v>5650</v>
      </c>
      <c r="E21" s="18" t="n">
        <v>525.94824856</v>
      </c>
      <c r="F21" s="20" t="n">
        <v>2.34905712</v>
      </c>
      <c r="G21" s="18" t="n">
        <v>531.17395251</v>
      </c>
      <c r="H21" s="20" t="n">
        <v>3.58077308</v>
      </c>
      <c r="I21" s="18" t="n">
        <v>514.81531403</v>
      </c>
      <c r="J21" s="20" t="n">
        <v>6.24595601</v>
      </c>
      <c r="K21" s="18" t="n">
        <v>503.53126366</v>
      </c>
      <c r="L21" s="20" t="n">
        <v>8.404542879999999</v>
      </c>
      <c r="M21" s="18" t="n">
        <v>434.08968628</v>
      </c>
      <c r="N21" s="20" t="n">
        <v>10.12571566</v>
      </c>
      <c r="O21" s="18" t="n">
        <v>412.14039851</v>
      </c>
      <c r="P21" s="20" t="n">
        <v>36.64432922</v>
      </c>
      <c r="Q21" s="18" t="s">
        <v>182</v>
      </c>
      <c r="R21" s="20" t="s">
        <v>182</v>
      </c>
      <c r="S21" s="18" t="s">
        <v>182</v>
      </c>
      <c r="T21" s="20" t="s">
        <v>182</v>
      </c>
      <c r="U21" s="18" t="s">
        <v>182</v>
      </c>
      <c r="V21" s="20" t="s">
        <v>182</v>
      </c>
      <c r="W21" s="18" t="n">
        <v>454.25801159</v>
      </c>
      <c r="X21" s="20" t="n">
        <v>9.77583471</v>
      </c>
    </row>
    <row r="22" spans="1:24">
      <c r="A22" s="15" t="s">
        <v>197</v>
      </c>
      <c r="B22" s="17" t="n">
        <v>6598</v>
      </c>
      <c r="C22" s="18">
        <f>(103.0/B22*100)</f>
        <v/>
      </c>
      <c r="D22" s="19" t="n">
        <v>6495</v>
      </c>
      <c r="E22" s="18" t="n">
        <v>515.92536008</v>
      </c>
      <c r="F22" s="20" t="n">
        <v>4.34965204</v>
      </c>
      <c r="G22" s="18" t="n">
        <v>486.4780119</v>
      </c>
      <c r="H22" s="20" t="n">
        <v>5.90150848</v>
      </c>
      <c r="I22" s="18" t="n">
        <v>456.52660123</v>
      </c>
      <c r="J22" s="20" t="n">
        <v>5.79700896</v>
      </c>
      <c r="K22" s="18" t="n">
        <v>423.08346488</v>
      </c>
      <c r="L22" s="20" t="n">
        <v>8.234000630000001</v>
      </c>
      <c r="M22" s="18" t="n">
        <v>411.63119299</v>
      </c>
      <c r="N22" s="20" t="n">
        <v>8.93780353</v>
      </c>
      <c r="O22" s="18" t="n">
        <v>371.78539807</v>
      </c>
      <c r="P22" s="20" t="n">
        <v>9.287245390000001</v>
      </c>
      <c r="Q22" s="18" t="s">
        <v>182</v>
      </c>
      <c r="R22" s="20" t="s">
        <v>182</v>
      </c>
      <c r="S22" s="18" t="n">
        <v>481.75555063</v>
      </c>
      <c r="T22" s="20" t="n">
        <v>8.711038220000001</v>
      </c>
      <c r="U22" s="18" t="s">
        <v>182</v>
      </c>
      <c r="V22" s="20" t="s">
        <v>182</v>
      </c>
      <c r="W22" s="18" t="n">
        <v>380.75844492</v>
      </c>
      <c r="X22" s="20" t="n">
        <v>8.209547260000001</v>
      </c>
    </row>
    <row r="23" spans="1:24">
      <c r="A23" s="15" t="s">
        <v>198</v>
      </c>
      <c r="B23" s="17" t="n">
        <v>11583</v>
      </c>
      <c r="C23" s="18">
        <f>(535.0/B23*100)</f>
        <v/>
      </c>
      <c r="D23" s="19" t="n">
        <v>11048</v>
      </c>
      <c r="E23" s="18" t="n">
        <v>506.09651873</v>
      </c>
      <c r="F23" s="20" t="n">
        <v>2.76756067</v>
      </c>
      <c r="G23" s="18" t="n">
        <v>483.96940736</v>
      </c>
      <c r="H23" s="20" t="n">
        <v>4.81706614</v>
      </c>
      <c r="I23" s="18" t="n">
        <v>464.21087622</v>
      </c>
      <c r="J23" s="20" t="n">
        <v>5.13562943</v>
      </c>
      <c r="K23" s="18" t="n">
        <v>428.32941088</v>
      </c>
      <c r="L23" s="20" t="n">
        <v>7.97795872</v>
      </c>
      <c r="M23" s="18" t="n">
        <v>445.64125189</v>
      </c>
      <c r="N23" s="20" t="n">
        <v>9.42326016</v>
      </c>
      <c r="O23" s="18" t="n">
        <v>415.78740956</v>
      </c>
      <c r="P23" s="20" t="n">
        <v>22.44752181</v>
      </c>
      <c r="Q23" s="18" t="s">
        <v>182</v>
      </c>
      <c r="R23" s="20" t="s">
        <v>182</v>
      </c>
      <c r="S23" s="18" t="s">
        <v>182</v>
      </c>
      <c r="T23" s="20" t="s">
        <v>182</v>
      </c>
      <c r="U23" s="18" t="s">
        <v>182</v>
      </c>
      <c r="V23" s="20" t="s">
        <v>182</v>
      </c>
      <c r="W23" s="18" t="n">
        <v>417.37676932</v>
      </c>
      <c r="X23" s="20" t="n">
        <v>5.98355968</v>
      </c>
    </row>
    <row r="24" spans="1:24">
      <c r="A24" s="15" t="s">
        <v>199</v>
      </c>
      <c r="B24" s="17" t="n">
        <v>6647</v>
      </c>
      <c r="C24" s="18">
        <f>(27.0/B24*100)</f>
        <v/>
      </c>
      <c r="D24" s="19" t="n">
        <v>6620</v>
      </c>
      <c r="E24" s="18" t="n">
        <v>520.07573636</v>
      </c>
      <c r="F24" s="20" t="n">
        <v>2.94612194</v>
      </c>
      <c r="G24" s="18" t="n">
        <v>506.4131437</v>
      </c>
      <c r="H24" s="20" t="n">
        <v>16.88186452</v>
      </c>
      <c r="I24" s="18" t="n">
        <v>500.46052616</v>
      </c>
      <c r="J24" s="20" t="n">
        <v>19.40803244</v>
      </c>
      <c r="K24" s="18" t="n">
        <v>384.35621296</v>
      </c>
      <c r="L24" s="20" t="n">
        <v>26.04992597</v>
      </c>
      <c r="M24" s="18" t="n">
        <v>474.08225081</v>
      </c>
      <c r="N24" s="20" t="n">
        <v>23.85399061</v>
      </c>
      <c r="O24" s="18" t="n">
        <v>421.72680658</v>
      </c>
      <c r="P24" s="20" t="n">
        <v>17.49008828</v>
      </c>
      <c r="Q24" s="18" t="s">
        <v>182</v>
      </c>
      <c r="R24" s="20" t="s">
        <v>182</v>
      </c>
      <c r="S24" s="18" t="s">
        <v>182</v>
      </c>
      <c r="T24" s="20" t="s">
        <v>182</v>
      </c>
      <c r="U24" s="18" t="s">
        <v>182</v>
      </c>
      <c r="V24" s="20" t="s">
        <v>182</v>
      </c>
      <c r="W24" s="18" t="n">
        <v>427.5834959</v>
      </c>
      <c r="X24" s="20" t="n">
        <v>12.85398663</v>
      </c>
    </row>
    <row r="25" spans="1:24">
      <c r="A25" s="15" t="s">
        <v>200</v>
      </c>
      <c r="B25" s="17" t="n">
        <v>5581</v>
      </c>
      <c r="C25" s="18">
        <f>(28.0/B25*100)</f>
        <v/>
      </c>
      <c r="D25" s="19" t="n">
        <v>5553</v>
      </c>
      <c r="E25" s="18" t="n">
        <v>521.74175724</v>
      </c>
      <c r="F25" s="20" t="n">
        <v>3.18476888</v>
      </c>
      <c r="G25" s="18" t="n">
        <v>517.59558715</v>
      </c>
      <c r="H25" s="20" t="n">
        <v>6.82556678</v>
      </c>
      <c r="I25" s="18" t="n">
        <v>484.43256898</v>
      </c>
      <c r="J25" s="20" t="n">
        <v>11.78566381</v>
      </c>
      <c r="K25" s="18" t="n">
        <v>499.66546921</v>
      </c>
      <c r="L25" s="20" t="n">
        <v>19.61866945</v>
      </c>
      <c r="M25" s="18" t="n">
        <v>523.04727081</v>
      </c>
      <c r="N25" s="20" t="n">
        <v>49.58566305</v>
      </c>
      <c r="O25" s="18" t="n">
        <v>368.87327966</v>
      </c>
      <c r="P25" s="20" t="n">
        <v>23.3815843</v>
      </c>
      <c r="Q25" s="18" t="s">
        <v>182</v>
      </c>
      <c r="R25" s="20" t="s">
        <v>182</v>
      </c>
      <c r="S25" s="18" t="s">
        <v>182</v>
      </c>
      <c r="T25" s="20" t="s">
        <v>182</v>
      </c>
      <c r="U25" s="18" t="s">
        <v>182</v>
      </c>
      <c r="V25" s="20" t="s">
        <v>182</v>
      </c>
      <c r="W25" s="18" t="n">
        <v>473.13170678</v>
      </c>
      <c r="X25" s="20" t="n">
        <v>20.67544296</v>
      </c>
    </row>
    <row r="26" spans="1:24">
      <c r="A26" s="15" t="s">
        <v>201</v>
      </c>
      <c r="B26" s="17" t="n">
        <v>4869</v>
      </c>
      <c r="C26" s="18">
        <f>(108.0/B26*100)</f>
        <v/>
      </c>
      <c r="D26" s="19" t="n">
        <v>4761</v>
      </c>
      <c r="E26" s="18" t="n">
        <v>508.32446628</v>
      </c>
      <c r="F26" s="20" t="n">
        <v>2.04459993</v>
      </c>
      <c r="G26" s="18" t="n">
        <v>468.66586917</v>
      </c>
      <c r="H26" s="20" t="n">
        <v>4.76608546</v>
      </c>
      <c r="I26" s="18" t="n">
        <v>447.38697166</v>
      </c>
      <c r="J26" s="20" t="n">
        <v>5.27039756</v>
      </c>
      <c r="K26" s="18" t="n">
        <v>432.2084618</v>
      </c>
      <c r="L26" s="20" t="n">
        <v>5.89234171</v>
      </c>
      <c r="M26" s="18" t="n">
        <v>425.7637733</v>
      </c>
      <c r="N26" s="20" t="n">
        <v>7.688059</v>
      </c>
      <c r="O26" s="18" t="s">
        <v>182</v>
      </c>
      <c r="P26" s="20" t="s">
        <v>182</v>
      </c>
      <c r="Q26" s="18" t="s">
        <v>182</v>
      </c>
      <c r="R26" s="20" t="s">
        <v>182</v>
      </c>
      <c r="S26" s="18" t="s">
        <v>182</v>
      </c>
      <c r="T26" s="20" t="s">
        <v>182</v>
      </c>
      <c r="U26" s="18" t="s">
        <v>182</v>
      </c>
      <c r="V26" s="20" t="s">
        <v>182</v>
      </c>
      <c r="W26" s="18" t="n">
        <v>439.10356179</v>
      </c>
      <c r="X26" s="20" t="n">
        <v>9.199974790000001</v>
      </c>
    </row>
    <row r="27" spans="1:24">
      <c r="A27" s="15" t="s">
        <v>202</v>
      </c>
      <c r="B27" s="17" t="n">
        <v>5299</v>
      </c>
      <c r="C27" s="18">
        <f>(207.0/B27*100)</f>
        <v/>
      </c>
      <c r="D27" s="19" t="n">
        <v>5092</v>
      </c>
      <c r="E27" s="18" t="n">
        <v>509.06102436</v>
      </c>
      <c r="F27" s="20" t="n">
        <v>2.16323808</v>
      </c>
      <c r="G27" s="18" t="n">
        <v>501.18485694</v>
      </c>
      <c r="H27" s="20" t="n">
        <v>3.40473155</v>
      </c>
      <c r="I27" s="18" t="n">
        <v>466.77044346</v>
      </c>
      <c r="J27" s="20" t="n">
        <v>5.10305841</v>
      </c>
      <c r="K27" s="18" t="n">
        <v>435.10390091</v>
      </c>
      <c r="L27" s="20" t="n">
        <v>7.38235788</v>
      </c>
      <c r="M27" s="18" t="n">
        <v>400.6779979</v>
      </c>
      <c r="N27" s="20" t="n">
        <v>9.18939623</v>
      </c>
      <c r="O27" s="18" t="n">
        <v>387.30917951</v>
      </c>
      <c r="P27" s="20" t="n">
        <v>16.08929805</v>
      </c>
      <c r="Q27" s="18" t="s">
        <v>182</v>
      </c>
      <c r="R27" s="20" t="s">
        <v>182</v>
      </c>
      <c r="S27" s="18" t="s">
        <v>182</v>
      </c>
      <c r="T27" s="20" t="s">
        <v>182</v>
      </c>
      <c r="U27" s="18" t="s">
        <v>182</v>
      </c>
      <c r="V27" s="20" t="s">
        <v>182</v>
      </c>
      <c r="W27" s="18" t="n">
        <v>405.76250124</v>
      </c>
      <c r="X27" s="20" t="n">
        <v>4.73090896</v>
      </c>
    </row>
    <row r="28" spans="1:24">
      <c r="A28" s="15" t="s">
        <v>203</v>
      </c>
      <c r="B28" s="17" t="n">
        <v>7568</v>
      </c>
      <c r="C28" s="18">
        <f>(141.0/B28*100)</f>
        <v/>
      </c>
      <c r="D28" s="19" t="n">
        <v>7427</v>
      </c>
      <c r="E28" s="18" t="n">
        <v>427.97493428</v>
      </c>
      <c r="F28" s="20" t="n">
        <v>2.75600725</v>
      </c>
      <c r="G28" s="18" t="n">
        <v>433.77223043</v>
      </c>
      <c r="H28" s="20" t="n">
        <v>3.7225526</v>
      </c>
      <c r="I28" s="18" t="n">
        <v>428.75947597</v>
      </c>
      <c r="J28" s="20" t="n">
        <v>4.3201445</v>
      </c>
      <c r="K28" s="18" t="n">
        <v>411.94090036</v>
      </c>
      <c r="L28" s="20" t="n">
        <v>5.14626278</v>
      </c>
      <c r="M28" s="18" t="n">
        <v>419.93232006</v>
      </c>
      <c r="N28" s="20" t="n">
        <v>8.83290747</v>
      </c>
      <c r="O28" s="18" t="n">
        <v>334.93985653</v>
      </c>
      <c r="P28" s="20" t="n">
        <v>9.19196545</v>
      </c>
      <c r="Q28" s="18" t="s">
        <v>182</v>
      </c>
      <c r="R28" s="20" t="s">
        <v>182</v>
      </c>
      <c r="S28" s="18" t="s">
        <v>182</v>
      </c>
      <c r="T28" s="20" t="s">
        <v>182</v>
      </c>
      <c r="U28" s="18" t="s">
        <v>182</v>
      </c>
      <c r="V28" s="20" t="s">
        <v>182</v>
      </c>
      <c r="W28" s="18" t="n">
        <v>373.56393893</v>
      </c>
      <c r="X28" s="20" t="n">
        <v>8.06806166</v>
      </c>
    </row>
    <row r="29" spans="1:24">
      <c r="A29" s="15" t="s">
        <v>204</v>
      </c>
      <c r="B29" s="17" t="n">
        <v>5385</v>
      </c>
      <c r="C29" s="18">
        <f>(37.0/B29*100)</f>
        <v/>
      </c>
      <c r="D29" s="19" t="n">
        <v>5348</v>
      </c>
      <c r="E29" s="18" t="n">
        <v>516.66991382</v>
      </c>
      <c r="F29" s="20" t="n">
        <v>3.3900287</v>
      </c>
      <c r="G29" s="18" t="n">
        <v>529.40096357</v>
      </c>
      <c r="H29" s="20" t="n">
        <v>2.9185758</v>
      </c>
      <c r="I29" s="18" t="n">
        <v>504.18786176</v>
      </c>
      <c r="J29" s="20" t="n">
        <v>3.86434253</v>
      </c>
      <c r="K29" s="18" t="n">
        <v>470.71372347</v>
      </c>
      <c r="L29" s="20" t="n">
        <v>7.62973669</v>
      </c>
      <c r="M29" s="18" t="n">
        <v>446.59065447</v>
      </c>
      <c r="N29" s="20" t="n">
        <v>9.524279809999999</v>
      </c>
      <c r="O29" s="18" t="n">
        <v>324.13415987</v>
      </c>
      <c r="P29" s="20" t="n">
        <v>51.69632977</v>
      </c>
      <c r="Q29" s="18" t="s">
        <v>182</v>
      </c>
      <c r="R29" s="20" t="s">
        <v>182</v>
      </c>
      <c r="S29" s="18" t="n">
        <v>314.02123871</v>
      </c>
      <c r="T29" s="20" t="n">
        <v>13.26138992</v>
      </c>
      <c r="U29" s="18" t="s">
        <v>182</v>
      </c>
      <c r="V29" s="20" t="s">
        <v>182</v>
      </c>
      <c r="W29" s="18" t="n">
        <v>417.27090844</v>
      </c>
      <c r="X29" s="20" t="n">
        <v>14.33508684</v>
      </c>
    </row>
    <row r="30" spans="1:24">
      <c r="A30" s="15" t="s">
        <v>205</v>
      </c>
      <c r="B30" s="17" t="n">
        <v>4520</v>
      </c>
      <c r="C30" s="18">
        <f>(618.0/B30*100)</f>
        <v/>
      </c>
      <c r="D30" s="19" t="n">
        <v>3902</v>
      </c>
      <c r="E30" s="18" t="n">
        <v>527.3740917600001</v>
      </c>
      <c r="F30" s="20" t="n">
        <v>3.9380323</v>
      </c>
      <c r="G30" s="18" t="n">
        <v>540.4462535</v>
      </c>
      <c r="H30" s="20" t="n">
        <v>4.0939396</v>
      </c>
      <c r="I30" s="18" t="n">
        <v>519.16498102</v>
      </c>
      <c r="J30" s="20" t="n">
        <v>4.02504204</v>
      </c>
      <c r="K30" s="18" t="n">
        <v>497.64988232</v>
      </c>
      <c r="L30" s="20" t="n">
        <v>6.02944693</v>
      </c>
      <c r="M30" s="18" t="n">
        <v>473.26236374</v>
      </c>
      <c r="N30" s="20" t="n">
        <v>8.30625633</v>
      </c>
      <c r="O30" s="18" t="n">
        <v>405.01001004</v>
      </c>
      <c r="P30" s="20" t="n">
        <v>26.28454288</v>
      </c>
      <c r="Q30" s="18" t="s">
        <v>182</v>
      </c>
      <c r="R30" s="20" t="s">
        <v>182</v>
      </c>
      <c r="S30" s="18" t="s">
        <v>182</v>
      </c>
      <c r="T30" s="20" t="s">
        <v>182</v>
      </c>
      <c r="U30" s="18" t="s">
        <v>182</v>
      </c>
      <c r="V30" s="20" t="s">
        <v>182</v>
      </c>
      <c r="W30" s="18" t="n">
        <v>423.19046464</v>
      </c>
      <c r="X30" s="20" t="n">
        <v>6.87829407</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(18.0/B32*100)</f>
        <v/>
      </c>
      <c r="D32" s="19" t="n">
        <v>4460</v>
      </c>
      <c r="E32" s="18" t="n">
        <v>524.46450241</v>
      </c>
      <c r="F32" s="20" t="n">
        <v>2.51642091</v>
      </c>
      <c r="G32" s="18" t="n">
        <v>491.71849871</v>
      </c>
      <c r="H32" s="20" t="n">
        <v>5.04497642</v>
      </c>
      <c r="I32" s="18" t="n">
        <v>454.97894907</v>
      </c>
      <c r="J32" s="20" t="n">
        <v>4.99246123</v>
      </c>
      <c r="K32" s="18" t="n">
        <v>439.93913447</v>
      </c>
      <c r="L32" s="20" t="n">
        <v>7.03906441</v>
      </c>
      <c r="M32" s="18" t="n">
        <v>411.91462545</v>
      </c>
      <c r="N32" s="20" t="n">
        <v>8.349167599999999</v>
      </c>
      <c r="O32" s="18" t="n">
        <v>415.96615723</v>
      </c>
      <c r="P32" s="20" t="n">
        <v>23.22638406</v>
      </c>
      <c r="Q32" s="18" t="s">
        <v>182</v>
      </c>
      <c r="R32" s="20" t="s">
        <v>182</v>
      </c>
      <c r="S32" s="18" t="s">
        <v>182</v>
      </c>
      <c r="T32" s="20" t="s">
        <v>182</v>
      </c>
      <c r="U32" s="18" t="s">
        <v>182</v>
      </c>
      <c r="V32" s="20" t="s">
        <v>182</v>
      </c>
      <c r="W32" s="18" t="n">
        <v>414.77093664</v>
      </c>
      <c r="X32" s="20" t="n">
        <v>10.84849079</v>
      </c>
    </row>
    <row r="33" spans="1:24">
      <c r="A33" s="15" t="s">
        <v>208</v>
      </c>
      <c r="B33" s="17" t="n">
        <v>7325</v>
      </c>
      <c r="C33" s="18">
        <f>(254.0/B33*100)</f>
        <v/>
      </c>
      <c r="D33" s="19" t="n">
        <v>7071</v>
      </c>
      <c r="E33" s="18" t="n">
        <v>521.03554449</v>
      </c>
      <c r="F33" s="20" t="n">
        <v>2.93613461</v>
      </c>
      <c r="G33" s="18" t="n">
        <v>495.72344082</v>
      </c>
      <c r="H33" s="20" t="n">
        <v>3.42743074</v>
      </c>
      <c r="I33" s="18" t="n">
        <v>466.50682338</v>
      </c>
      <c r="J33" s="20" t="n">
        <v>5.46584621</v>
      </c>
      <c r="K33" s="18" t="n">
        <v>438.96416913</v>
      </c>
      <c r="L33" s="20" t="n">
        <v>5.25593812</v>
      </c>
      <c r="M33" s="18" t="n">
        <v>428.37262445</v>
      </c>
      <c r="N33" s="20" t="n">
        <v>8.33859921</v>
      </c>
      <c r="O33" s="18" t="n">
        <v>376.02911283</v>
      </c>
      <c r="P33" s="20" t="n">
        <v>21.32653468</v>
      </c>
      <c r="Q33" s="18" t="s">
        <v>182</v>
      </c>
      <c r="R33" s="20" t="s">
        <v>182</v>
      </c>
      <c r="S33" s="18" t="s">
        <v>182</v>
      </c>
      <c r="T33" s="20" t="s">
        <v>182</v>
      </c>
      <c r="U33" s="18" t="s">
        <v>182</v>
      </c>
      <c r="V33" s="20" t="s">
        <v>182</v>
      </c>
      <c r="W33" s="18" t="n">
        <v>426.51365423</v>
      </c>
      <c r="X33" s="20" t="n">
        <v>8.53822802</v>
      </c>
    </row>
    <row r="34" spans="1:24">
      <c r="A34" s="15" t="s">
        <v>209</v>
      </c>
      <c r="B34" s="17" t="n">
        <v>6350</v>
      </c>
      <c r="C34" s="18">
        <f>(94.0/B34*100)</f>
        <v/>
      </c>
      <c r="D34" s="19" t="n">
        <v>6256</v>
      </c>
      <c r="E34" s="18" t="n">
        <v>483.13050046</v>
      </c>
      <c r="F34" s="20" t="n">
        <v>2.765251</v>
      </c>
      <c r="G34" s="18" t="n">
        <v>459.24045014</v>
      </c>
      <c r="H34" s="20" t="n">
        <v>4.3818281</v>
      </c>
      <c r="I34" s="18" t="n">
        <v>445.84663052</v>
      </c>
      <c r="J34" s="20" t="n">
        <v>5.08821941</v>
      </c>
      <c r="K34" s="18" t="n">
        <v>421.75664263</v>
      </c>
      <c r="L34" s="20" t="n">
        <v>7.71041408</v>
      </c>
      <c r="M34" s="18" t="n">
        <v>399.75385316</v>
      </c>
      <c r="N34" s="20" t="n">
        <v>6.25991148</v>
      </c>
      <c r="O34" s="18" t="n">
        <v>336.00964723</v>
      </c>
      <c r="P34" s="20" t="n">
        <v>14.75537024</v>
      </c>
      <c r="Q34" s="18" t="s">
        <v>182</v>
      </c>
      <c r="R34" s="20" t="s">
        <v>182</v>
      </c>
      <c r="S34" s="18" t="n">
        <v>263.37193708</v>
      </c>
      <c r="T34" s="20" t="n">
        <v>13.61114927</v>
      </c>
      <c r="U34" s="18" t="s">
        <v>182</v>
      </c>
      <c r="V34" s="20" t="s">
        <v>182</v>
      </c>
      <c r="W34" s="18" t="n">
        <v>363.27129177</v>
      </c>
      <c r="X34" s="20" t="n">
        <v>8.64794919</v>
      </c>
    </row>
    <row r="35" spans="1:24">
      <c r="A35" s="15" t="s">
        <v>210</v>
      </c>
      <c r="B35" s="17" t="n">
        <v>6406</v>
      </c>
      <c r="C35" s="18">
        <f>(85.0/B35*100)</f>
        <v/>
      </c>
      <c r="D35" s="19" t="n">
        <v>6321</v>
      </c>
      <c r="E35" s="18" t="n">
        <v>527.97510017</v>
      </c>
      <c r="F35" s="20" t="n">
        <v>1.81713884</v>
      </c>
      <c r="G35" s="18" t="n">
        <v>504.72576429</v>
      </c>
      <c r="H35" s="20" t="n">
        <v>3.98710864</v>
      </c>
      <c r="I35" s="18" t="n">
        <v>485.61498819</v>
      </c>
      <c r="J35" s="20" t="n">
        <v>4.13453884</v>
      </c>
      <c r="K35" s="18" t="n">
        <v>434.04642387</v>
      </c>
      <c r="L35" s="20" t="n">
        <v>5.73721092</v>
      </c>
      <c r="M35" s="18" t="n">
        <v>420.70787049</v>
      </c>
      <c r="N35" s="20" t="n">
        <v>9.78672845</v>
      </c>
      <c r="O35" s="18" t="n">
        <v>430.2645433</v>
      </c>
      <c r="P35" s="20" t="n">
        <v>21.07802728</v>
      </c>
      <c r="Q35" s="18" t="s">
        <v>182</v>
      </c>
      <c r="R35" s="20" t="s">
        <v>182</v>
      </c>
      <c r="S35" s="18" t="n">
        <v>337.32521215</v>
      </c>
      <c r="T35" s="20" t="n">
        <v>11.65794297</v>
      </c>
      <c r="U35" s="18" t="s">
        <v>182</v>
      </c>
      <c r="V35" s="20" t="s">
        <v>182</v>
      </c>
      <c r="W35" s="18" t="n">
        <v>418.97333595</v>
      </c>
      <c r="X35" s="20" t="n">
        <v>6.43875265</v>
      </c>
    </row>
    <row r="36" spans="1:24">
      <c r="A36" s="15" t="s">
        <v>211</v>
      </c>
      <c r="B36" s="17" t="n">
        <v>6736</v>
      </c>
      <c r="C36" s="18">
        <f>(67.0/B36*100)</f>
        <v/>
      </c>
      <c r="D36" s="19" t="n">
        <v>6669</v>
      </c>
      <c r="E36" s="18" t="n">
        <v>507.18571402</v>
      </c>
      <c r="F36" s="20" t="n">
        <v>2.54268637</v>
      </c>
      <c r="G36" s="18" t="n">
        <v>496.68980376</v>
      </c>
      <c r="H36" s="20" t="n">
        <v>4.23436638</v>
      </c>
      <c r="I36" s="18" t="n">
        <v>497.49157553</v>
      </c>
      <c r="J36" s="20" t="n">
        <v>4.45538916</v>
      </c>
      <c r="K36" s="18" t="n">
        <v>471.04266464</v>
      </c>
      <c r="L36" s="20" t="n">
        <v>6.483222</v>
      </c>
      <c r="M36" s="18" t="n">
        <v>441.28804577</v>
      </c>
      <c r="N36" s="20" t="n">
        <v>13.73504406</v>
      </c>
      <c r="O36" s="18" t="n">
        <v>369.72364582</v>
      </c>
      <c r="P36" s="20" t="n">
        <v>22.3136275</v>
      </c>
      <c r="Q36" s="18" t="s">
        <v>182</v>
      </c>
      <c r="R36" s="20" t="s">
        <v>182</v>
      </c>
      <c r="S36" s="18" t="s">
        <v>182</v>
      </c>
      <c r="T36" s="20" t="s">
        <v>182</v>
      </c>
      <c r="U36" s="18" t="s">
        <v>182</v>
      </c>
      <c r="V36" s="20" t="s">
        <v>182</v>
      </c>
      <c r="W36" s="18" t="n">
        <v>423.42812919</v>
      </c>
      <c r="X36" s="20" t="n">
        <v>6.53725355</v>
      </c>
    </row>
    <row r="37" spans="1:24">
      <c r="A37" s="15" t="s">
        <v>212</v>
      </c>
      <c r="B37" s="17" t="n">
        <v>5458</v>
      </c>
      <c r="C37" s="18">
        <f>(306.0/B37*100)</f>
        <v/>
      </c>
      <c r="D37" s="19" t="n">
        <v>5152</v>
      </c>
      <c r="E37" s="18" t="n">
        <v>527.51295136</v>
      </c>
      <c r="F37" s="20" t="n">
        <v>3.69487264</v>
      </c>
      <c r="G37" s="18" t="n">
        <v>514.24553191</v>
      </c>
      <c r="H37" s="20" t="n">
        <v>4.60224403</v>
      </c>
      <c r="I37" s="18" t="n">
        <v>501.89518281</v>
      </c>
      <c r="J37" s="20" t="n">
        <v>5.87224141</v>
      </c>
      <c r="K37" s="18" t="n">
        <v>499.63108974</v>
      </c>
      <c r="L37" s="20" t="n">
        <v>5.1007027</v>
      </c>
      <c r="M37" s="18" t="n">
        <v>469.14019385</v>
      </c>
      <c r="N37" s="20" t="n">
        <v>7.53069685</v>
      </c>
      <c r="O37" s="18" t="n">
        <v>343.16972128</v>
      </c>
      <c r="P37" s="20" t="n">
        <v>23.12127196</v>
      </c>
      <c r="Q37" s="18" t="s">
        <v>182</v>
      </c>
      <c r="R37" s="20" t="s">
        <v>182</v>
      </c>
      <c r="S37" s="18" t="s">
        <v>182</v>
      </c>
      <c r="T37" s="20" t="s">
        <v>182</v>
      </c>
      <c r="U37" s="18" t="s">
        <v>182</v>
      </c>
      <c r="V37" s="20" t="s">
        <v>182</v>
      </c>
      <c r="W37" s="18" t="n">
        <v>413.03522235</v>
      </c>
      <c r="X37" s="20" t="n">
        <v>6.23020837</v>
      </c>
    </row>
    <row r="38" spans="1:24">
      <c r="A38" s="15" t="s">
        <v>213</v>
      </c>
      <c r="B38" s="17" t="n">
        <v>5860</v>
      </c>
      <c r="C38" s="18">
        <f>(75.0/B38*100)</f>
        <v/>
      </c>
      <c r="D38" s="19" t="n">
        <v>5785</v>
      </c>
      <c r="E38" s="18" t="n">
        <v>509.19878414</v>
      </c>
      <c r="F38" s="20" t="n">
        <v>3.06160038</v>
      </c>
      <c r="G38" s="18" t="n">
        <v>502.11329832</v>
      </c>
      <c r="H38" s="20" t="n">
        <v>4.62416077</v>
      </c>
      <c r="I38" s="18" t="n">
        <v>457.405684</v>
      </c>
      <c r="J38" s="20" t="n">
        <v>6.40155985</v>
      </c>
      <c r="K38" s="18" t="n">
        <v>441.31343435</v>
      </c>
      <c r="L38" s="20" t="n">
        <v>10.35664433</v>
      </c>
      <c r="M38" s="18" t="n">
        <v>418.14898508</v>
      </c>
      <c r="N38" s="20" t="n">
        <v>10.92769457</v>
      </c>
      <c r="O38" s="18" t="n">
        <v>369.61260262</v>
      </c>
      <c r="P38" s="20" t="n">
        <v>18.26023486</v>
      </c>
      <c r="Q38" s="18" t="s">
        <v>182</v>
      </c>
      <c r="R38" s="20" t="s">
        <v>182</v>
      </c>
      <c r="S38" s="18" t="s">
        <v>182</v>
      </c>
      <c r="T38" s="20" t="s">
        <v>182</v>
      </c>
      <c r="U38" s="18" t="s">
        <v>182</v>
      </c>
      <c r="V38" s="20" t="s">
        <v>182</v>
      </c>
      <c r="W38" s="18" t="n">
        <v>423.29932734</v>
      </c>
      <c r="X38" s="20" t="n">
        <v>6.35611371</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(5681.0/B40*100)</f>
        <v/>
      </c>
      <c r="D40" s="19" t="n">
        <v>8476</v>
      </c>
      <c r="E40" s="18" t="n">
        <v>504.26708882</v>
      </c>
      <c r="F40" s="20" t="n">
        <v>4.57378605</v>
      </c>
      <c r="G40" s="18" t="n">
        <v>518.51847792</v>
      </c>
      <c r="H40" s="20" t="n">
        <v>4.59120772</v>
      </c>
      <c r="I40" s="18" t="n">
        <v>514.32211074</v>
      </c>
      <c r="J40" s="20" t="n">
        <v>3.83548922</v>
      </c>
      <c r="K40" s="18" t="n">
        <v>483.1946658</v>
      </c>
      <c r="L40" s="20" t="n">
        <v>5.54834368</v>
      </c>
      <c r="M40" s="18" t="n">
        <v>445.09991185</v>
      </c>
      <c r="N40" s="20" t="n">
        <v>8.764742249999999</v>
      </c>
      <c r="O40" s="18" t="n">
        <v>432.02468627</v>
      </c>
      <c r="P40" s="20" t="n">
        <v>21.89614716</v>
      </c>
      <c r="Q40" s="18" t="s">
        <v>182</v>
      </c>
      <c r="R40" s="20" t="s">
        <v>182</v>
      </c>
      <c r="S40" s="18" t="n">
        <v>493.18465857</v>
      </c>
      <c r="T40" s="20" t="n">
        <v>2.25147869</v>
      </c>
      <c r="U40" s="18" t="s">
        <v>182</v>
      </c>
      <c r="V40" s="20" t="s">
        <v>182</v>
      </c>
      <c r="W40" s="18" t="n">
        <v>414.95330362</v>
      </c>
      <c r="X40" s="20" t="n">
        <v>7.87955911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(2873.0/B46*100)</f>
        <v/>
      </c>
      <c r="D46" s="19" t="n">
        <v>20268</v>
      </c>
      <c r="E46" s="18" t="n">
        <v>440.03560818</v>
      </c>
      <c r="F46" s="20" t="n">
        <v>3.50772994</v>
      </c>
      <c r="G46" s="18" t="n">
        <v>407.99288928</v>
      </c>
      <c r="H46" s="20" t="n">
        <v>5.42071707</v>
      </c>
      <c r="I46" s="18" t="n">
        <v>401.99451835</v>
      </c>
      <c r="J46" s="20" t="n">
        <v>7.20948908</v>
      </c>
      <c r="K46" s="18" t="n">
        <v>390.72417993</v>
      </c>
      <c r="L46" s="20" t="n">
        <v>6.77093413</v>
      </c>
      <c r="M46" s="18" t="n">
        <v>359.30527924</v>
      </c>
      <c r="N46" s="20" t="n">
        <v>7.07428191</v>
      </c>
      <c r="O46" s="18" t="n">
        <v>307.86644132</v>
      </c>
      <c r="P46" s="20" t="n">
        <v>11.90587687</v>
      </c>
      <c r="Q46" s="18" t="s">
        <v>182</v>
      </c>
      <c r="R46" s="20" t="s">
        <v>182</v>
      </c>
      <c r="S46" s="18" t="s">
        <v>182</v>
      </c>
      <c r="T46" s="20" t="s">
        <v>182</v>
      </c>
      <c r="U46" s="18" t="s">
        <v>182</v>
      </c>
      <c r="V46" s="20" t="s">
        <v>182</v>
      </c>
      <c r="W46" s="18" t="n">
        <v>385.77997238</v>
      </c>
      <c r="X46" s="20" t="n">
        <v>3.72550709</v>
      </c>
    </row>
    <row r="47" spans="1:24">
      <c r="A47" s="15" t="s">
        <v>222</v>
      </c>
      <c r="B47" s="17" t="n">
        <v>5928</v>
      </c>
      <c r="C47" s="18">
        <f>(197.0/B47*100)</f>
        <v/>
      </c>
      <c r="D47" s="19" t="n">
        <v>5731</v>
      </c>
      <c r="E47" s="18" t="n">
        <v>485.3000107</v>
      </c>
      <c r="F47" s="20" t="n">
        <v>4.45307586</v>
      </c>
      <c r="G47" s="18" t="n">
        <v>436.60397196</v>
      </c>
      <c r="H47" s="20" t="n">
        <v>6.38539638</v>
      </c>
      <c r="I47" s="18" t="n">
        <v>413.58185231</v>
      </c>
      <c r="J47" s="20" t="n">
        <v>6.82573228</v>
      </c>
      <c r="K47" s="18" t="n">
        <v>394.99654462</v>
      </c>
      <c r="L47" s="20" t="n">
        <v>7.06972606</v>
      </c>
      <c r="M47" s="18" t="n">
        <v>402.10690207</v>
      </c>
      <c r="N47" s="20" t="n">
        <v>8.270864270000001</v>
      </c>
      <c r="O47" s="18" t="n">
        <v>325.00177883</v>
      </c>
      <c r="P47" s="20" t="n">
        <v>13.28366105</v>
      </c>
      <c r="Q47" s="18" t="s">
        <v>182</v>
      </c>
      <c r="R47" s="20" t="s">
        <v>182</v>
      </c>
      <c r="S47" s="18" t="s">
        <v>182</v>
      </c>
      <c r="T47" s="20" t="s">
        <v>182</v>
      </c>
      <c r="U47" s="18" t="s">
        <v>182</v>
      </c>
      <c r="V47" s="20" t="s">
        <v>182</v>
      </c>
      <c r="W47" s="18" t="n">
        <v>356.38237092</v>
      </c>
      <c r="X47" s="20" t="n">
        <v>6.2940279</v>
      </c>
    </row>
    <row r="48" spans="1:24">
      <c r="A48" s="15" t="s">
        <v>223</v>
      </c>
      <c r="B48" s="17" t="n">
        <v>9841</v>
      </c>
      <c r="C48" s="18">
        <f>(19.0/B48*100)</f>
        <v/>
      </c>
      <c r="D48" s="19" t="n">
        <v>9822</v>
      </c>
      <c r="E48" s="18" t="n">
        <v>506.0265224</v>
      </c>
      <c r="F48" s="20" t="n">
        <v>4.64750148</v>
      </c>
      <c r="G48" s="18" t="n">
        <v>473.78070195</v>
      </c>
      <c r="H48" s="20" t="n">
        <v>11.16940619</v>
      </c>
      <c r="I48" s="18" t="n">
        <v>458.14933957</v>
      </c>
      <c r="J48" s="20" t="n">
        <v>10.86853607</v>
      </c>
      <c r="K48" s="18" t="n">
        <v>414.14120945</v>
      </c>
      <c r="L48" s="20" t="n">
        <v>16.19456054</v>
      </c>
      <c r="M48" s="18" t="n">
        <v>432.34017662</v>
      </c>
      <c r="N48" s="20" t="n">
        <v>13.71593733</v>
      </c>
      <c r="O48" s="18" t="n">
        <v>324.36252601</v>
      </c>
      <c r="P48" s="20" t="n">
        <v>11.17732921</v>
      </c>
      <c r="Q48" s="18" t="s">
        <v>182</v>
      </c>
      <c r="R48" s="20" t="s">
        <v>182</v>
      </c>
      <c r="S48" s="18" t="s">
        <v>182</v>
      </c>
      <c r="T48" s="20" t="s">
        <v>182</v>
      </c>
      <c r="U48" s="18" t="s">
        <v>182</v>
      </c>
      <c r="V48" s="20" t="s">
        <v>182</v>
      </c>
      <c r="W48" s="18" t="n">
        <v>423.57755154</v>
      </c>
      <c r="X48" s="20" t="n">
        <v>17.38761473</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(1173.0/B50*100)</f>
        <v/>
      </c>
      <c r="D50" s="19" t="n">
        <v>10622</v>
      </c>
      <c r="E50" s="18" t="n">
        <v>449.20631705</v>
      </c>
      <c r="F50" s="20" t="n">
        <v>3.20756341</v>
      </c>
      <c r="G50" s="18" t="n">
        <v>434.14630866</v>
      </c>
      <c r="H50" s="20" t="n">
        <v>3.90071878</v>
      </c>
      <c r="I50" s="18" t="n">
        <v>423.35929158</v>
      </c>
      <c r="J50" s="20" t="n">
        <v>4.66037606</v>
      </c>
      <c r="K50" s="18" t="n">
        <v>407.7149097</v>
      </c>
      <c r="L50" s="20" t="n">
        <v>4.07903794</v>
      </c>
      <c r="M50" s="18" t="n">
        <v>407.07872051</v>
      </c>
      <c r="N50" s="20" t="n">
        <v>7.3123529</v>
      </c>
      <c r="O50" s="18" t="n">
        <v>322.25586987</v>
      </c>
      <c r="P50" s="20" t="n">
        <v>8.56992509</v>
      </c>
      <c r="Q50" s="18" t="s">
        <v>182</v>
      </c>
      <c r="R50" s="20" t="s">
        <v>182</v>
      </c>
      <c r="S50" s="18" t="s">
        <v>182</v>
      </c>
      <c r="T50" s="20" t="s">
        <v>182</v>
      </c>
      <c r="U50" s="18" t="s">
        <v>182</v>
      </c>
      <c r="V50" s="20" t="s">
        <v>182</v>
      </c>
      <c r="W50" s="18" t="n">
        <v>388.71444072</v>
      </c>
      <c r="X50" s="20" t="n">
        <v>7.74515791</v>
      </c>
    </row>
    <row r="51" spans="1:24">
      <c r="A51" s="15" t="s">
        <v>226</v>
      </c>
      <c r="B51" s="17" t="n">
        <v>6866</v>
      </c>
      <c r="C51" s="18">
        <f>(116.0/B51*100)</f>
        <v/>
      </c>
      <c r="D51" s="19" t="n">
        <v>6750</v>
      </c>
      <c r="E51" s="18" t="n">
        <v>439.53938845</v>
      </c>
      <c r="F51" s="20" t="n">
        <v>3.36551685</v>
      </c>
      <c r="G51" s="18" t="n">
        <v>440.83398789</v>
      </c>
      <c r="H51" s="20" t="n">
        <v>5.2107355</v>
      </c>
      <c r="I51" s="18" t="n">
        <v>423.95512409</v>
      </c>
      <c r="J51" s="20" t="n">
        <v>5.32145234</v>
      </c>
      <c r="K51" s="18" t="n">
        <v>419.33815106</v>
      </c>
      <c r="L51" s="20" t="n">
        <v>5.25475354</v>
      </c>
      <c r="M51" s="18" t="n">
        <v>402.96139736</v>
      </c>
      <c r="N51" s="20" t="n">
        <v>7.65972418</v>
      </c>
      <c r="O51" s="18" t="n">
        <v>306.15936954</v>
      </c>
      <c r="P51" s="20" t="n">
        <v>16.24559738</v>
      </c>
      <c r="Q51" s="18" t="s">
        <v>182</v>
      </c>
      <c r="R51" s="20" t="s">
        <v>182</v>
      </c>
      <c r="S51" s="18" t="n">
        <v>427.96430568</v>
      </c>
      <c r="T51" s="20" t="n">
        <v>5.20460603</v>
      </c>
      <c r="U51" s="18" t="s">
        <v>182</v>
      </c>
      <c r="V51" s="20" t="s">
        <v>182</v>
      </c>
      <c r="W51" s="18" t="n">
        <v>392.14207443</v>
      </c>
      <c r="X51" s="20" t="n">
        <v>5.25633599</v>
      </c>
    </row>
    <row r="52" spans="1:24">
      <c r="A52" s="15" t="s">
        <v>227</v>
      </c>
      <c r="B52" s="17" t="n">
        <v>5809</v>
      </c>
      <c r="C52" s="18">
        <f>(120.0/B52*100)</f>
        <v/>
      </c>
      <c r="D52" s="19" t="n">
        <v>5689</v>
      </c>
      <c r="E52" s="18" t="n">
        <v>506.5234594</v>
      </c>
      <c r="F52" s="20" t="n">
        <v>2.68168299</v>
      </c>
      <c r="G52" s="18" t="n">
        <v>472.71966107</v>
      </c>
      <c r="H52" s="20" t="n">
        <v>4.60510826</v>
      </c>
      <c r="I52" s="18" t="n">
        <v>458.90323376</v>
      </c>
      <c r="J52" s="20" t="n">
        <v>5.80068263</v>
      </c>
      <c r="K52" s="18" t="n">
        <v>451.2703368</v>
      </c>
      <c r="L52" s="20" t="n">
        <v>7.72853072</v>
      </c>
      <c r="M52" s="18" t="n">
        <v>429.50406778</v>
      </c>
      <c r="N52" s="20" t="n">
        <v>8.8040684</v>
      </c>
      <c r="O52" s="18" t="n">
        <v>369.52470076</v>
      </c>
      <c r="P52" s="20" t="n">
        <v>22.63947018</v>
      </c>
      <c r="Q52" s="18" t="s">
        <v>182</v>
      </c>
      <c r="R52" s="20" t="s">
        <v>182</v>
      </c>
      <c r="S52" s="18" t="s">
        <v>182</v>
      </c>
      <c r="T52" s="20" t="s">
        <v>182</v>
      </c>
      <c r="U52" s="18" t="s">
        <v>182</v>
      </c>
      <c r="V52" s="20" t="s">
        <v>182</v>
      </c>
      <c r="W52" s="18" t="n">
        <v>398.57791259</v>
      </c>
      <c r="X52" s="20" t="n">
        <v>6.18232681</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(509.0/B54*100)</f>
        <v/>
      </c>
      <c r="D54" s="19" t="n">
        <v>4231</v>
      </c>
      <c r="E54" s="18" t="n">
        <v>383.46886949</v>
      </c>
      <c r="F54" s="20" t="n">
        <v>3.74026037</v>
      </c>
      <c r="G54" s="18" t="n">
        <v>369.94552701</v>
      </c>
      <c r="H54" s="20" t="n">
        <v>5.1990605</v>
      </c>
      <c r="I54" s="18" t="n">
        <v>375.89041747</v>
      </c>
      <c r="J54" s="20" t="n">
        <v>6.19347682</v>
      </c>
      <c r="K54" s="18" t="n">
        <v>355.01564827</v>
      </c>
      <c r="L54" s="20" t="n">
        <v>6.02744151</v>
      </c>
      <c r="M54" s="18" t="n">
        <v>336.3652976</v>
      </c>
      <c r="N54" s="20" t="n">
        <v>6.68398225</v>
      </c>
      <c r="O54" s="18" t="n">
        <v>297.57841935</v>
      </c>
      <c r="P54" s="20" t="n">
        <v>8.27344974</v>
      </c>
      <c r="Q54" s="18" t="s">
        <v>182</v>
      </c>
      <c r="R54" s="20" t="s">
        <v>182</v>
      </c>
      <c r="S54" s="18" t="s">
        <v>182</v>
      </c>
      <c r="T54" s="20" t="s">
        <v>182</v>
      </c>
      <c r="U54" s="18" t="s">
        <v>182</v>
      </c>
      <c r="V54" s="20" t="s">
        <v>182</v>
      </c>
      <c r="W54" s="18" t="n">
        <v>310.52919868</v>
      </c>
      <c r="X54" s="20" t="n">
        <v>4.6981361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(80.0/B56*100)</f>
        <v/>
      </c>
      <c r="D56" s="19" t="n">
        <v>5279</v>
      </c>
      <c r="E56" s="18" t="n">
        <v>535.07392606</v>
      </c>
      <c r="F56" s="20" t="n">
        <v>2.86456603</v>
      </c>
      <c r="G56" s="18" t="n">
        <v>537.01880275</v>
      </c>
      <c r="H56" s="20" t="n">
        <v>3.77077949</v>
      </c>
      <c r="I56" s="18" t="n">
        <v>513.54748863</v>
      </c>
      <c r="J56" s="20" t="n">
        <v>4.43911131</v>
      </c>
      <c r="K56" s="18" t="n">
        <v>497.77750711</v>
      </c>
      <c r="L56" s="20" t="n">
        <v>6.47487667</v>
      </c>
      <c r="M56" s="18" t="n">
        <v>465.21181374</v>
      </c>
      <c r="N56" s="20" t="n">
        <v>12.09901215</v>
      </c>
      <c r="O56" s="18" t="n">
        <v>431.98054993</v>
      </c>
      <c r="P56" s="20" t="n">
        <v>17.09401393</v>
      </c>
      <c r="Q56" s="18" t="s">
        <v>182</v>
      </c>
      <c r="R56" s="20" t="s">
        <v>182</v>
      </c>
      <c r="S56" s="18" t="s">
        <v>182</v>
      </c>
      <c r="T56" s="20" t="s">
        <v>182</v>
      </c>
      <c r="U56" s="18" t="s">
        <v>182</v>
      </c>
      <c r="V56" s="20" t="s">
        <v>182</v>
      </c>
      <c r="W56" s="18" t="n">
        <v>432.66048685</v>
      </c>
      <c r="X56" s="20" t="n">
        <v>18.35034799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(270.0/B61*100)</f>
        <v/>
      </c>
      <c r="D61" s="19" t="n">
        <v>6255</v>
      </c>
      <c r="E61" s="18" t="n">
        <v>500.81160718</v>
      </c>
      <c r="F61" s="20" t="n">
        <v>2.72593605</v>
      </c>
      <c r="G61" s="18" t="n">
        <v>460.10115785</v>
      </c>
      <c r="H61" s="20" t="n">
        <v>4.28919375</v>
      </c>
      <c r="I61" s="18" t="n">
        <v>440.85196132</v>
      </c>
      <c r="J61" s="20" t="n">
        <v>5.14809944</v>
      </c>
      <c r="K61" s="18" t="n">
        <v>426.70477209</v>
      </c>
      <c r="L61" s="20" t="n">
        <v>6.60559093</v>
      </c>
      <c r="M61" s="18" t="n">
        <v>404.46194759</v>
      </c>
      <c r="N61" s="20" t="n">
        <v>8.81259324</v>
      </c>
      <c r="O61" s="18" t="n">
        <v>368.81442632</v>
      </c>
      <c r="P61" s="20" t="n">
        <v>17.16780352</v>
      </c>
      <c r="Q61" s="18" t="s">
        <v>182</v>
      </c>
      <c r="R61" s="20" t="s">
        <v>182</v>
      </c>
      <c r="S61" s="18" t="s">
        <v>182</v>
      </c>
      <c r="T61" s="20" t="s">
        <v>182</v>
      </c>
      <c r="U61" s="18" t="s">
        <v>182</v>
      </c>
      <c r="V61" s="20" t="s">
        <v>182</v>
      </c>
      <c r="W61" s="18" t="n">
        <v>375.27441599</v>
      </c>
      <c r="X61" s="20" t="n">
        <v>8.253930860000001</v>
      </c>
    </row>
    <row r="62" spans="1:24">
      <c r="A62" s="15" t="s">
        <v>237</v>
      </c>
      <c r="B62" s="17" t="n">
        <v>4476</v>
      </c>
      <c r="C62" s="18">
        <f>(5.0/B62*100)</f>
        <v/>
      </c>
      <c r="D62" s="19" t="n">
        <v>4471</v>
      </c>
      <c r="E62" s="18" t="n">
        <v>510.30511121</v>
      </c>
      <c r="F62" s="20" t="n">
        <v>1.72086906</v>
      </c>
      <c r="G62" s="18" t="n">
        <v>510.58074818</v>
      </c>
      <c r="H62" s="20" t="n">
        <v>3.13786252</v>
      </c>
      <c r="I62" s="18" t="n">
        <v>514.58214676</v>
      </c>
      <c r="J62" s="20" t="n">
        <v>3.42551688</v>
      </c>
      <c r="K62" s="18" t="n">
        <v>474.97847655</v>
      </c>
      <c r="L62" s="20" t="n">
        <v>9.2927952</v>
      </c>
      <c r="M62" s="18" t="n">
        <v>490.42153432</v>
      </c>
      <c r="N62" s="20" t="n">
        <v>7.52558272</v>
      </c>
      <c r="O62" s="18" t="n">
        <v>426.5402774</v>
      </c>
      <c r="P62" s="20" t="n">
        <v>15.63912385</v>
      </c>
      <c r="Q62" s="18" t="s">
        <v>182</v>
      </c>
      <c r="R62" s="20" t="s">
        <v>182</v>
      </c>
      <c r="S62" s="18" t="s">
        <v>182</v>
      </c>
      <c r="T62" s="20" t="s">
        <v>182</v>
      </c>
      <c r="U62" s="18" t="s">
        <v>182</v>
      </c>
      <c r="V62" s="20" t="s">
        <v>182</v>
      </c>
      <c r="W62" s="18" t="n">
        <v>482.16360437</v>
      </c>
      <c r="X62" s="20" t="n">
        <v>17.62417857</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(300.0/B67*100)</f>
        <v/>
      </c>
      <c r="D67" s="19" t="n">
        <v>6671</v>
      </c>
      <c r="E67" s="18" t="n">
        <v>421.40754637</v>
      </c>
      <c r="F67" s="20" t="n">
        <v>3.49424496</v>
      </c>
      <c r="G67" s="18" t="n">
        <v>397.41144757</v>
      </c>
      <c r="H67" s="20" t="n">
        <v>4.41126206</v>
      </c>
      <c r="I67" s="18" t="n">
        <v>398.88247357</v>
      </c>
      <c r="J67" s="20" t="n">
        <v>4.33701437</v>
      </c>
      <c r="K67" s="18" t="n">
        <v>367.24507143</v>
      </c>
      <c r="L67" s="20" t="n">
        <v>6.83223085</v>
      </c>
      <c r="M67" s="18" t="n">
        <v>325.50851204</v>
      </c>
      <c r="N67" s="20" t="n">
        <v>9.063590359999999</v>
      </c>
      <c r="O67" s="18" t="n">
        <v>291.76354753</v>
      </c>
      <c r="P67" s="20" t="n">
        <v>5.37762837</v>
      </c>
      <c r="Q67" s="18" t="s">
        <v>182</v>
      </c>
      <c r="R67" s="20" t="s">
        <v>182</v>
      </c>
      <c r="S67" s="18" t="s">
        <v>182</v>
      </c>
      <c r="T67" s="20" t="s">
        <v>182</v>
      </c>
      <c r="U67" s="18" t="s">
        <v>182</v>
      </c>
      <c r="V67" s="20" t="s">
        <v>182</v>
      </c>
      <c r="W67" s="18" t="n">
        <v>340.42929757</v>
      </c>
      <c r="X67" s="20" t="n">
        <v>5.65031393</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520.44350459</v>
      </c>
      <c r="F70" s="20" t="n">
        <v>2.94166081</v>
      </c>
      <c r="G70" s="18" t="n">
        <v>493.51486054</v>
      </c>
      <c r="H70" s="20" t="n">
        <v>4.94968329</v>
      </c>
      <c r="I70" s="18" t="n">
        <v>477.75500068</v>
      </c>
      <c r="J70" s="20" t="n">
        <v>5.0173669</v>
      </c>
      <c r="K70" s="18" t="n">
        <v>472.14683556</v>
      </c>
      <c r="L70" s="20" t="n">
        <v>5.4188602</v>
      </c>
      <c r="M70" s="18" t="n">
        <v>459.26850361</v>
      </c>
      <c r="N70" s="20" t="n">
        <v>7.11357922</v>
      </c>
      <c r="O70" s="18" t="n">
        <v>426.1731216</v>
      </c>
      <c r="P70" s="20" t="n">
        <v>17.43907662</v>
      </c>
      <c r="Q70" s="18" t="s">
        <v>182</v>
      </c>
      <c r="R70" s="20" t="s">
        <v>182</v>
      </c>
      <c r="S70" s="18" t="s">
        <v>182</v>
      </c>
      <c r="T70" s="20" t="s">
        <v>182</v>
      </c>
      <c r="U70" s="18" t="s">
        <v>182</v>
      </c>
      <c r="V70" s="20" t="s">
        <v>182</v>
      </c>
      <c r="W70" s="18" t="n">
        <v>445.73503098</v>
      </c>
      <c r="X70" s="20" t="n">
        <v>7.18083625</v>
      </c>
    </row>
    <row r="71" spans="1:24">
      <c r="A71" s="15" t="s">
        <v>246</v>
      </c>
      <c r="B71" s="17" t="n">
        <v>6115</v>
      </c>
      <c r="C71" s="18">
        <f>(122.0/B71*100)</f>
        <v/>
      </c>
      <c r="D71" s="19" t="n">
        <v>5993</v>
      </c>
      <c r="E71" s="18" t="n">
        <v>548.06021423</v>
      </c>
      <c r="F71" s="20" t="n">
        <v>1.95773806</v>
      </c>
      <c r="G71" s="18" t="n">
        <v>539.1074058</v>
      </c>
      <c r="H71" s="20" t="n">
        <v>2.86008393</v>
      </c>
      <c r="I71" s="18" t="n">
        <v>507.90755118</v>
      </c>
      <c r="J71" s="20" t="n">
        <v>4.22366602</v>
      </c>
      <c r="K71" s="18" t="n">
        <v>503.80132567</v>
      </c>
      <c r="L71" s="20" t="n">
        <v>8.1762742</v>
      </c>
      <c r="M71" s="18" t="n">
        <v>505.10433934</v>
      </c>
      <c r="N71" s="20" t="n">
        <v>11.68411085</v>
      </c>
      <c r="O71" s="18" t="n">
        <v>440.86831375</v>
      </c>
      <c r="P71" s="20" t="n">
        <v>17.19045308</v>
      </c>
      <c r="Q71" s="18" t="s">
        <v>182</v>
      </c>
      <c r="R71" s="20" t="s">
        <v>182</v>
      </c>
      <c r="S71" s="18" t="s">
        <v>182</v>
      </c>
      <c r="T71" s="20" t="s">
        <v>182</v>
      </c>
      <c r="U71" s="18" t="s">
        <v>182</v>
      </c>
      <c r="V71" s="20" t="s">
        <v>182</v>
      </c>
      <c r="W71" s="18" t="n">
        <v>507.81847754</v>
      </c>
      <c r="X71" s="20" t="n">
        <v>13.40265482</v>
      </c>
    </row>
    <row r="72" spans="1:24">
      <c r="A72" s="15" t="s">
        <v>247</v>
      </c>
      <c r="B72" s="17" t="n">
        <v>7708</v>
      </c>
      <c r="C72" s="18">
        <f>(9.0/B72*100)</f>
        <v/>
      </c>
      <c r="D72" s="19" t="n">
        <v>7699</v>
      </c>
      <c r="E72" s="18" t="n">
        <v>495.76790602</v>
      </c>
      <c r="F72" s="20" t="n">
        <v>2.728983</v>
      </c>
      <c r="G72" s="18" t="n">
        <v>511.07845853</v>
      </c>
      <c r="H72" s="20" t="n">
        <v>3.98219221</v>
      </c>
      <c r="I72" s="18" t="n">
        <v>501.62612659</v>
      </c>
      <c r="J72" s="20" t="n">
        <v>5.10683468</v>
      </c>
      <c r="K72" s="18" t="n">
        <v>440.47323218</v>
      </c>
      <c r="L72" s="20" t="n">
        <v>15.20984134</v>
      </c>
      <c r="M72" s="18" t="n">
        <v>434.58492826</v>
      </c>
      <c r="N72" s="20" t="n">
        <v>14.94545589</v>
      </c>
      <c r="O72" s="18" t="n">
        <v>326.14458683</v>
      </c>
      <c r="P72" s="20" t="n">
        <v>15.96470294</v>
      </c>
      <c r="Q72" s="18" t="s">
        <v>182</v>
      </c>
      <c r="R72" s="20" t="s">
        <v>182</v>
      </c>
      <c r="S72" s="18" t="s">
        <v>182</v>
      </c>
      <c r="T72" s="20" t="s">
        <v>182</v>
      </c>
      <c r="U72" s="18" t="s">
        <v>182</v>
      </c>
      <c r="V72" s="20" t="s">
        <v>182</v>
      </c>
      <c r="W72" s="18" t="n">
        <v>428.03884844</v>
      </c>
      <c r="X72" s="20" t="n">
        <v>24.93477232</v>
      </c>
    </row>
    <row r="73" spans="1:24">
      <c r="A73" s="15" t="s">
        <v>248</v>
      </c>
      <c r="B73" s="17" t="n">
        <v>8249</v>
      </c>
      <c r="C73" s="18">
        <f>(254.0/B73*100)</f>
        <v/>
      </c>
      <c r="D73" s="19" t="n">
        <v>7995</v>
      </c>
      <c r="E73" s="18" t="n">
        <v>423.21036804</v>
      </c>
      <c r="F73" s="20" t="n">
        <v>4.09102487</v>
      </c>
      <c r="G73" s="18" t="n">
        <v>422.49333991</v>
      </c>
      <c r="H73" s="20" t="n">
        <v>4.72085791</v>
      </c>
      <c r="I73" s="18" t="n">
        <v>411.83728673</v>
      </c>
      <c r="J73" s="20" t="n">
        <v>3.73464005</v>
      </c>
      <c r="K73" s="18" t="n">
        <v>386.65597481</v>
      </c>
      <c r="L73" s="20" t="n">
        <v>4.71986965</v>
      </c>
      <c r="M73" s="18" t="n">
        <v>385.10377688</v>
      </c>
      <c r="N73" s="20" t="n">
        <v>6.6833304</v>
      </c>
      <c r="O73" s="18" t="n">
        <v>351.84252841</v>
      </c>
      <c r="P73" s="20" t="n">
        <v>8.1004358</v>
      </c>
      <c r="Q73" s="18" t="s">
        <v>182</v>
      </c>
      <c r="R73" s="20" t="s">
        <v>182</v>
      </c>
      <c r="S73" s="18" t="s">
        <v>182</v>
      </c>
      <c r="T73" s="20" t="s">
        <v>182</v>
      </c>
      <c r="U73" s="18" t="s">
        <v>182</v>
      </c>
      <c r="V73" s="20" t="s">
        <v>182</v>
      </c>
      <c r="W73" s="18" t="n">
        <v>352.50024357</v>
      </c>
      <c r="X73" s="20" t="n">
        <v>9.382089069999999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(298.0/B77*100)</f>
        <v/>
      </c>
      <c r="D77" s="19" t="n">
        <v>5764</v>
      </c>
      <c r="E77" s="18" t="n">
        <v>477.39683846</v>
      </c>
      <c r="F77" s="20" t="n">
        <v>3.29012816</v>
      </c>
      <c r="G77" s="18" t="n">
        <v>453.88098581</v>
      </c>
      <c r="H77" s="20" t="n">
        <v>5.27230957</v>
      </c>
      <c r="I77" s="18" t="n">
        <v>436.70403161</v>
      </c>
      <c r="J77" s="20" t="n">
        <v>5.14081168</v>
      </c>
      <c r="K77" s="18" t="n">
        <v>420.13261562</v>
      </c>
      <c r="L77" s="20" t="n">
        <v>5.68447112</v>
      </c>
      <c r="M77" s="18" t="n">
        <v>389.70893332</v>
      </c>
      <c r="N77" s="20" t="n">
        <v>7.46507911</v>
      </c>
      <c r="O77" s="18" t="n">
        <v>324.87880635</v>
      </c>
      <c r="P77" s="20" t="n">
        <v>14.89113436</v>
      </c>
      <c r="Q77" s="18" t="s">
        <v>182</v>
      </c>
      <c r="R77" s="20" t="s">
        <v>182</v>
      </c>
      <c r="S77" s="18" t="s">
        <v>182</v>
      </c>
      <c r="T77" s="20" t="s">
        <v>182</v>
      </c>
      <c r="U77" s="18" t="s">
        <v>182</v>
      </c>
      <c r="V77" s="20" t="s">
        <v>182</v>
      </c>
      <c r="W77" s="18" t="n">
        <v>375.6109851</v>
      </c>
      <c r="X77" s="20" t="n">
        <v>4.18851434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348</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499.22403081</v>
      </c>
      <c r="F7" s="20" t="n">
        <v>2.88836404</v>
      </c>
      <c r="G7" s="18" t="n">
        <v>526.9939341</v>
      </c>
      <c r="H7" s="20" t="n">
        <v>3.57978571</v>
      </c>
      <c r="I7" s="18" t="n">
        <v>509.59855637</v>
      </c>
      <c r="J7" s="20" t="n">
        <v>2.49539462</v>
      </c>
      <c r="K7" s="18" t="n">
        <v>518.33966473</v>
      </c>
      <c r="L7" s="20" t="n">
        <v>3.71245158</v>
      </c>
      <c r="M7" s="18" t="n">
        <v>492.05936101</v>
      </c>
      <c r="N7" s="20" t="n">
        <v>5.39482124</v>
      </c>
      <c r="O7" s="18" t="n">
        <v>407.59514641</v>
      </c>
      <c r="P7" s="20" t="n">
        <v>17.19088166</v>
      </c>
      <c r="Q7" s="18" t="s">
        <v>182</v>
      </c>
      <c r="R7" s="20" t="s">
        <v>182</v>
      </c>
      <c r="S7" s="18" t="s">
        <v>182</v>
      </c>
      <c r="T7" s="20" t="s">
        <v>182</v>
      </c>
      <c r="U7" s="18" t="s">
        <v>182</v>
      </c>
      <c r="V7" s="20" t="s">
        <v>182</v>
      </c>
      <c r="W7" s="18" t="n">
        <v>462.71102961</v>
      </c>
      <c r="X7" s="20" t="n">
        <v>5.39450287</v>
      </c>
    </row>
    <row r="8" spans="1:24">
      <c r="A8" s="15" t="s">
        <v>183</v>
      </c>
      <c r="B8" s="17" t="n">
        <v>7007</v>
      </c>
      <c r="C8" s="18">
        <f>(206.0/B8*100)</f>
        <v/>
      </c>
      <c r="D8" s="19" t="n">
        <v>6801</v>
      </c>
      <c r="E8" s="18" t="n">
        <v>497.91100471</v>
      </c>
      <c r="F8" s="20" t="n">
        <v>3.18315003</v>
      </c>
      <c r="G8" s="18" t="n">
        <v>514.58003839</v>
      </c>
      <c r="H8" s="20" t="n">
        <v>3.53750649</v>
      </c>
      <c r="I8" s="18" t="n">
        <v>485.18146476</v>
      </c>
      <c r="J8" s="20" t="n">
        <v>4.79801331</v>
      </c>
      <c r="K8" s="18" t="n">
        <v>451.22838484</v>
      </c>
      <c r="L8" s="20" t="n">
        <v>8.50771336</v>
      </c>
      <c r="M8" s="18" t="n">
        <v>407.26209456</v>
      </c>
      <c r="N8" s="20" t="n">
        <v>10.88599278</v>
      </c>
      <c r="O8" s="18" t="n">
        <v>386.26625258</v>
      </c>
      <c r="P8" s="20" t="n">
        <v>31.80566846</v>
      </c>
      <c r="Q8" s="18" t="s">
        <v>182</v>
      </c>
      <c r="R8" s="20" t="s">
        <v>182</v>
      </c>
      <c r="S8" s="18" t="n">
        <v>361.38025951</v>
      </c>
      <c r="T8" s="20" t="n">
        <v>22.72565673</v>
      </c>
      <c r="U8" s="18" t="s">
        <v>182</v>
      </c>
      <c r="V8" s="20" t="s">
        <v>182</v>
      </c>
      <c r="W8" s="18" t="n">
        <v>392.5647751</v>
      </c>
      <c r="X8" s="20" t="n">
        <v>6.81059215</v>
      </c>
    </row>
    <row r="9" spans="1:24">
      <c r="A9" s="15" t="s">
        <v>184</v>
      </c>
      <c r="B9" s="17" t="n">
        <v>9651</v>
      </c>
      <c r="C9" s="18">
        <f>(603.0/B9*100)</f>
        <v/>
      </c>
      <c r="D9" s="19" t="n">
        <v>9048</v>
      </c>
      <c r="E9" s="18" t="n">
        <v>509.61823963</v>
      </c>
      <c r="F9" s="20" t="n">
        <v>2.86252789</v>
      </c>
      <c r="G9" s="18" t="n">
        <v>540.3501817699999</v>
      </c>
      <c r="H9" s="20" t="n">
        <v>2.75167321</v>
      </c>
      <c r="I9" s="18" t="n">
        <v>499.82146795</v>
      </c>
      <c r="J9" s="20" t="n">
        <v>4.70875301</v>
      </c>
      <c r="K9" s="18" t="n">
        <v>463.28707101</v>
      </c>
      <c r="L9" s="20" t="n">
        <v>6.97052883</v>
      </c>
      <c r="M9" s="18" t="n">
        <v>426.73690603</v>
      </c>
      <c r="N9" s="20" t="n">
        <v>8.308408010000001</v>
      </c>
      <c r="O9" s="18" t="n">
        <v>468.80407001</v>
      </c>
      <c r="P9" s="20" t="n">
        <v>44.15422539</v>
      </c>
      <c r="Q9" s="18" t="s">
        <v>182</v>
      </c>
      <c r="R9" s="20" t="s">
        <v>182</v>
      </c>
      <c r="S9" s="18" t="n">
        <v>347.7815185</v>
      </c>
      <c r="T9" s="20" t="n">
        <v>11.20716786</v>
      </c>
      <c r="U9" s="18" t="s">
        <v>182</v>
      </c>
      <c r="V9" s="20" t="s">
        <v>182</v>
      </c>
      <c r="W9" s="18" t="n">
        <v>412.86959294</v>
      </c>
      <c r="X9" s="20" t="n">
        <v>6.20969043</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526.66780551</v>
      </c>
      <c r="T10" s="20" t="n">
        <v>2.30093959</v>
      </c>
      <c r="U10" s="18" t="s">
        <v>182</v>
      </c>
      <c r="V10" s="20" t="s">
        <v>182</v>
      </c>
      <c r="W10" s="18" t="s">
        <v>182</v>
      </c>
      <c r="X10" s="20" t="s">
        <v>182</v>
      </c>
    </row>
    <row r="11" spans="1:24">
      <c r="A11" s="15" t="s">
        <v>186</v>
      </c>
      <c r="B11" s="17" t="n">
        <v>7053</v>
      </c>
      <c r="C11" s="18">
        <f>(143.0/B11*100)</f>
        <v/>
      </c>
      <c r="D11" s="19" t="n">
        <v>6910</v>
      </c>
      <c r="E11" s="18" t="n">
        <v>467.58858684</v>
      </c>
      <c r="F11" s="20" t="n">
        <v>3.23814458</v>
      </c>
      <c r="G11" s="18" t="n">
        <v>483.59912232</v>
      </c>
      <c r="H11" s="20" t="n">
        <v>3.53841754</v>
      </c>
      <c r="I11" s="18" t="n">
        <v>460.44597524</v>
      </c>
      <c r="J11" s="20" t="n">
        <v>4.45535334</v>
      </c>
      <c r="K11" s="18" t="n">
        <v>423.34289419</v>
      </c>
      <c r="L11" s="20" t="n">
        <v>6.55769588</v>
      </c>
      <c r="M11" s="18" t="n">
        <v>393.91317284</v>
      </c>
      <c r="N11" s="20" t="n">
        <v>8.252384879999999</v>
      </c>
      <c r="O11" s="18" t="n">
        <v>312.95665784</v>
      </c>
      <c r="P11" s="20" t="n">
        <v>30.7330562</v>
      </c>
      <c r="Q11" s="18" t="s">
        <v>182</v>
      </c>
      <c r="R11" s="20" t="s">
        <v>182</v>
      </c>
      <c r="S11" s="18" t="s">
        <v>182</v>
      </c>
      <c r="T11" s="20" t="s">
        <v>182</v>
      </c>
      <c r="U11" s="18" t="s">
        <v>182</v>
      </c>
      <c r="V11" s="20" t="s">
        <v>182</v>
      </c>
      <c r="W11" s="18" t="n">
        <v>409.93481001</v>
      </c>
      <c r="X11" s="20" t="n">
        <v>7.97481858</v>
      </c>
    </row>
    <row r="12" spans="1:24">
      <c r="A12" s="15" t="s">
        <v>187</v>
      </c>
      <c r="B12" s="17" t="n">
        <v>6894</v>
      </c>
      <c r="C12" s="18">
        <f>(128.0/B12*100)</f>
        <v/>
      </c>
      <c r="D12" s="19" t="n">
        <v>6766</v>
      </c>
      <c r="E12" s="18" t="n">
        <v>508.42322303</v>
      </c>
      <c r="F12" s="20" t="n">
        <v>2.92374059</v>
      </c>
      <c r="G12" s="18" t="n">
        <v>508.8868521</v>
      </c>
      <c r="H12" s="20" t="n">
        <v>3.88872724</v>
      </c>
      <c r="I12" s="18" t="n">
        <v>493.3060336</v>
      </c>
      <c r="J12" s="20" t="n">
        <v>4.27882656</v>
      </c>
      <c r="K12" s="18" t="n">
        <v>482.05531577</v>
      </c>
      <c r="L12" s="20" t="n">
        <v>5.25937512</v>
      </c>
      <c r="M12" s="18" t="n">
        <v>455.99606589</v>
      </c>
      <c r="N12" s="20" t="n">
        <v>5.00882556</v>
      </c>
      <c r="O12" s="18" t="n">
        <v>401.25210766</v>
      </c>
      <c r="P12" s="20" t="n">
        <v>22.85696234</v>
      </c>
      <c r="Q12" s="18" t="s">
        <v>182</v>
      </c>
      <c r="R12" s="20" t="s">
        <v>182</v>
      </c>
      <c r="S12" s="18" t="n">
        <v>332.31014509</v>
      </c>
      <c r="T12" s="20" t="n">
        <v>18.34291261</v>
      </c>
      <c r="U12" s="18" t="s">
        <v>182</v>
      </c>
      <c r="V12" s="20" t="s">
        <v>182</v>
      </c>
      <c r="W12" s="18" t="n">
        <v>404.20444813</v>
      </c>
      <c r="X12" s="20" t="n">
        <v>7.25591358</v>
      </c>
    </row>
    <row r="13" spans="1:24">
      <c r="A13" s="15" t="s">
        <v>188</v>
      </c>
      <c r="B13" s="17" t="n">
        <v>7161</v>
      </c>
      <c r="C13" s="18">
        <f>(341.0/B13*100)</f>
        <v/>
      </c>
      <c r="D13" s="19" t="n">
        <v>6820</v>
      </c>
      <c r="E13" s="18" t="n">
        <v>524.76031647</v>
      </c>
      <c r="F13" s="20" t="n">
        <v>2.6690873</v>
      </c>
      <c r="G13" s="18" t="n">
        <v>509.48530904</v>
      </c>
      <c r="H13" s="20" t="n">
        <v>4.58576999</v>
      </c>
      <c r="I13" s="18" t="n">
        <v>504.09484752</v>
      </c>
      <c r="J13" s="20" t="n">
        <v>4.25097387</v>
      </c>
      <c r="K13" s="18" t="n">
        <v>500.56256277</v>
      </c>
      <c r="L13" s="20" t="n">
        <v>4.0766916</v>
      </c>
      <c r="M13" s="18" t="n">
        <v>486.84099077</v>
      </c>
      <c r="N13" s="20" t="n">
        <v>6.03194412</v>
      </c>
      <c r="O13" s="18" t="n">
        <v>391.87245923</v>
      </c>
      <c r="P13" s="20" t="n">
        <v>22.46267813</v>
      </c>
      <c r="Q13" s="18" t="s">
        <v>182</v>
      </c>
      <c r="R13" s="20" t="s">
        <v>182</v>
      </c>
      <c r="S13" s="18" t="n">
        <v>407.4699787</v>
      </c>
      <c r="T13" s="20" t="n">
        <v>6.79601306</v>
      </c>
      <c r="U13" s="18" t="s">
        <v>182</v>
      </c>
      <c r="V13" s="20" t="s">
        <v>182</v>
      </c>
      <c r="W13" s="18" t="n">
        <v>412.46507592</v>
      </c>
      <c r="X13" s="20" t="n">
        <v>6.82837553</v>
      </c>
    </row>
    <row r="14" spans="1:24">
      <c r="A14" s="15" t="s">
        <v>189</v>
      </c>
      <c r="B14" s="17" t="n">
        <v>5587</v>
      </c>
      <c r="C14" s="18">
        <f>(201.0/B14*100)</f>
        <v/>
      </c>
      <c r="D14" s="19" t="n">
        <v>5386</v>
      </c>
      <c r="E14" s="18" t="n">
        <v>530.95349557</v>
      </c>
      <c r="F14" s="20" t="n">
        <v>2.360251</v>
      </c>
      <c r="G14" s="18" t="n">
        <v>531.45539318</v>
      </c>
      <c r="H14" s="20" t="n">
        <v>3.55628041</v>
      </c>
      <c r="I14" s="18" t="n">
        <v>491.53598369</v>
      </c>
      <c r="J14" s="20" t="n">
        <v>7.48501058</v>
      </c>
      <c r="K14" s="18" t="n">
        <v>458.97506718</v>
      </c>
      <c r="L14" s="20" t="n">
        <v>8.000572719999999</v>
      </c>
      <c r="M14" s="18" t="n">
        <v>450.11511533</v>
      </c>
      <c r="N14" s="20" t="n">
        <v>7.82096126</v>
      </c>
      <c r="O14" s="18" t="n">
        <v>397.46444377</v>
      </c>
      <c r="P14" s="20" t="n">
        <v>18.97557136</v>
      </c>
      <c r="Q14" s="18" t="s">
        <v>182</v>
      </c>
      <c r="R14" s="20" t="s">
        <v>182</v>
      </c>
      <c r="S14" s="18" t="s">
        <v>182</v>
      </c>
      <c r="T14" s="20" t="s">
        <v>182</v>
      </c>
      <c r="U14" s="18" t="s">
        <v>182</v>
      </c>
      <c r="V14" s="20" t="s">
        <v>182</v>
      </c>
      <c r="W14" s="18" t="n">
        <v>457.19997066</v>
      </c>
      <c r="X14" s="20" t="n">
        <v>8.937820609999999</v>
      </c>
    </row>
    <row r="15" spans="1:24">
      <c r="A15" s="15" t="s">
        <v>190</v>
      </c>
      <c r="B15" s="17" t="n">
        <v>5882</v>
      </c>
      <c r="C15" s="18">
        <f>(167.0/B15*100)</f>
        <v/>
      </c>
      <c r="D15" s="19" t="n">
        <v>5715</v>
      </c>
      <c r="E15" s="18" t="n">
        <v>531.1030038</v>
      </c>
      <c r="F15" s="20" t="n">
        <v>2.86787036</v>
      </c>
      <c r="G15" s="18" t="n">
        <v>553.58542993</v>
      </c>
      <c r="H15" s="20" t="n">
        <v>2.9152241</v>
      </c>
      <c r="I15" s="18" t="n">
        <v>513.30112572</v>
      </c>
      <c r="J15" s="20" t="n">
        <v>4.8479264</v>
      </c>
      <c r="K15" s="18" t="n">
        <v>468.38991782</v>
      </c>
      <c r="L15" s="20" t="n">
        <v>8.5310662</v>
      </c>
      <c r="M15" s="18" t="n">
        <v>457.41066145</v>
      </c>
      <c r="N15" s="20" t="n">
        <v>12.0652517</v>
      </c>
      <c r="O15" s="18" t="n">
        <v>346.97734016</v>
      </c>
      <c r="P15" s="20" t="n">
        <v>25.67199834</v>
      </c>
      <c r="Q15" s="18" t="s">
        <v>182</v>
      </c>
      <c r="R15" s="20" t="s">
        <v>182</v>
      </c>
      <c r="S15" s="18" t="n">
        <v>367.66871077</v>
      </c>
      <c r="T15" s="20" t="n">
        <v>14.82638214</v>
      </c>
      <c r="U15" s="18" t="s">
        <v>182</v>
      </c>
      <c r="V15" s="20" t="s">
        <v>182</v>
      </c>
      <c r="W15" s="18" t="n">
        <v>439.77260382</v>
      </c>
      <c r="X15" s="20" t="n">
        <v>9.3867393</v>
      </c>
    </row>
    <row r="16" spans="1:24">
      <c r="A16" s="15" t="s">
        <v>191</v>
      </c>
      <c r="B16" s="17" t="n">
        <v>6108</v>
      </c>
      <c r="C16" s="18">
        <f>(274.0/B16*100)</f>
        <v/>
      </c>
      <c r="D16" s="19" t="n">
        <v>5834</v>
      </c>
      <c r="E16" s="18" t="n">
        <v>506.63022747</v>
      </c>
      <c r="F16" s="20" t="n">
        <v>3.14753013</v>
      </c>
      <c r="G16" s="18" t="n">
        <v>544.43197766</v>
      </c>
      <c r="H16" s="20" t="n">
        <v>3.53393374</v>
      </c>
      <c r="I16" s="18" t="n">
        <v>517.51800272</v>
      </c>
      <c r="J16" s="20" t="n">
        <v>5.23069419</v>
      </c>
      <c r="K16" s="18" t="n">
        <v>469.13929591</v>
      </c>
      <c r="L16" s="20" t="n">
        <v>8.20168679</v>
      </c>
      <c r="M16" s="18" t="n">
        <v>426.80535302</v>
      </c>
      <c r="N16" s="20" t="n">
        <v>8.9901936</v>
      </c>
      <c r="O16" s="18" t="n">
        <v>327.78468044</v>
      </c>
      <c r="P16" s="20" t="n">
        <v>17.76127597</v>
      </c>
      <c r="Q16" s="18" t="s">
        <v>182</v>
      </c>
      <c r="R16" s="20" t="s">
        <v>182</v>
      </c>
      <c r="S16" s="18" t="s">
        <v>182</v>
      </c>
      <c r="T16" s="20" t="s">
        <v>182</v>
      </c>
      <c r="U16" s="18" t="s">
        <v>182</v>
      </c>
      <c r="V16" s="20" t="s">
        <v>182</v>
      </c>
      <c r="W16" s="18" t="n">
        <v>392.76186242</v>
      </c>
      <c r="X16" s="20" t="n">
        <v>8.015884679999999</v>
      </c>
    </row>
    <row r="17" spans="1:24">
      <c r="A17" s="15" t="s">
        <v>192</v>
      </c>
      <c r="B17" s="17" t="n">
        <v>6504</v>
      </c>
      <c r="C17" s="18">
        <f>(810.0/B17*100)</f>
        <v/>
      </c>
      <c r="D17" s="19" t="n">
        <v>5694</v>
      </c>
      <c r="E17" s="18" t="n">
        <v>521.17243017</v>
      </c>
      <c r="F17" s="20" t="n">
        <v>3.20229024</v>
      </c>
      <c r="G17" s="18" t="n">
        <v>543.31093863</v>
      </c>
      <c r="H17" s="20" t="n">
        <v>3.18362393</v>
      </c>
      <c r="I17" s="18" t="n">
        <v>508.36873176</v>
      </c>
      <c r="J17" s="20" t="n">
        <v>5.98628472</v>
      </c>
      <c r="K17" s="18" t="n">
        <v>448.96387567</v>
      </c>
      <c r="L17" s="20" t="n">
        <v>13.07999439</v>
      </c>
      <c r="M17" s="18" t="n">
        <v>453.27300946</v>
      </c>
      <c r="N17" s="20" t="n">
        <v>15.99939815</v>
      </c>
      <c r="O17" s="18" t="s">
        <v>182</v>
      </c>
      <c r="P17" s="20" t="s">
        <v>182</v>
      </c>
      <c r="Q17" s="18" t="s">
        <v>182</v>
      </c>
      <c r="R17" s="20" t="s">
        <v>182</v>
      </c>
      <c r="S17" s="18" t="n">
        <v>338.260297</v>
      </c>
      <c r="T17" s="20" t="n">
        <v>14.23011861</v>
      </c>
      <c r="U17" s="18" t="s">
        <v>182</v>
      </c>
      <c r="V17" s="20" t="s">
        <v>182</v>
      </c>
      <c r="W17" s="18" t="n">
        <v>422.2894779</v>
      </c>
      <c r="X17" s="20" t="n">
        <v>8.501553940000001</v>
      </c>
    </row>
    <row r="18" spans="1:24">
      <c r="A18" s="15" t="s">
        <v>193</v>
      </c>
      <c r="B18" s="17" t="n">
        <v>5532</v>
      </c>
      <c r="C18" s="18">
        <f>(40.0/B18*100)</f>
        <v/>
      </c>
      <c r="D18" s="19" t="n">
        <v>5492</v>
      </c>
      <c r="E18" s="18" t="n">
        <v>493.93082081</v>
      </c>
      <c r="F18" s="20" t="n">
        <v>3.57138927</v>
      </c>
      <c r="G18" s="18" t="n">
        <v>486.11111808</v>
      </c>
      <c r="H18" s="20" t="n">
        <v>5.48398616</v>
      </c>
      <c r="I18" s="18" t="n">
        <v>470.51375133</v>
      </c>
      <c r="J18" s="20" t="n">
        <v>5.50920189</v>
      </c>
      <c r="K18" s="18" t="n">
        <v>429.25079483</v>
      </c>
      <c r="L18" s="20" t="n">
        <v>5.79065628</v>
      </c>
      <c r="M18" s="18" t="n">
        <v>420.42755194</v>
      </c>
      <c r="N18" s="20" t="n">
        <v>7.10572624</v>
      </c>
      <c r="O18" s="18" t="n">
        <v>344.14369298</v>
      </c>
      <c r="P18" s="20" t="n">
        <v>18.50959331</v>
      </c>
      <c r="Q18" s="18" t="s">
        <v>182</v>
      </c>
      <c r="R18" s="20" t="s">
        <v>182</v>
      </c>
      <c r="S18" s="18" t="s">
        <v>182</v>
      </c>
      <c r="T18" s="20" t="s">
        <v>182</v>
      </c>
      <c r="U18" s="18" t="s">
        <v>182</v>
      </c>
      <c r="V18" s="20" t="s">
        <v>182</v>
      </c>
      <c r="W18" s="18" t="n">
        <v>379.03055419</v>
      </c>
      <c r="X18" s="20" t="n">
        <v>8.766640199999999</v>
      </c>
    </row>
    <row r="19" spans="1:24">
      <c r="A19" s="15" t="s">
        <v>194</v>
      </c>
      <c r="B19" s="17" t="n">
        <v>5658</v>
      </c>
      <c r="C19" s="18">
        <f>(192.0/B19*100)</f>
        <v/>
      </c>
      <c r="D19" s="19" t="n">
        <v>5466</v>
      </c>
      <c r="E19" s="18" t="n">
        <v>488.90177583</v>
      </c>
      <c r="F19" s="20" t="n">
        <v>3.23215366</v>
      </c>
      <c r="G19" s="18" t="n">
        <v>483.18755182</v>
      </c>
      <c r="H19" s="20" t="n">
        <v>4.06516883</v>
      </c>
      <c r="I19" s="18" t="n">
        <v>458.14632635</v>
      </c>
      <c r="J19" s="20" t="n">
        <v>4.82291114</v>
      </c>
      <c r="K19" s="18" t="n">
        <v>420.23572508</v>
      </c>
      <c r="L19" s="20" t="n">
        <v>6.74609626</v>
      </c>
      <c r="M19" s="18" t="n">
        <v>395.72213334</v>
      </c>
      <c r="N19" s="20" t="n">
        <v>7.9045131</v>
      </c>
      <c r="O19" s="18" t="n">
        <v>417.5235188</v>
      </c>
      <c r="P19" s="20" t="n">
        <v>18.56400748</v>
      </c>
      <c r="Q19" s="18" t="s">
        <v>182</v>
      </c>
      <c r="R19" s="20" t="s">
        <v>182</v>
      </c>
      <c r="S19" s="18" t="s">
        <v>182</v>
      </c>
      <c r="T19" s="20" t="s">
        <v>182</v>
      </c>
      <c r="U19" s="18" t="s">
        <v>182</v>
      </c>
      <c r="V19" s="20" t="s">
        <v>182</v>
      </c>
      <c r="W19" s="18" t="n">
        <v>390.85475301</v>
      </c>
      <c r="X19" s="20" t="n">
        <v>7.53861749</v>
      </c>
    </row>
    <row r="20" spans="1:24">
      <c r="A20" s="15" t="s">
        <v>195</v>
      </c>
      <c r="B20" s="17" t="n">
        <v>3371</v>
      </c>
      <c r="C20" s="18">
        <f>(81.0/B20*100)</f>
        <v/>
      </c>
      <c r="D20" s="19" t="n">
        <v>3290</v>
      </c>
      <c r="E20" s="18" t="n">
        <v>483.33826671</v>
      </c>
      <c r="F20" s="20" t="n">
        <v>3.26892242</v>
      </c>
      <c r="G20" s="18" t="n">
        <v>509.42996235</v>
      </c>
      <c r="H20" s="20" t="n">
        <v>3.29379583</v>
      </c>
      <c r="I20" s="18" t="n">
        <v>474.61086336</v>
      </c>
      <c r="J20" s="20" t="n">
        <v>4.82374804</v>
      </c>
      <c r="K20" s="18" t="n">
        <v>454.68138488</v>
      </c>
      <c r="L20" s="20" t="n">
        <v>9.35280508</v>
      </c>
      <c r="M20" s="18" t="n">
        <v>436.96051323</v>
      </c>
      <c r="N20" s="20" t="n">
        <v>10.53006139</v>
      </c>
      <c r="O20" s="18" t="s">
        <v>182</v>
      </c>
      <c r="P20" s="20" t="s">
        <v>182</v>
      </c>
      <c r="Q20" s="18" t="s">
        <v>182</v>
      </c>
      <c r="R20" s="20" t="s">
        <v>182</v>
      </c>
      <c r="S20" s="18" t="s">
        <v>182</v>
      </c>
      <c r="T20" s="20" t="s">
        <v>182</v>
      </c>
      <c r="U20" s="18" t="s">
        <v>182</v>
      </c>
      <c r="V20" s="20" t="s">
        <v>182</v>
      </c>
      <c r="W20" s="18" t="n">
        <v>400.2925208</v>
      </c>
      <c r="X20" s="20" t="n">
        <v>7.12532208</v>
      </c>
    </row>
    <row r="21" spans="1:24">
      <c r="A21" s="15" t="s">
        <v>196</v>
      </c>
      <c r="B21" s="17" t="n">
        <v>5741</v>
      </c>
      <c r="C21" s="18">
        <f>(91.0/B21*100)</f>
        <v/>
      </c>
      <c r="D21" s="19" t="n">
        <v>5650</v>
      </c>
      <c r="E21" s="18" t="n">
        <v>522.75112656</v>
      </c>
      <c r="F21" s="20" t="n">
        <v>2.41071529</v>
      </c>
      <c r="G21" s="18" t="n">
        <v>534.5612999</v>
      </c>
      <c r="H21" s="20" t="n">
        <v>3.30571583</v>
      </c>
      <c r="I21" s="18" t="n">
        <v>525.1584126</v>
      </c>
      <c r="J21" s="20" t="n">
        <v>4.83338131</v>
      </c>
      <c r="K21" s="18" t="n">
        <v>499.37450557</v>
      </c>
      <c r="L21" s="20" t="n">
        <v>8.06831144</v>
      </c>
      <c r="M21" s="18" t="n">
        <v>449.13972679</v>
      </c>
      <c r="N21" s="20" t="n">
        <v>9.061198170000001</v>
      </c>
      <c r="O21" s="18" t="n">
        <v>412.14039851</v>
      </c>
      <c r="P21" s="20" t="n">
        <v>36.64432922</v>
      </c>
      <c r="Q21" s="18" t="s">
        <v>182</v>
      </c>
      <c r="R21" s="20" t="s">
        <v>182</v>
      </c>
      <c r="S21" s="18" t="s">
        <v>182</v>
      </c>
      <c r="T21" s="20" t="s">
        <v>182</v>
      </c>
      <c r="U21" s="18" t="s">
        <v>182</v>
      </c>
      <c r="V21" s="20" t="s">
        <v>182</v>
      </c>
      <c r="W21" s="18" t="n">
        <v>448.69156017</v>
      </c>
      <c r="X21" s="20" t="n">
        <v>8.985386460000001</v>
      </c>
    </row>
    <row r="22" spans="1:24">
      <c r="A22" s="15" t="s">
        <v>197</v>
      </c>
      <c r="B22" s="17" t="n">
        <v>6598</v>
      </c>
      <c r="C22" s="18">
        <f>(103.0/B22*100)</f>
        <v/>
      </c>
      <c r="D22" s="19" t="n">
        <v>6495</v>
      </c>
      <c r="E22" s="18" t="n">
        <v>512.59465754</v>
      </c>
      <c r="F22" s="20" t="n">
        <v>4.3747002</v>
      </c>
      <c r="G22" s="18" t="n">
        <v>497.74374607</v>
      </c>
      <c r="H22" s="20" t="n">
        <v>5.36962788</v>
      </c>
      <c r="I22" s="18" t="n">
        <v>457.68467994</v>
      </c>
      <c r="J22" s="20" t="n">
        <v>6.1415331</v>
      </c>
      <c r="K22" s="18" t="n">
        <v>431.37760131</v>
      </c>
      <c r="L22" s="20" t="n">
        <v>8.743281789999999</v>
      </c>
      <c r="M22" s="18" t="n">
        <v>403.87770254</v>
      </c>
      <c r="N22" s="20" t="n">
        <v>8.29936403</v>
      </c>
      <c r="O22" s="18" t="n">
        <v>371.78539807</v>
      </c>
      <c r="P22" s="20" t="n">
        <v>9.287245390000001</v>
      </c>
      <c r="Q22" s="18" t="s">
        <v>182</v>
      </c>
      <c r="R22" s="20" t="s">
        <v>182</v>
      </c>
      <c r="S22" s="18" t="n">
        <v>481.75555063</v>
      </c>
      <c r="T22" s="20" t="n">
        <v>8.711038220000001</v>
      </c>
      <c r="U22" s="18" t="s">
        <v>182</v>
      </c>
      <c r="V22" s="20" t="s">
        <v>182</v>
      </c>
      <c r="W22" s="18" t="n">
        <v>381.59467577</v>
      </c>
      <c r="X22" s="20" t="n">
        <v>7.95175636</v>
      </c>
    </row>
    <row r="23" spans="1:24">
      <c r="A23" s="15" t="s">
        <v>198</v>
      </c>
      <c r="B23" s="17" t="n">
        <v>11583</v>
      </c>
      <c r="C23" s="18">
        <f>(535.0/B23*100)</f>
        <v/>
      </c>
      <c r="D23" s="19" t="n">
        <v>11048</v>
      </c>
      <c r="E23" s="18" t="n">
        <v>500.96872271</v>
      </c>
      <c r="F23" s="20" t="n">
        <v>2.86069179</v>
      </c>
      <c r="G23" s="18" t="n">
        <v>508.88876131</v>
      </c>
      <c r="H23" s="20" t="n">
        <v>4.04058192</v>
      </c>
      <c r="I23" s="18" t="n">
        <v>472.68637052</v>
      </c>
      <c r="J23" s="20" t="n">
        <v>5.2920399</v>
      </c>
      <c r="K23" s="18" t="n">
        <v>438.76889119</v>
      </c>
      <c r="L23" s="20" t="n">
        <v>6.49325046</v>
      </c>
      <c r="M23" s="18" t="n">
        <v>437.93090196</v>
      </c>
      <c r="N23" s="20" t="n">
        <v>8.762509809999999</v>
      </c>
      <c r="O23" s="18" t="n">
        <v>415.78740956</v>
      </c>
      <c r="P23" s="20" t="n">
        <v>22.44752181</v>
      </c>
      <c r="Q23" s="18" t="s">
        <v>182</v>
      </c>
      <c r="R23" s="20" t="s">
        <v>182</v>
      </c>
      <c r="S23" s="18" t="s">
        <v>182</v>
      </c>
      <c r="T23" s="20" t="s">
        <v>182</v>
      </c>
      <c r="U23" s="18" t="s">
        <v>182</v>
      </c>
      <c r="V23" s="20" t="s">
        <v>182</v>
      </c>
      <c r="W23" s="18" t="n">
        <v>415.93990948</v>
      </c>
      <c r="X23" s="20" t="n">
        <v>6.10116445</v>
      </c>
    </row>
    <row r="24" spans="1:24">
      <c r="A24" s="15" t="s">
        <v>199</v>
      </c>
      <c r="B24" s="17" t="n">
        <v>6647</v>
      </c>
      <c r="C24" s="18">
        <f>(27.0/B24*100)</f>
        <v/>
      </c>
      <c r="D24" s="19" t="n">
        <v>6620</v>
      </c>
      <c r="E24" s="18" t="n">
        <v>518.5833403300001</v>
      </c>
      <c r="F24" s="20" t="n">
        <v>3.00888695</v>
      </c>
      <c r="G24" s="18" t="n">
        <v>536.68253369</v>
      </c>
      <c r="H24" s="20" t="n">
        <v>8.972205280000001</v>
      </c>
      <c r="I24" s="18" t="n">
        <v>517.07329296</v>
      </c>
      <c r="J24" s="20" t="n">
        <v>11.56167987</v>
      </c>
      <c r="K24" s="18" t="n">
        <v>434.02971609</v>
      </c>
      <c r="L24" s="20" t="n">
        <v>27.28415137</v>
      </c>
      <c r="M24" s="18" t="n">
        <v>460.74864978</v>
      </c>
      <c r="N24" s="20" t="n">
        <v>19.23207611</v>
      </c>
      <c r="O24" s="18" t="n">
        <v>421.72680658</v>
      </c>
      <c r="P24" s="20" t="n">
        <v>17.49008828</v>
      </c>
      <c r="Q24" s="18" t="s">
        <v>182</v>
      </c>
      <c r="R24" s="20" t="s">
        <v>182</v>
      </c>
      <c r="S24" s="18" t="s">
        <v>182</v>
      </c>
      <c r="T24" s="20" t="s">
        <v>182</v>
      </c>
      <c r="U24" s="18" t="s">
        <v>182</v>
      </c>
      <c r="V24" s="20" t="s">
        <v>182</v>
      </c>
      <c r="W24" s="18" t="n">
        <v>428.63925075</v>
      </c>
      <c r="X24" s="20" t="n">
        <v>12.96190399</v>
      </c>
    </row>
    <row r="25" spans="1:24">
      <c r="A25" s="15" t="s">
        <v>200</v>
      </c>
      <c r="B25" s="17" t="n">
        <v>5581</v>
      </c>
      <c r="C25" s="18">
        <f>(28.0/B25*100)</f>
        <v/>
      </c>
      <c r="D25" s="19" t="n">
        <v>5553</v>
      </c>
      <c r="E25" s="18" t="n">
        <v>523.42577443</v>
      </c>
      <c r="F25" s="20" t="n">
        <v>3.31830595</v>
      </c>
      <c r="G25" s="18" t="n">
        <v>517.12667843</v>
      </c>
      <c r="H25" s="20" t="n">
        <v>6.25328496</v>
      </c>
      <c r="I25" s="18" t="n">
        <v>472.54801903</v>
      </c>
      <c r="J25" s="20" t="n">
        <v>11.64686185</v>
      </c>
      <c r="K25" s="18" t="n">
        <v>491.35593828</v>
      </c>
      <c r="L25" s="20" t="n">
        <v>23.47439368</v>
      </c>
      <c r="M25" s="18" t="n">
        <v>472.92590497</v>
      </c>
      <c r="N25" s="20" t="n">
        <v>42.15767914</v>
      </c>
      <c r="O25" s="18" t="n">
        <v>368.87327966</v>
      </c>
      <c r="P25" s="20" t="n">
        <v>23.3815843</v>
      </c>
      <c r="Q25" s="18" t="s">
        <v>182</v>
      </c>
      <c r="R25" s="20" t="s">
        <v>182</v>
      </c>
      <c r="S25" s="18" t="s">
        <v>182</v>
      </c>
      <c r="T25" s="20" t="s">
        <v>182</v>
      </c>
      <c r="U25" s="18" t="s">
        <v>182</v>
      </c>
      <c r="V25" s="20" t="s">
        <v>182</v>
      </c>
      <c r="W25" s="18" t="n">
        <v>466.147457</v>
      </c>
      <c r="X25" s="20" t="n">
        <v>17.79332419</v>
      </c>
    </row>
    <row r="26" spans="1:24">
      <c r="A26" s="15" t="s">
        <v>201</v>
      </c>
      <c r="B26" s="17" t="n">
        <v>4869</v>
      </c>
      <c r="C26" s="18">
        <f>(108.0/B26*100)</f>
        <v/>
      </c>
      <c r="D26" s="19" t="n">
        <v>4761</v>
      </c>
      <c r="E26" s="18" t="n">
        <v>505.51342916</v>
      </c>
      <c r="F26" s="20" t="n">
        <v>2.43364608</v>
      </c>
      <c r="G26" s="18" t="n">
        <v>491.93525215</v>
      </c>
      <c r="H26" s="20" t="n">
        <v>3.86636789</v>
      </c>
      <c r="I26" s="18" t="n">
        <v>471.02535258</v>
      </c>
      <c r="J26" s="20" t="n">
        <v>3.9002002</v>
      </c>
      <c r="K26" s="18" t="n">
        <v>439.96839344</v>
      </c>
      <c r="L26" s="20" t="n">
        <v>5.66352827</v>
      </c>
      <c r="M26" s="18" t="n">
        <v>436.46869133</v>
      </c>
      <c r="N26" s="20" t="n">
        <v>6.99893173</v>
      </c>
      <c r="O26" s="18" t="s">
        <v>182</v>
      </c>
      <c r="P26" s="20" t="s">
        <v>182</v>
      </c>
      <c r="Q26" s="18" t="s">
        <v>182</v>
      </c>
      <c r="R26" s="20" t="s">
        <v>182</v>
      </c>
      <c r="S26" s="18" t="s">
        <v>182</v>
      </c>
      <c r="T26" s="20" t="s">
        <v>182</v>
      </c>
      <c r="U26" s="18" t="s">
        <v>182</v>
      </c>
      <c r="V26" s="20" t="s">
        <v>182</v>
      </c>
      <c r="W26" s="18" t="n">
        <v>427.72732031</v>
      </c>
      <c r="X26" s="20" t="n">
        <v>7.65661636</v>
      </c>
    </row>
    <row r="27" spans="1:24">
      <c r="A27" s="15" t="s">
        <v>202</v>
      </c>
      <c r="B27" s="17" t="n">
        <v>5299</v>
      </c>
      <c r="C27" s="18">
        <f>(207.0/B27*100)</f>
        <v/>
      </c>
      <c r="D27" s="19" t="n">
        <v>5092</v>
      </c>
      <c r="E27" s="18" t="n">
        <v>497.80491683</v>
      </c>
      <c r="F27" s="20" t="n">
        <v>2.48741596</v>
      </c>
      <c r="G27" s="18" t="n">
        <v>522.98644712</v>
      </c>
      <c r="H27" s="20" t="n">
        <v>3.02757362</v>
      </c>
      <c r="I27" s="18" t="n">
        <v>472.85483544</v>
      </c>
      <c r="J27" s="20" t="n">
        <v>4.98391837</v>
      </c>
      <c r="K27" s="18" t="n">
        <v>431.82656189</v>
      </c>
      <c r="L27" s="20" t="n">
        <v>6.46531101</v>
      </c>
      <c r="M27" s="18" t="n">
        <v>404.02214891</v>
      </c>
      <c r="N27" s="20" t="n">
        <v>9.04628866</v>
      </c>
      <c r="O27" s="18" t="n">
        <v>387.30917951</v>
      </c>
      <c r="P27" s="20" t="n">
        <v>16.08929805</v>
      </c>
      <c r="Q27" s="18" t="s">
        <v>182</v>
      </c>
      <c r="R27" s="20" t="s">
        <v>182</v>
      </c>
      <c r="S27" s="18" t="s">
        <v>182</v>
      </c>
      <c r="T27" s="20" t="s">
        <v>182</v>
      </c>
      <c r="U27" s="18" t="s">
        <v>182</v>
      </c>
      <c r="V27" s="20" t="s">
        <v>182</v>
      </c>
      <c r="W27" s="18" t="n">
        <v>408.04564607</v>
      </c>
      <c r="X27" s="20" t="n">
        <v>4.83529709</v>
      </c>
    </row>
    <row r="28" spans="1:24">
      <c r="A28" s="15" t="s">
        <v>203</v>
      </c>
      <c r="B28" s="17" t="n">
        <v>7568</v>
      </c>
      <c r="C28" s="18">
        <f>(141.0/B28*100)</f>
        <v/>
      </c>
      <c r="D28" s="19" t="n">
        <v>7427</v>
      </c>
      <c r="E28" s="18" t="n">
        <v>429.04216416</v>
      </c>
      <c r="F28" s="20" t="n">
        <v>2.63971889</v>
      </c>
      <c r="G28" s="18" t="n">
        <v>439.12470033</v>
      </c>
      <c r="H28" s="20" t="n">
        <v>3.8862552</v>
      </c>
      <c r="I28" s="18" t="n">
        <v>425.00051995</v>
      </c>
      <c r="J28" s="20" t="n">
        <v>4.58111077</v>
      </c>
      <c r="K28" s="18" t="n">
        <v>410.54132087</v>
      </c>
      <c r="L28" s="20" t="n">
        <v>6.07900589</v>
      </c>
      <c r="M28" s="18" t="n">
        <v>409.73734352</v>
      </c>
      <c r="N28" s="20" t="n">
        <v>8.7715605</v>
      </c>
      <c r="O28" s="18" t="n">
        <v>334.93985653</v>
      </c>
      <c r="P28" s="20" t="n">
        <v>9.19196545</v>
      </c>
      <c r="Q28" s="18" t="s">
        <v>182</v>
      </c>
      <c r="R28" s="20" t="s">
        <v>182</v>
      </c>
      <c r="S28" s="18" t="s">
        <v>182</v>
      </c>
      <c r="T28" s="20" t="s">
        <v>182</v>
      </c>
      <c r="U28" s="18" t="s">
        <v>182</v>
      </c>
      <c r="V28" s="20" t="s">
        <v>182</v>
      </c>
      <c r="W28" s="18" t="n">
        <v>366.68354314</v>
      </c>
      <c r="X28" s="20" t="n">
        <v>7.58696093</v>
      </c>
    </row>
    <row r="29" spans="1:24">
      <c r="A29" s="15" t="s">
        <v>204</v>
      </c>
      <c r="B29" s="17" t="n">
        <v>5385</v>
      </c>
      <c r="C29" s="18">
        <f>(37.0/B29*100)</f>
        <v/>
      </c>
      <c r="D29" s="19" t="n">
        <v>5348</v>
      </c>
      <c r="E29" s="18" t="n">
        <v>500.81979214</v>
      </c>
      <c r="F29" s="20" t="n">
        <v>3.62303906</v>
      </c>
      <c r="G29" s="18" t="n">
        <v>537.99073358</v>
      </c>
      <c r="H29" s="20" t="n">
        <v>2.84252929</v>
      </c>
      <c r="I29" s="18" t="n">
        <v>514.21004649</v>
      </c>
      <c r="J29" s="20" t="n">
        <v>3.68556539</v>
      </c>
      <c r="K29" s="18" t="n">
        <v>470.55047403</v>
      </c>
      <c r="L29" s="20" t="n">
        <v>5.6477723</v>
      </c>
      <c r="M29" s="18" t="n">
        <v>445.29243189</v>
      </c>
      <c r="N29" s="20" t="n">
        <v>9.480539390000001</v>
      </c>
      <c r="O29" s="18" t="n">
        <v>324.13415987</v>
      </c>
      <c r="P29" s="20" t="n">
        <v>51.69632977</v>
      </c>
      <c r="Q29" s="18" t="s">
        <v>182</v>
      </c>
      <c r="R29" s="20" t="s">
        <v>182</v>
      </c>
      <c r="S29" s="18" t="n">
        <v>314.02123871</v>
      </c>
      <c r="T29" s="20" t="n">
        <v>13.26138992</v>
      </c>
      <c r="U29" s="18" t="s">
        <v>182</v>
      </c>
      <c r="V29" s="20" t="s">
        <v>182</v>
      </c>
      <c r="W29" s="18" t="n">
        <v>405.19662302</v>
      </c>
      <c r="X29" s="20" t="n">
        <v>13.25393918</v>
      </c>
    </row>
    <row r="30" spans="1:24">
      <c r="A30" s="15" t="s">
        <v>205</v>
      </c>
      <c r="B30" s="17" t="n">
        <v>4520</v>
      </c>
      <c r="C30" s="18">
        <f>(618.0/B30*100)</f>
        <v/>
      </c>
      <c r="D30" s="19" t="n">
        <v>3902</v>
      </c>
      <c r="E30" s="18" t="n">
        <v>526.3501624100001</v>
      </c>
      <c r="F30" s="20" t="n">
        <v>3.63197616</v>
      </c>
      <c r="G30" s="18" t="n">
        <v>544.16672396</v>
      </c>
      <c r="H30" s="20" t="n">
        <v>3.79117612</v>
      </c>
      <c r="I30" s="18" t="n">
        <v>516.06075087</v>
      </c>
      <c r="J30" s="20" t="n">
        <v>4.64679286</v>
      </c>
      <c r="K30" s="18" t="n">
        <v>488.0830954</v>
      </c>
      <c r="L30" s="20" t="n">
        <v>6.86230025</v>
      </c>
      <c r="M30" s="18" t="n">
        <v>462.34334375</v>
      </c>
      <c r="N30" s="20" t="n">
        <v>8.786657719999999</v>
      </c>
      <c r="O30" s="18" t="n">
        <v>405.01001004</v>
      </c>
      <c r="P30" s="20" t="n">
        <v>26.28454288</v>
      </c>
      <c r="Q30" s="18" t="s">
        <v>182</v>
      </c>
      <c r="R30" s="20" t="s">
        <v>182</v>
      </c>
      <c r="S30" s="18" t="s">
        <v>182</v>
      </c>
      <c r="T30" s="20" t="s">
        <v>182</v>
      </c>
      <c r="U30" s="18" t="s">
        <v>182</v>
      </c>
      <c r="V30" s="20" t="s">
        <v>182</v>
      </c>
      <c r="W30" s="18" t="n">
        <v>421.23556423</v>
      </c>
      <c r="X30" s="20" t="n">
        <v>6.76047104</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513.19117289</v>
      </c>
      <c r="T31" s="20" t="n">
        <v>2.50932949</v>
      </c>
      <c r="U31" s="18" t="s">
        <v>182</v>
      </c>
      <c r="V31" s="20" t="s">
        <v>182</v>
      </c>
      <c r="W31" s="18" t="s">
        <v>182</v>
      </c>
      <c r="X31" s="20" t="s">
        <v>182</v>
      </c>
    </row>
    <row r="32" spans="1:24">
      <c r="A32" s="15" t="s">
        <v>207</v>
      </c>
      <c r="B32" s="17" t="n">
        <v>4478</v>
      </c>
      <c r="C32" s="18">
        <f>(18.0/B32*100)</f>
        <v/>
      </c>
      <c r="D32" s="19" t="n">
        <v>4460</v>
      </c>
      <c r="E32" s="18" t="n">
        <v>524.67712007</v>
      </c>
      <c r="F32" s="20" t="n">
        <v>2.81461726</v>
      </c>
      <c r="G32" s="18" t="n">
        <v>503.4607642</v>
      </c>
      <c r="H32" s="20" t="n">
        <v>4.22393841</v>
      </c>
      <c r="I32" s="18" t="n">
        <v>469.20345962</v>
      </c>
      <c r="J32" s="20" t="n">
        <v>5.23209908</v>
      </c>
      <c r="K32" s="18" t="n">
        <v>446.77937286</v>
      </c>
      <c r="L32" s="20" t="n">
        <v>7.44736121</v>
      </c>
      <c r="M32" s="18" t="n">
        <v>426.94122044</v>
      </c>
      <c r="N32" s="20" t="n">
        <v>7.77099406</v>
      </c>
      <c r="O32" s="18" t="n">
        <v>415.96615723</v>
      </c>
      <c r="P32" s="20" t="n">
        <v>23.22638406</v>
      </c>
      <c r="Q32" s="18" t="s">
        <v>182</v>
      </c>
      <c r="R32" s="20" t="s">
        <v>182</v>
      </c>
      <c r="S32" s="18" t="s">
        <v>182</v>
      </c>
      <c r="T32" s="20" t="s">
        <v>182</v>
      </c>
      <c r="U32" s="18" t="s">
        <v>182</v>
      </c>
      <c r="V32" s="20" t="s">
        <v>182</v>
      </c>
      <c r="W32" s="18" t="n">
        <v>418.81303696</v>
      </c>
      <c r="X32" s="20" t="n">
        <v>9.546292790000001</v>
      </c>
    </row>
    <row r="33" spans="1:24">
      <c r="A33" s="15" t="s">
        <v>208</v>
      </c>
      <c r="B33" s="17" t="n">
        <v>7325</v>
      </c>
      <c r="C33" s="18">
        <f>(254.0/B33*100)</f>
        <v/>
      </c>
      <c r="D33" s="19" t="n">
        <v>7071</v>
      </c>
      <c r="E33" s="18" t="n">
        <v>513.37850948</v>
      </c>
      <c r="F33" s="20" t="n">
        <v>3.60824799</v>
      </c>
      <c r="G33" s="18" t="n">
        <v>516.89757403</v>
      </c>
      <c r="H33" s="20" t="n">
        <v>3.1868934</v>
      </c>
      <c r="I33" s="18" t="n">
        <v>483.52439784</v>
      </c>
      <c r="J33" s="20" t="n">
        <v>4.30717303</v>
      </c>
      <c r="K33" s="18" t="n">
        <v>456.22258125</v>
      </c>
      <c r="L33" s="20" t="n">
        <v>5.71196391</v>
      </c>
      <c r="M33" s="18" t="n">
        <v>432.61848947</v>
      </c>
      <c r="N33" s="20" t="n">
        <v>6.80574679</v>
      </c>
      <c r="O33" s="18" t="n">
        <v>376.02911283</v>
      </c>
      <c r="P33" s="20" t="n">
        <v>21.32653468</v>
      </c>
      <c r="Q33" s="18" t="s">
        <v>182</v>
      </c>
      <c r="R33" s="20" t="s">
        <v>182</v>
      </c>
      <c r="S33" s="18" t="s">
        <v>182</v>
      </c>
      <c r="T33" s="20" t="s">
        <v>182</v>
      </c>
      <c r="U33" s="18" t="s">
        <v>182</v>
      </c>
      <c r="V33" s="20" t="s">
        <v>182</v>
      </c>
      <c r="W33" s="18" t="n">
        <v>426.46652232</v>
      </c>
      <c r="X33" s="20" t="n">
        <v>8.168072179999999</v>
      </c>
    </row>
    <row r="34" spans="1:24">
      <c r="A34" s="15" t="s">
        <v>209</v>
      </c>
      <c r="B34" s="17" t="n">
        <v>6350</v>
      </c>
      <c r="C34" s="18">
        <f>(94.0/B34*100)</f>
        <v/>
      </c>
      <c r="D34" s="19" t="n">
        <v>6256</v>
      </c>
      <c r="E34" s="18" t="n">
        <v>481.56707224</v>
      </c>
      <c r="F34" s="20" t="n">
        <v>2.9335892</v>
      </c>
      <c r="G34" s="18" t="n">
        <v>470.81713907</v>
      </c>
      <c r="H34" s="20" t="n">
        <v>3.75459467</v>
      </c>
      <c r="I34" s="18" t="n">
        <v>452.41112332</v>
      </c>
      <c r="J34" s="20" t="n">
        <v>4.40636929</v>
      </c>
      <c r="K34" s="18" t="n">
        <v>431.31066703</v>
      </c>
      <c r="L34" s="20" t="n">
        <v>6.94289919</v>
      </c>
      <c r="M34" s="18" t="n">
        <v>402.01407425</v>
      </c>
      <c r="N34" s="20" t="n">
        <v>6.7649863</v>
      </c>
      <c r="O34" s="18" t="n">
        <v>336.00964723</v>
      </c>
      <c r="P34" s="20" t="n">
        <v>14.75537024</v>
      </c>
      <c r="Q34" s="18" t="s">
        <v>182</v>
      </c>
      <c r="R34" s="20" t="s">
        <v>182</v>
      </c>
      <c r="S34" s="18" t="n">
        <v>263.37193708</v>
      </c>
      <c r="T34" s="20" t="n">
        <v>13.61114927</v>
      </c>
      <c r="U34" s="18" t="s">
        <v>182</v>
      </c>
      <c r="V34" s="20" t="s">
        <v>182</v>
      </c>
      <c r="W34" s="18" t="n">
        <v>359.75089415</v>
      </c>
      <c r="X34" s="20" t="n">
        <v>8.16842469</v>
      </c>
    </row>
    <row r="35" spans="1:24">
      <c r="A35" s="15" t="s">
        <v>210</v>
      </c>
      <c r="B35" s="17" t="n">
        <v>6406</v>
      </c>
      <c r="C35" s="18">
        <f>(85.0/B35*100)</f>
        <v/>
      </c>
      <c r="D35" s="19" t="n">
        <v>6321</v>
      </c>
      <c r="E35" s="18" t="n">
        <v>522.8959583</v>
      </c>
      <c r="F35" s="20" t="n">
        <v>2.00389194</v>
      </c>
      <c r="G35" s="18" t="n">
        <v>527.93613136</v>
      </c>
      <c r="H35" s="20" t="n">
        <v>3.79282252</v>
      </c>
      <c r="I35" s="18" t="n">
        <v>492.56099339</v>
      </c>
      <c r="J35" s="20" t="n">
        <v>3.93516203</v>
      </c>
      <c r="K35" s="18" t="n">
        <v>445.57079243</v>
      </c>
      <c r="L35" s="20" t="n">
        <v>5.57585531</v>
      </c>
      <c r="M35" s="18" t="n">
        <v>425.51763047</v>
      </c>
      <c r="N35" s="20" t="n">
        <v>8.43320436</v>
      </c>
      <c r="O35" s="18" t="n">
        <v>430.2645433</v>
      </c>
      <c r="P35" s="20" t="n">
        <v>21.07802728</v>
      </c>
      <c r="Q35" s="18" t="s">
        <v>182</v>
      </c>
      <c r="R35" s="20" t="s">
        <v>182</v>
      </c>
      <c r="S35" s="18" t="n">
        <v>337.32521215</v>
      </c>
      <c r="T35" s="20" t="n">
        <v>11.65794297</v>
      </c>
      <c r="U35" s="18" t="s">
        <v>182</v>
      </c>
      <c r="V35" s="20" t="s">
        <v>182</v>
      </c>
      <c r="W35" s="18" t="n">
        <v>420.72246884</v>
      </c>
      <c r="X35" s="20" t="n">
        <v>6.5120444</v>
      </c>
    </row>
    <row r="36" spans="1:24">
      <c r="A36" s="15" t="s">
        <v>211</v>
      </c>
      <c r="B36" s="17" t="n">
        <v>6736</v>
      </c>
      <c r="C36" s="18">
        <f>(67.0/B36*100)</f>
        <v/>
      </c>
      <c r="D36" s="19" t="n">
        <v>6669</v>
      </c>
      <c r="E36" s="18" t="n">
        <v>497.06059943</v>
      </c>
      <c r="F36" s="20" t="n">
        <v>2.66879249</v>
      </c>
      <c r="G36" s="18" t="n">
        <v>517.56778434</v>
      </c>
      <c r="H36" s="20" t="n">
        <v>3.06787246</v>
      </c>
      <c r="I36" s="18" t="n">
        <v>498.54008344</v>
      </c>
      <c r="J36" s="20" t="n">
        <v>3.42744941</v>
      </c>
      <c r="K36" s="18" t="n">
        <v>489.25109731</v>
      </c>
      <c r="L36" s="20" t="n">
        <v>6.52385864</v>
      </c>
      <c r="M36" s="18" t="n">
        <v>441.58067084</v>
      </c>
      <c r="N36" s="20" t="n">
        <v>10.0361211</v>
      </c>
      <c r="O36" s="18" t="n">
        <v>369.72364582</v>
      </c>
      <c r="P36" s="20" t="n">
        <v>22.3136275</v>
      </c>
      <c r="Q36" s="18" t="s">
        <v>182</v>
      </c>
      <c r="R36" s="20" t="s">
        <v>182</v>
      </c>
      <c r="S36" s="18" t="s">
        <v>182</v>
      </c>
      <c r="T36" s="20" t="s">
        <v>182</v>
      </c>
      <c r="U36" s="18" t="s">
        <v>182</v>
      </c>
      <c r="V36" s="20" t="s">
        <v>182</v>
      </c>
      <c r="W36" s="18" t="n">
        <v>406.00449002</v>
      </c>
      <c r="X36" s="20" t="n">
        <v>6.87077701</v>
      </c>
    </row>
    <row r="37" spans="1:24">
      <c r="A37" s="15" t="s">
        <v>212</v>
      </c>
      <c r="B37" s="17" t="n">
        <v>5458</v>
      </c>
      <c r="C37" s="18">
        <f>(306.0/B37*100)</f>
        <v/>
      </c>
      <c r="D37" s="19" t="n">
        <v>5152</v>
      </c>
      <c r="E37" s="18" t="n">
        <v>521.31900334</v>
      </c>
      <c r="F37" s="20" t="n">
        <v>3.64027024</v>
      </c>
      <c r="G37" s="18" t="n">
        <v>526.33390273</v>
      </c>
      <c r="H37" s="20" t="n">
        <v>4.50066321</v>
      </c>
      <c r="I37" s="18" t="n">
        <v>508.14215554</v>
      </c>
      <c r="J37" s="20" t="n">
        <v>4.97017461</v>
      </c>
      <c r="K37" s="18" t="n">
        <v>495.96335028</v>
      </c>
      <c r="L37" s="20" t="n">
        <v>5.12834863</v>
      </c>
      <c r="M37" s="18" t="n">
        <v>473.3548497</v>
      </c>
      <c r="N37" s="20" t="n">
        <v>8.06966267</v>
      </c>
      <c r="O37" s="18" t="n">
        <v>343.16972128</v>
      </c>
      <c r="P37" s="20" t="n">
        <v>23.12127196</v>
      </c>
      <c r="Q37" s="18" t="s">
        <v>182</v>
      </c>
      <c r="R37" s="20" t="s">
        <v>182</v>
      </c>
      <c r="S37" s="18" t="s">
        <v>182</v>
      </c>
      <c r="T37" s="20" t="s">
        <v>182</v>
      </c>
      <c r="U37" s="18" t="s">
        <v>182</v>
      </c>
      <c r="V37" s="20" t="s">
        <v>182</v>
      </c>
      <c r="W37" s="18" t="n">
        <v>411.65887391</v>
      </c>
      <c r="X37" s="20" t="n">
        <v>6.2681381</v>
      </c>
    </row>
    <row r="38" spans="1:24">
      <c r="A38" s="15" t="s">
        <v>213</v>
      </c>
      <c r="B38" s="17" t="n">
        <v>5860</v>
      </c>
      <c r="C38" s="18">
        <f>(75.0/B38*100)</f>
        <v/>
      </c>
      <c r="D38" s="19" t="n">
        <v>5785</v>
      </c>
      <c r="E38" s="18" t="n">
        <v>499.13938908</v>
      </c>
      <c r="F38" s="20" t="n">
        <v>3.48700936</v>
      </c>
      <c r="G38" s="18" t="n">
        <v>523.3623964</v>
      </c>
      <c r="H38" s="20" t="n">
        <v>3.63464256</v>
      </c>
      <c r="I38" s="18" t="n">
        <v>480.15617982</v>
      </c>
      <c r="J38" s="20" t="n">
        <v>5.49476658</v>
      </c>
      <c r="K38" s="18" t="n">
        <v>449.57556345</v>
      </c>
      <c r="L38" s="20" t="n">
        <v>10.03204171</v>
      </c>
      <c r="M38" s="18" t="n">
        <v>419.0972227</v>
      </c>
      <c r="N38" s="20" t="n">
        <v>10.68030036</v>
      </c>
      <c r="O38" s="18" t="n">
        <v>369.61260262</v>
      </c>
      <c r="P38" s="20" t="n">
        <v>18.26023486</v>
      </c>
      <c r="Q38" s="18" t="s">
        <v>182</v>
      </c>
      <c r="R38" s="20" t="s">
        <v>182</v>
      </c>
      <c r="S38" s="18" t="s">
        <v>182</v>
      </c>
      <c r="T38" s="20" t="s">
        <v>182</v>
      </c>
      <c r="U38" s="18" t="s">
        <v>182</v>
      </c>
      <c r="V38" s="20" t="s">
        <v>182</v>
      </c>
      <c r="W38" s="18" t="n">
        <v>419.77371179</v>
      </c>
      <c r="X38" s="20" t="n">
        <v>6.3069856</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428.33509279</v>
      </c>
      <c r="T39" s="20" t="n">
        <v>3.96406432</v>
      </c>
      <c r="U39" s="18" t="s">
        <v>182</v>
      </c>
      <c r="V39" s="20" t="s">
        <v>182</v>
      </c>
      <c r="W39" s="18" t="s">
        <v>182</v>
      </c>
      <c r="X39" s="20" t="s">
        <v>182</v>
      </c>
    </row>
    <row r="40" spans="1:24">
      <c r="A40" s="15" t="s">
        <v>215</v>
      </c>
      <c r="B40" s="17" t="n">
        <v>14157</v>
      </c>
      <c r="C40" s="18">
        <f>(5681.0/B40*100)</f>
        <v/>
      </c>
      <c r="D40" s="19" t="n">
        <v>8476</v>
      </c>
      <c r="E40" s="18" t="n">
        <v>505.23818601</v>
      </c>
      <c r="F40" s="20" t="n">
        <v>3.47146558</v>
      </c>
      <c r="G40" s="18" t="n">
        <v>530.49566877</v>
      </c>
      <c r="H40" s="20" t="n">
        <v>4.00505253</v>
      </c>
      <c r="I40" s="18" t="n">
        <v>501.80619168</v>
      </c>
      <c r="J40" s="20" t="n">
        <v>4.66589526</v>
      </c>
      <c r="K40" s="18" t="n">
        <v>474.53038538</v>
      </c>
      <c r="L40" s="20" t="n">
        <v>7.98902884</v>
      </c>
      <c r="M40" s="18" t="n">
        <v>431.09917082</v>
      </c>
      <c r="N40" s="20" t="n">
        <v>8.87306441</v>
      </c>
      <c r="O40" s="18" t="n">
        <v>432.02468627</v>
      </c>
      <c r="P40" s="20" t="n">
        <v>21.89614716</v>
      </c>
      <c r="Q40" s="18" t="s">
        <v>182</v>
      </c>
      <c r="R40" s="20" t="s">
        <v>182</v>
      </c>
      <c r="S40" s="18" t="n">
        <v>493.18465857</v>
      </c>
      <c r="T40" s="20" t="n">
        <v>2.25147869</v>
      </c>
      <c r="U40" s="18" t="s">
        <v>182</v>
      </c>
      <c r="V40" s="20" t="s">
        <v>182</v>
      </c>
      <c r="W40" s="18" t="n">
        <v>412.93764163</v>
      </c>
      <c r="X40" s="20" t="n">
        <v>6.87685554</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496.93509736</v>
      </c>
      <c r="T41" s="20" t="n">
        <v>3.40747713</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349.85925265</v>
      </c>
      <c r="T45" s="20" t="n">
        <v>3.00084387</v>
      </c>
      <c r="U45" s="18" t="s">
        <v>182</v>
      </c>
      <c r="V45" s="20" t="s">
        <v>182</v>
      </c>
      <c r="W45" s="18" t="s">
        <v>182</v>
      </c>
      <c r="X45" s="20" t="s">
        <v>182</v>
      </c>
    </row>
    <row r="46" spans="1:24">
      <c r="A46" s="15" t="s">
        <v>221</v>
      </c>
      <c r="B46" s="17" t="n">
        <v>23141</v>
      </c>
      <c r="C46" s="18">
        <f>(2873.0/B46*100)</f>
        <v/>
      </c>
      <c r="D46" s="19" t="n">
        <v>20268</v>
      </c>
      <c r="E46" s="18" t="n">
        <v>434.15677819</v>
      </c>
      <c r="F46" s="20" t="n">
        <v>3.68601531</v>
      </c>
      <c r="G46" s="18" t="n">
        <v>434.1647854</v>
      </c>
      <c r="H46" s="20" t="n">
        <v>5.49427565</v>
      </c>
      <c r="I46" s="18" t="n">
        <v>415.16432462</v>
      </c>
      <c r="J46" s="20" t="n">
        <v>5.8415681</v>
      </c>
      <c r="K46" s="18" t="n">
        <v>401.1744336</v>
      </c>
      <c r="L46" s="20" t="n">
        <v>7.86147646</v>
      </c>
      <c r="M46" s="18" t="n">
        <v>367.91452517</v>
      </c>
      <c r="N46" s="20" t="n">
        <v>7.55063992</v>
      </c>
      <c r="O46" s="18" t="n">
        <v>307.86644132</v>
      </c>
      <c r="P46" s="20" t="n">
        <v>11.90587687</v>
      </c>
      <c r="Q46" s="18" t="s">
        <v>182</v>
      </c>
      <c r="R46" s="20" t="s">
        <v>182</v>
      </c>
      <c r="S46" s="18" t="s">
        <v>182</v>
      </c>
      <c r="T46" s="20" t="s">
        <v>182</v>
      </c>
      <c r="U46" s="18" t="s">
        <v>182</v>
      </c>
      <c r="V46" s="20" t="s">
        <v>182</v>
      </c>
      <c r="W46" s="18" t="n">
        <v>385.22388216</v>
      </c>
      <c r="X46" s="20" t="n">
        <v>3.63837995</v>
      </c>
    </row>
    <row r="47" spans="1:24">
      <c r="A47" s="15" t="s">
        <v>222</v>
      </c>
      <c r="B47" s="17" t="n">
        <v>5928</v>
      </c>
      <c r="C47" s="18">
        <f>(197.0/B47*100)</f>
        <v/>
      </c>
      <c r="D47" s="19" t="n">
        <v>5731</v>
      </c>
      <c r="E47" s="18" t="n">
        <v>475.482268</v>
      </c>
      <c r="F47" s="20" t="n">
        <v>4.47825004</v>
      </c>
      <c r="G47" s="18" t="n">
        <v>459.41333604</v>
      </c>
      <c r="H47" s="20" t="n">
        <v>6.4529755</v>
      </c>
      <c r="I47" s="18" t="n">
        <v>442.08283404</v>
      </c>
      <c r="J47" s="20" t="n">
        <v>6.60696035</v>
      </c>
      <c r="K47" s="18" t="n">
        <v>402.37798548</v>
      </c>
      <c r="L47" s="20" t="n">
        <v>7.70928592</v>
      </c>
      <c r="M47" s="18" t="n">
        <v>405.7468503</v>
      </c>
      <c r="N47" s="20" t="n">
        <v>7.06792498</v>
      </c>
      <c r="O47" s="18" t="n">
        <v>325.00177883</v>
      </c>
      <c r="P47" s="20" t="n">
        <v>13.28366105</v>
      </c>
      <c r="Q47" s="18" t="s">
        <v>182</v>
      </c>
      <c r="R47" s="20" t="s">
        <v>182</v>
      </c>
      <c r="S47" s="18" t="s">
        <v>182</v>
      </c>
      <c r="T47" s="20" t="s">
        <v>182</v>
      </c>
      <c r="U47" s="18" t="s">
        <v>182</v>
      </c>
      <c r="V47" s="20" t="s">
        <v>182</v>
      </c>
      <c r="W47" s="18" t="n">
        <v>355.70337322</v>
      </c>
      <c r="X47" s="20" t="n">
        <v>6.08736989</v>
      </c>
    </row>
    <row r="48" spans="1:24">
      <c r="A48" s="15" t="s">
        <v>223</v>
      </c>
      <c r="B48" s="17" t="n">
        <v>9841</v>
      </c>
      <c r="C48" s="18">
        <f>(19.0/B48*100)</f>
        <v/>
      </c>
      <c r="D48" s="19" t="n">
        <v>9822</v>
      </c>
      <c r="E48" s="18" t="n">
        <v>505.88475402</v>
      </c>
      <c r="F48" s="20" t="n">
        <v>4.86694127</v>
      </c>
      <c r="G48" s="18" t="n">
        <v>493.42115962</v>
      </c>
      <c r="H48" s="20" t="n">
        <v>7.83268996</v>
      </c>
      <c r="I48" s="18" t="n">
        <v>482.42194312</v>
      </c>
      <c r="J48" s="20" t="n">
        <v>9.02215795</v>
      </c>
      <c r="K48" s="18" t="n">
        <v>422.10354351</v>
      </c>
      <c r="L48" s="20" t="n">
        <v>12.20590175</v>
      </c>
      <c r="M48" s="18" t="n">
        <v>434.00292837</v>
      </c>
      <c r="N48" s="20" t="n">
        <v>11.86141198</v>
      </c>
      <c r="O48" s="18" t="n">
        <v>324.36252601</v>
      </c>
      <c r="P48" s="20" t="n">
        <v>11.17732921</v>
      </c>
      <c r="Q48" s="18" t="s">
        <v>182</v>
      </c>
      <c r="R48" s="20" t="s">
        <v>182</v>
      </c>
      <c r="S48" s="18" t="s">
        <v>182</v>
      </c>
      <c r="T48" s="20" t="s">
        <v>182</v>
      </c>
      <c r="U48" s="18" t="s">
        <v>182</v>
      </c>
      <c r="V48" s="20" t="s">
        <v>182</v>
      </c>
      <c r="W48" s="18" t="n">
        <v>425.74108721</v>
      </c>
      <c r="X48" s="20" t="n">
        <v>16.09381956</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425.30311958</v>
      </c>
      <c r="T49" s="20" t="n">
        <v>3.22111589</v>
      </c>
      <c r="U49" s="18" t="s">
        <v>182</v>
      </c>
      <c r="V49" s="20" t="s">
        <v>182</v>
      </c>
      <c r="W49" s="18" t="s">
        <v>182</v>
      </c>
      <c r="X49" s="20" t="s">
        <v>182</v>
      </c>
    </row>
    <row r="50" spans="1:24">
      <c r="A50" s="15" t="s">
        <v>225</v>
      </c>
      <c r="B50" s="17" t="n">
        <v>11795</v>
      </c>
      <c r="C50" s="18">
        <f>(1173.0/B50*100)</f>
        <v/>
      </c>
      <c r="D50" s="19" t="n">
        <v>10622</v>
      </c>
      <c r="E50" s="18" t="n">
        <v>446.97703177</v>
      </c>
      <c r="F50" s="20" t="n">
        <v>3.53947404</v>
      </c>
      <c r="G50" s="18" t="n">
        <v>434.75693001</v>
      </c>
      <c r="H50" s="20" t="n">
        <v>3.91836329</v>
      </c>
      <c r="I50" s="18" t="n">
        <v>431.9115044</v>
      </c>
      <c r="J50" s="20" t="n">
        <v>4.0176346</v>
      </c>
      <c r="K50" s="18" t="n">
        <v>412.85566352</v>
      </c>
      <c r="L50" s="20" t="n">
        <v>4.36319775</v>
      </c>
      <c r="M50" s="18" t="n">
        <v>399.55536663</v>
      </c>
      <c r="N50" s="20" t="n">
        <v>7.07652093</v>
      </c>
      <c r="O50" s="18" t="n">
        <v>322.25586987</v>
      </c>
      <c r="P50" s="20" t="n">
        <v>8.56992509</v>
      </c>
      <c r="Q50" s="18" t="s">
        <v>182</v>
      </c>
      <c r="R50" s="20" t="s">
        <v>182</v>
      </c>
      <c r="S50" s="18" t="s">
        <v>182</v>
      </c>
      <c r="T50" s="20" t="s">
        <v>182</v>
      </c>
      <c r="U50" s="18" t="s">
        <v>182</v>
      </c>
      <c r="V50" s="20" t="s">
        <v>182</v>
      </c>
      <c r="W50" s="18" t="n">
        <v>390.55573717</v>
      </c>
      <c r="X50" s="20" t="n">
        <v>7.71266649</v>
      </c>
    </row>
    <row r="51" spans="1:24">
      <c r="A51" s="15" t="s">
        <v>226</v>
      </c>
      <c r="B51" s="17" t="n">
        <v>6866</v>
      </c>
      <c r="C51" s="18">
        <f>(116.0/B51*100)</f>
        <v/>
      </c>
      <c r="D51" s="19" t="n">
        <v>6750</v>
      </c>
      <c r="E51" s="18" t="n">
        <v>437.65763738</v>
      </c>
      <c r="F51" s="20" t="n">
        <v>3.1716017</v>
      </c>
      <c r="G51" s="18" t="n">
        <v>444.57505945</v>
      </c>
      <c r="H51" s="20" t="n">
        <v>4.37269464</v>
      </c>
      <c r="I51" s="18" t="n">
        <v>429.26728441</v>
      </c>
      <c r="J51" s="20" t="n">
        <v>5.80824061</v>
      </c>
      <c r="K51" s="18" t="n">
        <v>417.58910475</v>
      </c>
      <c r="L51" s="20" t="n">
        <v>6.03739769</v>
      </c>
      <c r="M51" s="18" t="n">
        <v>406.77123825</v>
      </c>
      <c r="N51" s="20" t="n">
        <v>6.88850238</v>
      </c>
      <c r="O51" s="18" t="n">
        <v>306.15936954</v>
      </c>
      <c r="P51" s="20" t="n">
        <v>16.24559738</v>
      </c>
      <c r="Q51" s="18" t="s">
        <v>182</v>
      </c>
      <c r="R51" s="20" t="s">
        <v>182</v>
      </c>
      <c r="S51" s="18" t="n">
        <v>427.96430568</v>
      </c>
      <c r="T51" s="20" t="n">
        <v>5.20460603</v>
      </c>
      <c r="U51" s="18" t="s">
        <v>182</v>
      </c>
      <c r="V51" s="20" t="s">
        <v>182</v>
      </c>
      <c r="W51" s="18" t="n">
        <v>389.29271529</v>
      </c>
      <c r="X51" s="20" t="n">
        <v>5.13989577</v>
      </c>
    </row>
    <row r="52" spans="1:24">
      <c r="A52" s="15" t="s">
        <v>227</v>
      </c>
      <c r="B52" s="17" t="n">
        <v>5809</v>
      </c>
      <c r="C52" s="18">
        <f>(120.0/B52*100)</f>
        <v/>
      </c>
      <c r="D52" s="19" t="n">
        <v>5689</v>
      </c>
      <c r="E52" s="18" t="n">
        <v>504.91797346</v>
      </c>
      <c r="F52" s="20" t="n">
        <v>2.8434069</v>
      </c>
      <c r="G52" s="18" t="n">
        <v>492.97448714</v>
      </c>
      <c r="H52" s="20" t="n">
        <v>3.64334946</v>
      </c>
      <c r="I52" s="18" t="n">
        <v>474.34195285</v>
      </c>
      <c r="J52" s="20" t="n">
        <v>4.59414731</v>
      </c>
      <c r="K52" s="18" t="n">
        <v>453.68523131</v>
      </c>
      <c r="L52" s="20" t="n">
        <v>6.44678779</v>
      </c>
      <c r="M52" s="18" t="n">
        <v>429.36637103</v>
      </c>
      <c r="N52" s="20" t="n">
        <v>8.00272732</v>
      </c>
      <c r="O52" s="18" t="n">
        <v>369.52470076</v>
      </c>
      <c r="P52" s="20" t="n">
        <v>22.63947018</v>
      </c>
      <c r="Q52" s="18" t="s">
        <v>182</v>
      </c>
      <c r="R52" s="20" t="s">
        <v>182</v>
      </c>
      <c r="S52" s="18" t="s">
        <v>182</v>
      </c>
      <c r="T52" s="20" t="s">
        <v>182</v>
      </c>
      <c r="U52" s="18" t="s">
        <v>182</v>
      </c>
      <c r="V52" s="20" t="s">
        <v>182</v>
      </c>
      <c r="W52" s="18" t="n">
        <v>395.28408038</v>
      </c>
      <c r="X52" s="20" t="n">
        <v>5.67169825</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442.83143358</v>
      </c>
      <c r="T53" s="20" t="n">
        <v>1.65870975</v>
      </c>
      <c r="U53" s="18" t="s">
        <v>182</v>
      </c>
      <c r="V53" s="20" t="s">
        <v>182</v>
      </c>
      <c r="W53" s="18" t="s">
        <v>182</v>
      </c>
      <c r="X53" s="20" t="s">
        <v>182</v>
      </c>
    </row>
    <row r="54" spans="1:24">
      <c r="A54" s="15" t="s">
        <v>229</v>
      </c>
      <c r="B54" s="17" t="n">
        <v>4740</v>
      </c>
      <c r="C54" s="18">
        <f>(509.0/B54*100)</f>
        <v/>
      </c>
      <c r="D54" s="19" t="n">
        <v>4231</v>
      </c>
      <c r="E54" s="18" t="n">
        <v>384.56453419</v>
      </c>
      <c r="F54" s="20" t="n">
        <v>3.9171761</v>
      </c>
      <c r="G54" s="18" t="n">
        <v>367.48705482</v>
      </c>
      <c r="H54" s="20" t="n">
        <v>5.33358731</v>
      </c>
      <c r="I54" s="18" t="n">
        <v>366.64046244</v>
      </c>
      <c r="J54" s="20" t="n">
        <v>6.45686739</v>
      </c>
      <c r="K54" s="18" t="n">
        <v>355.71797636</v>
      </c>
      <c r="L54" s="20" t="n">
        <v>6.17211847</v>
      </c>
      <c r="M54" s="18" t="n">
        <v>340.94372744</v>
      </c>
      <c r="N54" s="20" t="n">
        <v>6.50438265</v>
      </c>
      <c r="O54" s="18" t="n">
        <v>297.57841935</v>
      </c>
      <c r="P54" s="20" t="n">
        <v>8.27344974</v>
      </c>
      <c r="Q54" s="18" t="s">
        <v>182</v>
      </c>
      <c r="R54" s="20" t="s">
        <v>182</v>
      </c>
      <c r="S54" s="18" t="s">
        <v>182</v>
      </c>
      <c r="T54" s="20" t="s">
        <v>182</v>
      </c>
      <c r="U54" s="18" t="s">
        <v>182</v>
      </c>
      <c r="V54" s="20" t="s">
        <v>182</v>
      </c>
      <c r="W54" s="18" t="n">
        <v>309.11903414</v>
      </c>
      <c r="X54" s="20" t="n">
        <v>4.61581709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401.28813522</v>
      </c>
      <c r="T55" s="20" t="n">
        <v>2.95767116</v>
      </c>
      <c r="U55" s="18" t="s">
        <v>182</v>
      </c>
      <c r="V55" s="20" t="s">
        <v>182</v>
      </c>
      <c r="W55" s="18" t="s">
        <v>182</v>
      </c>
      <c r="X55" s="20" t="s">
        <v>182</v>
      </c>
    </row>
    <row r="56" spans="1:24">
      <c r="A56" s="15" t="s">
        <v>231</v>
      </c>
      <c r="B56" s="17" t="n">
        <v>5359</v>
      </c>
      <c r="C56" s="18">
        <f>(80.0/B56*100)</f>
        <v/>
      </c>
      <c r="D56" s="19" t="n">
        <v>5279</v>
      </c>
      <c r="E56" s="18" t="n">
        <v>534.71321453</v>
      </c>
      <c r="F56" s="20" t="n">
        <v>2.9633496</v>
      </c>
      <c r="G56" s="18" t="n">
        <v>539.84253788</v>
      </c>
      <c r="H56" s="20" t="n">
        <v>3.28732109</v>
      </c>
      <c r="I56" s="18" t="n">
        <v>504.39628707</v>
      </c>
      <c r="J56" s="20" t="n">
        <v>4.79058302</v>
      </c>
      <c r="K56" s="18" t="n">
        <v>493.38990685</v>
      </c>
      <c r="L56" s="20" t="n">
        <v>6.97076063</v>
      </c>
      <c r="M56" s="18" t="n">
        <v>458.80339789</v>
      </c>
      <c r="N56" s="20" t="n">
        <v>10.68784821</v>
      </c>
      <c r="O56" s="18" t="n">
        <v>431.98054993</v>
      </c>
      <c r="P56" s="20" t="n">
        <v>17.09401393</v>
      </c>
      <c r="Q56" s="18" t="s">
        <v>182</v>
      </c>
      <c r="R56" s="20" t="s">
        <v>182</v>
      </c>
      <c r="S56" s="18" t="s">
        <v>182</v>
      </c>
      <c r="T56" s="20" t="s">
        <v>182</v>
      </c>
      <c r="U56" s="18" t="s">
        <v>182</v>
      </c>
      <c r="V56" s="20" t="s">
        <v>182</v>
      </c>
      <c r="W56" s="18" t="n">
        <v>430.75171075</v>
      </c>
      <c r="X56" s="20" t="n">
        <v>18.54084011</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397.25949434</v>
      </c>
      <c r="T57" s="20" t="n">
        <v>2.86584073</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408.10219777</v>
      </c>
      <c r="T58" s="20" t="n">
        <v>2.92517356</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347.12590293</v>
      </c>
      <c r="T59" s="20" t="n">
        <v>1.56898215</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346.54897697</v>
      </c>
      <c r="T60" s="20" t="n">
        <v>4.41355694</v>
      </c>
      <c r="U60" s="18" t="s">
        <v>182</v>
      </c>
      <c r="V60" s="20" t="s">
        <v>182</v>
      </c>
      <c r="W60" s="18" t="s">
        <v>182</v>
      </c>
      <c r="X60" s="20" t="s">
        <v>182</v>
      </c>
    </row>
    <row r="61" spans="1:24">
      <c r="A61" s="15" t="s">
        <v>236</v>
      </c>
      <c r="B61" s="17" t="n">
        <v>6525</v>
      </c>
      <c r="C61" s="18">
        <f>(270.0/B61*100)</f>
        <v/>
      </c>
      <c r="D61" s="19" t="n">
        <v>6255</v>
      </c>
      <c r="E61" s="18" t="n">
        <v>499.53174263</v>
      </c>
      <c r="F61" s="20" t="n">
        <v>2.8795874</v>
      </c>
      <c r="G61" s="18" t="n">
        <v>476.54910183</v>
      </c>
      <c r="H61" s="20" t="n">
        <v>4.06914656</v>
      </c>
      <c r="I61" s="18" t="n">
        <v>454.65986684</v>
      </c>
      <c r="J61" s="20" t="n">
        <v>4.89512718</v>
      </c>
      <c r="K61" s="18" t="n">
        <v>430.1526412</v>
      </c>
      <c r="L61" s="20" t="n">
        <v>5.35706115</v>
      </c>
      <c r="M61" s="18" t="n">
        <v>403.46239404</v>
      </c>
      <c r="N61" s="20" t="n">
        <v>7.80012852</v>
      </c>
      <c r="O61" s="18" t="n">
        <v>368.81442632</v>
      </c>
      <c r="P61" s="20" t="n">
        <v>17.16780352</v>
      </c>
      <c r="Q61" s="18" t="s">
        <v>182</v>
      </c>
      <c r="R61" s="20" t="s">
        <v>182</v>
      </c>
      <c r="S61" s="18" t="s">
        <v>182</v>
      </c>
      <c r="T61" s="20" t="s">
        <v>182</v>
      </c>
      <c r="U61" s="18" t="s">
        <v>182</v>
      </c>
      <c r="V61" s="20" t="s">
        <v>182</v>
      </c>
      <c r="W61" s="18" t="n">
        <v>377.661051</v>
      </c>
      <c r="X61" s="20" t="n">
        <v>8.071225249999999</v>
      </c>
    </row>
    <row r="62" spans="1:24">
      <c r="A62" s="15" t="s">
        <v>237</v>
      </c>
      <c r="B62" s="17" t="n">
        <v>4476</v>
      </c>
      <c r="C62" s="18">
        <f>(5.0/B62*100)</f>
        <v/>
      </c>
      <c r="D62" s="19" t="n">
        <v>4471</v>
      </c>
      <c r="E62" s="18" t="n">
        <v>507.49261493</v>
      </c>
      <c r="F62" s="20" t="n">
        <v>1.7832608</v>
      </c>
      <c r="G62" s="18" t="n">
        <v>519.1624508</v>
      </c>
      <c r="H62" s="20" t="n">
        <v>2.59382443</v>
      </c>
      <c r="I62" s="18" t="n">
        <v>505.1955919</v>
      </c>
      <c r="J62" s="20" t="n">
        <v>3.88626231</v>
      </c>
      <c r="K62" s="18" t="n">
        <v>476.42815313</v>
      </c>
      <c r="L62" s="20" t="n">
        <v>8.602954690000001</v>
      </c>
      <c r="M62" s="18" t="n">
        <v>482.62560821</v>
      </c>
      <c r="N62" s="20" t="n">
        <v>9.498764449999999</v>
      </c>
      <c r="O62" s="18" t="n">
        <v>426.5402774</v>
      </c>
      <c r="P62" s="20" t="n">
        <v>15.63912385</v>
      </c>
      <c r="Q62" s="18" t="s">
        <v>182</v>
      </c>
      <c r="R62" s="20" t="s">
        <v>182</v>
      </c>
      <c r="S62" s="18" t="s">
        <v>182</v>
      </c>
      <c r="T62" s="20" t="s">
        <v>182</v>
      </c>
      <c r="U62" s="18" t="s">
        <v>182</v>
      </c>
      <c r="V62" s="20" t="s">
        <v>182</v>
      </c>
      <c r="W62" s="18" t="n">
        <v>467.1569225</v>
      </c>
      <c r="X62" s="20" t="n">
        <v>19.50226551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351.74154869</v>
      </c>
      <c r="T63" s="20" t="n">
        <v>1.40819617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446.66614265</v>
      </c>
      <c r="T64" s="20" t="n">
        <v>1.7787943</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416.22926213</v>
      </c>
      <c r="T65" s="20" t="n">
        <v>2.51747002</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426.88447764</v>
      </c>
      <c r="T66" s="20" t="n">
        <v>1.57885956</v>
      </c>
      <c r="U66" s="18" t="s">
        <v>182</v>
      </c>
      <c r="V66" s="20" t="s">
        <v>182</v>
      </c>
      <c r="W66" s="18" t="s">
        <v>182</v>
      </c>
      <c r="X66" s="20" t="s">
        <v>182</v>
      </c>
    </row>
    <row r="67" spans="1:24">
      <c r="A67" s="15" t="s">
        <v>242</v>
      </c>
      <c r="B67" s="17" t="n">
        <v>6971</v>
      </c>
      <c r="C67" s="18">
        <f>(300.0/B67*100)</f>
        <v/>
      </c>
      <c r="D67" s="19" t="n">
        <v>6671</v>
      </c>
      <c r="E67" s="18" t="n">
        <v>421.50058946</v>
      </c>
      <c r="F67" s="20" t="n">
        <v>3.21793552</v>
      </c>
      <c r="G67" s="18" t="n">
        <v>399.04054417</v>
      </c>
      <c r="H67" s="20" t="n">
        <v>4.34080504</v>
      </c>
      <c r="I67" s="18" t="n">
        <v>388.9283795</v>
      </c>
      <c r="J67" s="20" t="n">
        <v>6.23254832</v>
      </c>
      <c r="K67" s="18" t="n">
        <v>354.53456101</v>
      </c>
      <c r="L67" s="20" t="n">
        <v>7.9121414</v>
      </c>
      <c r="M67" s="18" t="n">
        <v>334.98754062</v>
      </c>
      <c r="N67" s="20" t="n">
        <v>9.13676167</v>
      </c>
      <c r="O67" s="18" t="n">
        <v>291.76354753</v>
      </c>
      <c r="P67" s="20" t="n">
        <v>5.37762837</v>
      </c>
      <c r="Q67" s="18" t="s">
        <v>182</v>
      </c>
      <c r="R67" s="20" t="s">
        <v>182</v>
      </c>
      <c r="S67" s="18" t="s">
        <v>182</v>
      </c>
      <c r="T67" s="20" t="s">
        <v>182</v>
      </c>
      <c r="U67" s="18" t="s">
        <v>182</v>
      </c>
      <c r="V67" s="20" t="s">
        <v>182</v>
      </c>
      <c r="W67" s="18" t="n">
        <v>339.56211803</v>
      </c>
      <c r="X67" s="20" t="n">
        <v>5.6566904</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401.88733115</v>
      </c>
      <c r="T68" s="20" t="n">
        <v>1.01913634</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433.61659804</v>
      </c>
      <c r="T69" s="20" t="n">
        <v>4.0674456</v>
      </c>
      <c r="U69" s="18" t="s">
        <v>182</v>
      </c>
      <c r="V69" s="20" t="s">
        <v>182</v>
      </c>
      <c r="W69" s="18" t="s">
        <v>182</v>
      </c>
      <c r="X69" s="20" t="s">
        <v>182</v>
      </c>
    </row>
    <row r="70" spans="1:24">
      <c r="A70" s="15" t="s">
        <v>245</v>
      </c>
      <c r="B70" s="17" t="n">
        <v>6036</v>
      </c>
      <c r="C70" s="18">
        <f>(223.0/B70*100)</f>
        <v/>
      </c>
      <c r="D70" s="19" t="n">
        <v>5813</v>
      </c>
      <c r="E70" s="18" t="n">
        <v>517.56592513</v>
      </c>
      <c r="F70" s="20" t="n">
        <v>2.9782344</v>
      </c>
      <c r="G70" s="18" t="n">
        <v>500.71102636</v>
      </c>
      <c r="H70" s="20" t="n">
        <v>5.64032961</v>
      </c>
      <c r="I70" s="18" t="n">
        <v>487.26411833</v>
      </c>
      <c r="J70" s="20" t="n">
        <v>5.21538654</v>
      </c>
      <c r="K70" s="18" t="n">
        <v>473.84250724</v>
      </c>
      <c r="L70" s="20" t="n">
        <v>5.32516015</v>
      </c>
      <c r="M70" s="18" t="n">
        <v>456.84452491</v>
      </c>
      <c r="N70" s="20" t="n">
        <v>6.36212317</v>
      </c>
      <c r="O70" s="18" t="n">
        <v>426.1731216</v>
      </c>
      <c r="P70" s="20" t="n">
        <v>17.43907662</v>
      </c>
      <c r="Q70" s="18" t="s">
        <v>182</v>
      </c>
      <c r="R70" s="20" t="s">
        <v>182</v>
      </c>
      <c r="S70" s="18" t="s">
        <v>182</v>
      </c>
      <c r="T70" s="20" t="s">
        <v>182</v>
      </c>
      <c r="U70" s="18" t="s">
        <v>182</v>
      </c>
      <c r="V70" s="20" t="s">
        <v>182</v>
      </c>
      <c r="W70" s="18" t="n">
        <v>442.44304816</v>
      </c>
      <c r="X70" s="20" t="n">
        <v>7.45186718</v>
      </c>
    </row>
    <row r="71" spans="1:24">
      <c r="A71" s="15" t="s">
        <v>246</v>
      </c>
      <c r="B71" s="17" t="n">
        <v>6115</v>
      </c>
      <c r="C71" s="18">
        <f>(122.0/B71*100)</f>
        <v/>
      </c>
      <c r="D71" s="19" t="n">
        <v>5993</v>
      </c>
      <c r="E71" s="18" t="n">
        <v>539.63449926</v>
      </c>
      <c r="F71" s="20" t="n">
        <v>2.15055433</v>
      </c>
      <c r="G71" s="18" t="n">
        <v>549.96142093</v>
      </c>
      <c r="H71" s="20" t="n">
        <v>2.8363054</v>
      </c>
      <c r="I71" s="18" t="n">
        <v>516.35556063</v>
      </c>
      <c r="J71" s="20" t="n">
        <v>4.41836287</v>
      </c>
      <c r="K71" s="18" t="n">
        <v>510.5461345</v>
      </c>
      <c r="L71" s="20" t="n">
        <v>7.65489496</v>
      </c>
      <c r="M71" s="18" t="n">
        <v>496.60665803</v>
      </c>
      <c r="N71" s="20" t="n">
        <v>11.39085839</v>
      </c>
      <c r="O71" s="18" t="n">
        <v>440.86831375</v>
      </c>
      <c r="P71" s="20" t="n">
        <v>17.19045308</v>
      </c>
      <c r="Q71" s="18" t="s">
        <v>182</v>
      </c>
      <c r="R71" s="20" t="s">
        <v>182</v>
      </c>
      <c r="S71" s="18" t="s">
        <v>182</v>
      </c>
      <c r="T71" s="20" t="s">
        <v>182</v>
      </c>
      <c r="U71" s="18" t="s">
        <v>182</v>
      </c>
      <c r="V71" s="20" t="s">
        <v>182</v>
      </c>
      <c r="W71" s="18" t="n">
        <v>479.05902131</v>
      </c>
      <c r="X71" s="20" t="n">
        <v>15.22419887</v>
      </c>
    </row>
    <row r="72" spans="1:24">
      <c r="A72" s="15" t="s">
        <v>247</v>
      </c>
      <c r="B72" s="17" t="n">
        <v>7708</v>
      </c>
      <c r="C72" s="18">
        <f>(9.0/B72*100)</f>
        <v/>
      </c>
      <c r="D72" s="19" t="n">
        <v>7699</v>
      </c>
      <c r="E72" s="18" t="n">
        <v>494.90935104</v>
      </c>
      <c r="F72" s="20" t="n">
        <v>2.6780556</v>
      </c>
      <c r="G72" s="18" t="n">
        <v>513.82115014</v>
      </c>
      <c r="H72" s="20" t="n">
        <v>4.06309281</v>
      </c>
      <c r="I72" s="18" t="n">
        <v>497.41972158</v>
      </c>
      <c r="J72" s="20" t="n">
        <v>5.94849465</v>
      </c>
      <c r="K72" s="18" t="n">
        <v>441.3220656</v>
      </c>
      <c r="L72" s="20" t="n">
        <v>13.84392994</v>
      </c>
      <c r="M72" s="18" t="n">
        <v>429.58112622</v>
      </c>
      <c r="N72" s="20" t="n">
        <v>14.12665544</v>
      </c>
      <c r="O72" s="18" t="n">
        <v>326.14458683</v>
      </c>
      <c r="P72" s="20" t="n">
        <v>15.96470294</v>
      </c>
      <c r="Q72" s="18" t="s">
        <v>182</v>
      </c>
      <c r="R72" s="20" t="s">
        <v>182</v>
      </c>
      <c r="S72" s="18" t="s">
        <v>182</v>
      </c>
      <c r="T72" s="20" t="s">
        <v>182</v>
      </c>
      <c r="U72" s="18" t="s">
        <v>182</v>
      </c>
      <c r="V72" s="20" t="s">
        <v>182</v>
      </c>
      <c r="W72" s="18" t="n">
        <v>437.6045845</v>
      </c>
      <c r="X72" s="20" t="n">
        <v>19.18930996</v>
      </c>
    </row>
    <row r="73" spans="1:24">
      <c r="A73" s="15" t="s">
        <v>248</v>
      </c>
      <c r="B73" s="17" t="n">
        <v>8249</v>
      </c>
      <c r="C73" s="18">
        <f>(254.0/B73*100)</f>
        <v/>
      </c>
      <c r="D73" s="19" t="n">
        <v>7995</v>
      </c>
      <c r="E73" s="18" t="n">
        <v>422.99069897</v>
      </c>
      <c r="F73" s="20" t="n">
        <v>4.41720261</v>
      </c>
      <c r="G73" s="18" t="n">
        <v>422.05857008</v>
      </c>
      <c r="H73" s="20" t="n">
        <v>4.47772715</v>
      </c>
      <c r="I73" s="18" t="n">
        <v>413.99795681</v>
      </c>
      <c r="J73" s="20" t="n">
        <v>3.92305495</v>
      </c>
      <c r="K73" s="18" t="n">
        <v>390.40291822</v>
      </c>
      <c r="L73" s="20" t="n">
        <v>4.8207232</v>
      </c>
      <c r="M73" s="18" t="n">
        <v>386.5475178</v>
      </c>
      <c r="N73" s="20" t="n">
        <v>5.46804886</v>
      </c>
      <c r="O73" s="18" t="n">
        <v>351.84252841</v>
      </c>
      <c r="P73" s="20" t="n">
        <v>8.1004358</v>
      </c>
      <c r="Q73" s="18" t="s">
        <v>182</v>
      </c>
      <c r="R73" s="20" t="s">
        <v>182</v>
      </c>
      <c r="S73" s="18" t="s">
        <v>182</v>
      </c>
      <c r="T73" s="20" t="s">
        <v>182</v>
      </c>
      <c r="U73" s="18" t="s">
        <v>182</v>
      </c>
      <c r="V73" s="20" t="s">
        <v>182</v>
      </c>
      <c r="W73" s="18" t="n">
        <v>361.60707326</v>
      </c>
      <c r="X73" s="20" t="n">
        <v>8.129016379999999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427.27325298</v>
      </c>
      <c r="T74" s="20" t="n">
        <v>1.48755563</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361.05550906</v>
      </c>
      <c r="T75" s="20" t="n">
        <v>3.06496607</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433.54229026</v>
      </c>
      <c r="T76" s="20" t="n">
        <v>2.87055143</v>
      </c>
      <c r="U76" s="18" t="s">
        <v>182</v>
      </c>
      <c r="V76" s="20" t="s">
        <v>182</v>
      </c>
      <c r="W76" s="18" t="s">
        <v>182</v>
      </c>
      <c r="X76" s="20" t="s">
        <v>182</v>
      </c>
    </row>
    <row r="77" spans="1:24">
      <c r="A77" s="15" t="s">
        <v>252</v>
      </c>
      <c r="B77" s="17" t="n">
        <v>6062</v>
      </c>
      <c r="C77" s="18">
        <f>(298.0/B77*100)</f>
        <v/>
      </c>
      <c r="D77" s="19" t="n">
        <v>5764</v>
      </c>
      <c r="E77" s="18" t="n">
        <v>474.43149096</v>
      </c>
      <c r="F77" s="20" t="n">
        <v>3.24436769</v>
      </c>
      <c r="G77" s="18" t="n">
        <v>462.81171941</v>
      </c>
      <c r="H77" s="20" t="n">
        <v>4.73464493</v>
      </c>
      <c r="I77" s="18" t="n">
        <v>445.75162102</v>
      </c>
      <c r="J77" s="20" t="n">
        <v>6.14584061</v>
      </c>
      <c r="K77" s="18" t="n">
        <v>419.94848919</v>
      </c>
      <c r="L77" s="20" t="n">
        <v>5.34342937</v>
      </c>
      <c r="M77" s="18" t="n">
        <v>387.16905047</v>
      </c>
      <c r="N77" s="20" t="n">
        <v>6.64399683</v>
      </c>
      <c r="O77" s="18" t="n">
        <v>324.87880635</v>
      </c>
      <c r="P77" s="20" t="n">
        <v>14.89113436</v>
      </c>
      <c r="Q77" s="18" t="s">
        <v>182</v>
      </c>
      <c r="R77" s="20" t="s">
        <v>182</v>
      </c>
      <c r="S77" s="18" t="s">
        <v>182</v>
      </c>
      <c r="T77" s="20" t="s">
        <v>182</v>
      </c>
      <c r="U77" s="18" t="s">
        <v>182</v>
      </c>
      <c r="V77" s="20" t="s">
        <v>182</v>
      </c>
      <c r="W77" s="18" t="n">
        <v>374.62990142</v>
      </c>
      <c r="X77" s="20" t="n">
        <v>4.20624694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486.77376404</v>
      </c>
      <c r="T78" s="20" t="n">
        <v>3.73078934</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475.33231053</v>
      </c>
      <c r="T79" s="20" t="n">
        <v>7.19302375</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427.14102033</v>
      </c>
      <c r="T80" s="20" t="n">
        <v>3.42468904</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430.57819649</v>
      </c>
      <c r="T81" s="20" t="n">
        <v>3.47584594</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349</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464.31311733</v>
      </c>
      <c r="F7" s="20" t="n">
        <v>4.54911103</v>
      </c>
      <c r="G7" s="18" t="n">
        <v>513.4240237499999</v>
      </c>
      <c r="H7" s="20" t="n">
        <v>2.90829692</v>
      </c>
      <c r="I7" s="18" t="n">
        <v>517.41241569</v>
      </c>
      <c r="J7" s="20" t="n">
        <v>2.5887404</v>
      </c>
      <c r="K7" s="18" t="n">
        <v>502.59901921</v>
      </c>
      <c r="L7" s="20" t="n">
        <v>3.12889384</v>
      </c>
      <c r="M7" s="18" t="n">
        <v>407.59514641</v>
      </c>
      <c r="N7" s="20" t="n">
        <v>17.19088166</v>
      </c>
      <c r="O7" s="18" t="s">
        <v>182</v>
      </c>
      <c r="P7" s="20" t="s">
        <v>182</v>
      </c>
      <c r="Q7" s="18" t="s">
        <v>182</v>
      </c>
      <c r="R7" s="20" t="s">
        <v>182</v>
      </c>
      <c r="S7" s="18" t="s">
        <v>182</v>
      </c>
      <c r="T7" s="20" t="s">
        <v>182</v>
      </c>
      <c r="U7" s="18" t="n">
        <v>467.42791853</v>
      </c>
      <c r="V7" s="20" t="n">
        <v>5.11300122</v>
      </c>
    </row>
    <row r="8" spans="1:22">
      <c r="A8" s="15" t="s">
        <v>183</v>
      </c>
      <c r="B8" s="17" t="n">
        <v>7007</v>
      </c>
      <c r="C8" s="18">
        <f>(227.0/B8*100)</f>
        <v/>
      </c>
      <c r="D8" s="19" t="n">
        <v>6780</v>
      </c>
      <c r="E8" s="18" t="n">
        <v>461.41012015</v>
      </c>
      <c r="F8" s="20" t="n">
        <v>4.45629935</v>
      </c>
      <c r="G8" s="18" t="n">
        <v>504.56466143</v>
      </c>
      <c r="H8" s="20" t="n">
        <v>3.66143876</v>
      </c>
      <c r="I8" s="18" t="n">
        <v>508.15996481</v>
      </c>
      <c r="J8" s="20" t="n">
        <v>3.4109922</v>
      </c>
      <c r="K8" s="18" t="n">
        <v>470.41933598</v>
      </c>
      <c r="L8" s="20" t="n">
        <v>3.98711653</v>
      </c>
      <c r="M8" s="18" t="n">
        <v>386.26625258</v>
      </c>
      <c r="N8" s="20" t="n">
        <v>31.80566846</v>
      </c>
      <c r="O8" s="18" t="s">
        <v>182</v>
      </c>
      <c r="P8" s="20" t="s">
        <v>182</v>
      </c>
      <c r="Q8" s="18" t="n">
        <v>361.38025951</v>
      </c>
      <c r="R8" s="20" t="n">
        <v>22.72565673</v>
      </c>
      <c r="S8" s="18" t="s">
        <v>182</v>
      </c>
      <c r="T8" s="20" t="s">
        <v>182</v>
      </c>
      <c r="U8" s="18" t="n">
        <v>392.08020638</v>
      </c>
      <c r="V8" s="20" t="n">
        <v>9.139062559999999</v>
      </c>
    </row>
    <row r="9" spans="1:22">
      <c r="A9" s="15" t="s">
        <v>184</v>
      </c>
      <c r="B9" s="17" t="n">
        <v>9651</v>
      </c>
      <c r="C9" s="18">
        <f>(627.0/B9*100)</f>
        <v/>
      </c>
      <c r="D9" s="19" t="n">
        <v>9024</v>
      </c>
      <c r="E9" s="18" t="n">
        <v>460.12065983</v>
      </c>
      <c r="F9" s="20" t="n">
        <v>6.0701665</v>
      </c>
      <c r="G9" s="18" t="n">
        <v>527.49992894</v>
      </c>
      <c r="H9" s="20" t="n">
        <v>2.90176647</v>
      </c>
      <c r="I9" s="18" t="n">
        <v>521.10732022</v>
      </c>
      <c r="J9" s="20" t="n">
        <v>2.76834382</v>
      </c>
      <c r="K9" s="18" t="n">
        <v>495.89580476</v>
      </c>
      <c r="L9" s="20" t="n">
        <v>3.08383177</v>
      </c>
      <c r="M9" s="18" t="n">
        <v>468.80407001</v>
      </c>
      <c r="N9" s="20" t="n">
        <v>44.15422539</v>
      </c>
      <c r="O9" s="18" t="s">
        <v>182</v>
      </c>
      <c r="P9" s="20" t="s">
        <v>182</v>
      </c>
      <c r="Q9" s="18" t="n">
        <v>347.7815185</v>
      </c>
      <c r="R9" s="20" t="n">
        <v>11.20716786</v>
      </c>
      <c r="S9" s="18" t="s">
        <v>182</v>
      </c>
      <c r="T9" s="20" t="s">
        <v>182</v>
      </c>
      <c r="U9" s="18" t="n">
        <v>408.34776657</v>
      </c>
      <c r="V9" s="20" t="n">
        <v>5.89293835</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(154.0/B11*100)</f>
        <v/>
      </c>
      <c r="D11" s="19" t="n">
        <v>6899</v>
      </c>
      <c r="E11" s="18" t="n">
        <v>426.62319654</v>
      </c>
      <c r="F11" s="20" t="n">
        <v>5.32933707</v>
      </c>
      <c r="G11" s="18" t="n">
        <v>465.20036613</v>
      </c>
      <c r="H11" s="20" t="n">
        <v>3.62476726</v>
      </c>
      <c r="I11" s="18" t="n">
        <v>468.93653745</v>
      </c>
      <c r="J11" s="20" t="n">
        <v>3.05315602</v>
      </c>
      <c r="K11" s="18" t="n">
        <v>473.77995114</v>
      </c>
      <c r="L11" s="20" t="n">
        <v>4.11024442</v>
      </c>
      <c r="M11" s="18" t="n">
        <v>312.95665784</v>
      </c>
      <c r="N11" s="20" t="n">
        <v>30.7330562</v>
      </c>
      <c r="O11" s="18" t="s">
        <v>182</v>
      </c>
      <c r="P11" s="20" t="s">
        <v>182</v>
      </c>
      <c r="Q11" s="18" t="s">
        <v>182</v>
      </c>
      <c r="R11" s="20" t="s">
        <v>182</v>
      </c>
      <c r="S11" s="18" t="s">
        <v>182</v>
      </c>
      <c r="T11" s="20" t="s">
        <v>182</v>
      </c>
      <c r="U11" s="18" t="n">
        <v>414.33776575</v>
      </c>
      <c r="V11" s="20" t="n">
        <v>8.038547100000001</v>
      </c>
    </row>
    <row r="12" spans="1:22">
      <c r="A12" s="15" t="s">
        <v>187</v>
      </c>
      <c r="B12" s="17" t="n">
        <v>6894</v>
      </c>
      <c r="C12" s="18">
        <f>(128.0/B12*100)</f>
        <v/>
      </c>
      <c r="D12" s="19" t="n">
        <v>6766</v>
      </c>
      <c r="E12" s="18" t="n">
        <v>468.60981478</v>
      </c>
      <c r="F12" s="20" t="n">
        <v>4.73676503</v>
      </c>
      <c r="G12" s="18" t="n">
        <v>510.04143334</v>
      </c>
      <c r="H12" s="20" t="n">
        <v>3.14468372</v>
      </c>
      <c r="I12" s="18" t="n">
        <v>498.69644881</v>
      </c>
      <c r="J12" s="20" t="n">
        <v>3.04959732</v>
      </c>
      <c r="K12" s="18" t="n">
        <v>482.05340815</v>
      </c>
      <c r="L12" s="20" t="n">
        <v>4.51980073</v>
      </c>
      <c r="M12" s="18" t="n">
        <v>401.25210766</v>
      </c>
      <c r="N12" s="20" t="n">
        <v>22.85696234</v>
      </c>
      <c r="O12" s="18" t="s">
        <v>182</v>
      </c>
      <c r="P12" s="20" t="s">
        <v>182</v>
      </c>
      <c r="Q12" s="18" t="n">
        <v>332.31014509</v>
      </c>
      <c r="R12" s="20" t="n">
        <v>18.34291261</v>
      </c>
      <c r="S12" s="18" t="s">
        <v>182</v>
      </c>
      <c r="T12" s="20" t="s">
        <v>182</v>
      </c>
      <c r="U12" s="18" t="n">
        <v>394.59925083</v>
      </c>
      <c r="V12" s="20" t="n">
        <v>8.44503855</v>
      </c>
    </row>
    <row r="13" spans="1:22">
      <c r="A13" s="15" t="s">
        <v>188</v>
      </c>
      <c r="B13" s="17" t="n">
        <v>7161</v>
      </c>
      <c r="C13" s="18">
        <f>(353.0/B13*100)</f>
        <v/>
      </c>
      <c r="D13" s="19" t="n">
        <v>6808</v>
      </c>
      <c r="E13" s="18" t="n">
        <v>488.688006</v>
      </c>
      <c r="F13" s="20" t="n">
        <v>5.01236531</v>
      </c>
      <c r="G13" s="18" t="n">
        <v>516.85751124</v>
      </c>
      <c r="H13" s="20" t="n">
        <v>3.13871584</v>
      </c>
      <c r="I13" s="18" t="n">
        <v>514.90143501</v>
      </c>
      <c r="J13" s="20" t="n">
        <v>2.81104579</v>
      </c>
      <c r="K13" s="18" t="n">
        <v>505.51404646</v>
      </c>
      <c r="L13" s="20" t="n">
        <v>3.66781376</v>
      </c>
      <c r="M13" s="18" t="n">
        <v>391.87245923</v>
      </c>
      <c r="N13" s="20" t="n">
        <v>22.46267813</v>
      </c>
      <c r="O13" s="18" t="s">
        <v>182</v>
      </c>
      <c r="P13" s="20" t="s">
        <v>182</v>
      </c>
      <c r="Q13" s="18" t="n">
        <v>407.4699787</v>
      </c>
      <c r="R13" s="20" t="n">
        <v>6.79601306</v>
      </c>
      <c r="S13" s="18" t="s">
        <v>182</v>
      </c>
      <c r="T13" s="20" t="s">
        <v>182</v>
      </c>
      <c r="U13" s="18" t="n">
        <v>407.77069065</v>
      </c>
      <c r="V13" s="20" t="n">
        <v>7.62670004</v>
      </c>
    </row>
    <row r="14" spans="1:22">
      <c r="A14" s="15" t="s">
        <v>189</v>
      </c>
      <c r="B14" s="17" t="n">
        <v>5587</v>
      </c>
      <c r="C14" s="18">
        <f>(204.0/B14*100)</f>
        <v/>
      </c>
      <c r="D14" s="19" t="n">
        <v>5383</v>
      </c>
      <c r="E14" s="18" t="n">
        <v>492.91166664</v>
      </c>
      <c r="F14" s="20" t="n">
        <v>4.37355269</v>
      </c>
      <c r="G14" s="18" t="n">
        <v>524.43772229</v>
      </c>
      <c r="H14" s="20" t="n">
        <v>2.95848397</v>
      </c>
      <c r="I14" s="18" t="n">
        <v>529.27505629</v>
      </c>
      <c r="J14" s="20" t="n">
        <v>2.47930321</v>
      </c>
      <c r="K14" s="18" t="n">
        <v>518.2009560400001</v>
      </c>
      <c r="L14" s="20" t="n">
        <v>5.54522431</v>
      </c>
      <c r="M14" s="18" t="n">
        <v>397.46444377</v>
      </c>
      <c r="N14" s="20" t="n">
        <v>18.97557136</v>
      </c>
      <c r="O14" s="18" t="s">
        <v>182</v>
      </c>
      <c r="P14" s="20" t="s">
        <v>182</v>
      </c>
      <c r="Q14" s="18" t="s">
        <v>182</v>
      </c>
      <c r="R14" s="20" t="s">
        <v>182</v>
      </c>
      <c r="S14" s="18" t="s">
        <v>182</v>
      </c>
      <c r="T14" s="20" t="s">
        <v>182</v>
      </c>
      <c r="U14" s="18" t="n">
        <v>445.09891414</v>
      </c>
      <c r="V14" s="20" t="n">
        <v>9.063783600000001</v>
      </c>
    </row>
    <row r="15" spans="1:22">
      <c r="A15" s="15" t="s">
        <v>190</v>
      </c>
      <c r="B15" s="17" t="n">
        <v>5882</v>
      </c>
      <c r="C15" s="18">
        <f>(180.0/B15*100)</f>
        <v/>
      </c>
      <c r="D15" s="19" t="n">
        <v>5702</v>
      </c>
      <c r="E15" s="18" t="n">
        <v>504.52414826</v>
      </c>
      <c r="F15" s="20" t="n">
        <v>5.63977405</v>
      </c>
      <c r="G15" s="18" t="n">
        <v>536.06310451</v>
      </c>
      <c r="H15" s="20" t="n">
        <v>2.93923524</v>
      </c>
      <c r="I15" s="18" t="n">
        <v>542.98856345</v>
      </c>
      <c r="J15" s="20" t="n">
        <v>2.60962882</v>
      </c>
      <c r="K15" s="18" t="n">
        <v>517.16589958</v>
      </c>
      <c r="L15" s="20" t="n">
        <v>5.59051339</v>
      </c>
      <c r="M15" s="18" t="n">
        <v>346.97734016</v>
      </c>
      <c r="N15" s="20" t="n">
        <v>25.67199834</v>
      </c>
      <c r="O15" s="18" t="s">
        <v>182</v>
      </c>
      <c r="P15" s="20" t="s">
        <v>182</v>
      </c>
      <c r="Q15" s="18" t="n">
        <v>367.66871077</v>
      </c>
      <c r="R15" s="20" t="n">
        <v>14.82638214</v>
      </c>
      <c r="S15" s="18" t="s">
        <v>182</v>
      </c>
      <c r="T15" s="20" t="s">
        <v>182</v>
      </c>
      <c r="U15" s="18" t="n">
        <v>444.08512147</v>
      </c>
      <c r="V15" s="20" t="n">
        <v>9.15723371</v>
      </c>
    </row>
    <row r="16" spans="1:22">
      <c r="A16" s="15" t="s">
        <v>191</v>
      </c>
      <c r="B16" s="17" t="n">
        <v>6108</v>
      </c>
      <c r="C16" s="18">
        <f>(276.0/B16*100)</f>
        <v/>
      </c>
      <c r="D16" s="19" t="n">
        <v>5832</v>
      </c>
      <c r="E16" s="18" t="n">
        <v>437.04753469</v>
      </c>
      <c r="F16" s="20" t="n">
        <v>8.84777019</v>
      </c>
      <c r="G16" s="18" t="n">
        <v>517.01820924</v>
      </c>
      <c r="H16" s="20" t="n">
        <v>5.00941358</v>
      </c>
      <c r="I16" s="18" t="n">
        <v>524.03051787</v>
      </c>
      <c r="J16" s="20" t="n">
        <v>2.78376482</v>
      </c>
      <c r="K16" s="18" t="n">
        <v>505.7903587</v>
      </c>
      <c r="L16" s="20" t="n">
        <v>3.12150827</v>
      </c>
      <c r="M16" s="18" t="n">
        <v>327.78468044</v>
      </c>
      <c r="N16" s="20" t="n">
        <v>17.76127597</v>
      </c>
      <c r="O16" s="18" t="s">
        <v>182</v>
      </c>
      <c r="P16" s="20" t="s">
        <v>182</v>
      </c>
      <c r="Q16" s="18" t="s">
        <v>182</v>
      </c>
      <c r="R16" s="20" t="s">
        <v>182</v>
      </c>
      <c r="S16" s="18" t="s">
        <v>182</v>
      </c>
      <c r="T16" s="20" t="s">
        <v>182</v>
      </c>
      <c r="U16" s="18" t="n">
        <v>386.13166234</v>
      </c>
      <c r="V16" s="20" t="n">
        <v>8.74539285</v>
      </c>
    </row>
    <row r="17" spans="1:22">
      <c r="A17" s="15" t="s">
        <v>192</v>
      </c>
      <c r="B17" s="17" t="n">
        <v>6504</v>
      </c>
      <c r="C17" s="18">
        <f>(824.0/B17*100)</f>
        <v/>
      </c>
      <c r="D17" s="19" t="n">
        <v>5680</v>
      </c>
      <c r="E17" s="18" t="n">
        <v>480.94590014</v>
      </c>
      <c r="F17" s="20" t="n">
        <v>5.76278891</v>
      </c>
      <c r="G17" s="18" t="n">
        <v>528.26333013</v>
      </c>
      <c r="H17" s="20" t="n">
        <v>3.90448532</v>
      </c>
      <c r="I17" s="18" t="n">
        <v>533.63554111</v>
      </c>
      <c r="J17" s="20" t="n">
        <v>3.08780681</v>
      </c>
      <c r="K17" s="18" t="n">
        <v>511.74734347</v>
      </c>
      <c r="L17" s="20" t="n">
        <v>4.41735255</v>
      </c>
      <c r="M17" s="18" t="s">
        <v>182</v>
      </c>
      <c r="N17" s="20" t="s">
        <v>182</v>
      </c>
      <c r="O17" s="18" t="s">
        <v>182</v>
      </c>
      <c r="P17" s="20" t="s">
        <v>182</v>
      </c>
      <c r="Q17" s="18" t="n">
        <v>338.260297</v>
      </c>
      <c r="R17" s="20" t="n">
        <v>14.23011861</v>
      </c>
      <c r="S17" s="18" t="s">
        <v>182</v>
      </c>
      <c r="T17" s="20" t="s">
        <v>182</v>
      </c>
      <c r="U17" s="18" t="n">
        <v>408.04866784</v>
      </c>
      <c r="V17" s="20" t="n">
        <v>10.48314427</v>
      </c>
    </row>
    <row r="18" spans="1:22">
      <c r="A18" s="15" t="s">
        <v>193</v>
      </c>
      <c r="B18" s="17" t="n">
        <v>5532</v>
      </c>
      <c r="C18" s="18">
        <f>(40.0/B18*100)</f>
        <v/>
      </c>
      <c r="D18" s="19" t="n">
        <v>5492</v>
      </c>
      <c r="E18" s="18" t="n">
        <v>442.76730256</v>
      </c>
      <c r="F18" s="20" t="n">
        <v>5.43505764</v>
      </c>
      <c r="G18" s="18" t="n">
        <v>478.65393741</v>
      </c>
      <c r="H18" s="20" t="n">
        <v>4.46429149</v>
      </c>
      <c r="I18" s="18" t="n">
        <v>487.40986144</v>
      </c>
      <c r="J18" s="20" t="n">
        <v>4.23557233</v>
      </c>
      <c r="K18" s="18" t="n">
        <v>477.64345727</v>
      </c>
      <c r="L18" s="20" t="n">
        <v>4.60112593</v>
      </c>
      <c r="M18" s="18" t="n">
        <v>344.14369298</v>
      </c>
      <c r="N18" s="20" t="n">
        <v>18.50959331</v>
      </c>
      <c r="O18" s="18" t="s">
        <v>182</v>
      </c>
      <c r="P18" s="20" t="s">
        <v>182</v>
      </c>
      <c r="Q18" s="18" t="s">
        <v>182</v>
      </c>
      <c r="R18" s="20" t="s">
        <v>182</v>
      </c>
      <c r="S18" s="18" t="s">
        <v>182</v>
      </c>
      <c r="T18" s="20" t="s">
        <v>182</v>
      </c>
      <c r="U18" s="18" t="n">
        <v>370.09602178</v>
      </c>
      <c r="V18" s="20" t="n">
        <v>10.08920999</v>
      </c>
    </row>
    <row r="19" spans="1:22">
      <c r="A19" s="15" t="s">
        <v>194</v>
      </c>
      <c r="B19" s="17" t="n">
        <v>5658</v>
      </c>
      <c r="C19" s="18">
        <f>(225.0/B19*100)</f>
        <v/>
      </c>
      <c r="D19" s="19" t="n">
        <v>5433</v>
      </c>
      <c r="E19" s="18" t="n">
        <v>434.43152352</v>
      </c>
      <c r="F19" s="20" t="n">
        <v>6.0660767</v>
      </c>
      <c r="G19" s="18" t="n">
        <v>489.47677678</v>
      </c>
      <c r="H19" s="20" t="n">
        <v>3.60205142</v>
      </c>
      <c r="I19" s="18" t="n">
        <v>479.87316339</v>
      </c>
      <c r="J19" s="20" t="n">
        <v>3.16475186</v>
      </c>
      <c r="K19" s="18" t="n">
        <v>464.21677183</v>
      </c>
      <c r="L19" s="20" t="n">
        <v>4.9341153</v>
      </c>
      <c r="M19" s="18" t="n">
        <v>417.5235188</v>
      </c>
      <c r="N19" s="20" t="n">
        <v>18.56400748</v>
      </c>
      <c r="O19" s="18" t="s">
        <v>182</v>
      </c>
      <c r="P19" s="20" t="s">
        <v>182</v>
      </c>
      <c r="Q19" s="18" t="s">
        <v>182</v>
      </c>
      <c r="R19" s="20" t="s">
        <v>182</v>
      </c>
      <c r="S19" s="18" t="s">
        <v>182</v>
      </c>
      <c r="T19" s="20" t="s">
        <v>182</v>
      </c>
      <c r="U19" s="18" t="n">
        <v>385.99626561</v>
      </c>
      <c r="V19" s="20" t="n">
        <v>7.12042152</v>
      </c>
    </row>
    <row r="20" spans="1:22">
      <c r="A20" s="15" t="s">
        <v>195</v>
      </c>
      <c r="B20" s="17" t="n">
        <v>3371</v>
      </c>
      <c r="C20" s="18">
        <f>(81.0/B20*100)</f>
        <v/>
      </c>
      <c r="D20" s="19" t="n">
        <v>3290</v>
      </c>
      <c r="E20" s="18" t="n">
        <v>449.73832264</v>
      </c>
      <c r="F20" s="20" t="n">
        <v>7.4911261</v>
      </c>
      <c r="G20" s="18" t="n">
        <v>486.80886885</v>
      </c>
      <c r="H20" s="20" t="n">
        <v>4.48051799</v>
      </c>
      <c r="I20" s="18" t="n">
        <v>497.09952904</v>
      </c>
      <c r="J20" s="20" t="n">
        <v>2.73103295</v>
      </c>
      <c r="K20" s="18" t="n">
        <v>477.96197568</v>
      </c>
      <c r="L20" s="20" t="n">
        <v>5.4309247</v>
      </c>
      <c r="M20" s="18" t="s">
        <v>182</v>
      </c>
      <c r="N20" s="20" t="s">
        <v>182</v>
      </c>
      <c r="O20" s="18" t="s">
        <v>182</v>
      </c>
      <c r="P20" s="20" t="s">
        <v>182</v>
      </c>
      <c r="Q20" s="18" t="s">
        <v>182</v>
      </c>
      <c r="R20" s="20" t="s">
        <v>182</v>
      </c>
      <c r="S20" s="18" t="s">
        <v>182</v>
      </c>
      <c r="T20" s="20" t="s">
        <v>182</v>
      </c>
      <c r="U20" s="18" t="n">
        <v>405.66144197</v>
      </c>
      <c r="V20" s="20" t="n">
        <v>7.69699074</v>
      </c>
    </row>
    <row r="21" spans="1:22">
      <c r="A21" s="15" t="s">
        <v>196</v>
      </c>
      <c r="B21" s="17" t="n">
        <v>5741</v>
      </c>
      <c r="C21" s="18">
        <f>(102.0/B21*100)</f>
        <v/>
      </c>
      <c r="D21" s="19" t="n">
        <v>5639</v>
      </c>
      <c r="E21" s="18" t="n">
        <v>486.65410517</v>
      </c>
      <c r="F21" s="20" t="n">
        <v>6.54754334</v>
      </c>
      <c r="G21" s="18" t="n">
        <v>529.6479431499999</v>
      </c>
      <c r="H21" s="20" t="n">
        <v>3.33674146</v>
      </c>
      <c r="I21" s="18" t="n">
        <v>526.47465517</v>
      </c>
      <c r="J21" s="20" t="n">
        <v>2.75828003</v>
      </c>
      <c r="K21" s="18" t="n">
        <v>518.36524303</v>
      </c>
      <c r="L21" s="20" t="n">
        <v>3.0470168</v>
      </c>
      <c r="M21" s="18" t="n">
        <v>412.14039851</v>
      </c>
      <c r="N21" s="20" t="n">
        <v>36.64432922</v>
      </c>
      <c r="O21" s="18" t="s">
        <v>182</v>
      </c>
      <c r="P21" s="20" t="s">
        <v>182</v>
      </c>
      <c r="Q21" s="18" t="s">
        <v>182</v>
      </c>
      <c r="R21" s="20" t="s">
        <v>182</v>
      </c>
      <c r="S21" s="18" t="s">
        <v>182</v>
      </c>
      <c r="T21" s="20" t="s">
        <v>182</v>
      </c>
      <c r="U21" s="18" t="n">
        <v>446.47797988</v>
      </c>
      <c r="V21" s="20" t="n">
        <v>11.4828781</v>
      </c>
    </row>
    <row r="22" spans="1:22">
      <c r="A22" s="15" t="s">
        <v>197</v>
      </c>
      <c r="B22" s="17" t="n">
        <v>6598</v>
      </c>
      <c r="C22" s="18">
        <f>(105.0/B22*100)</f>
        <v/>
      </c>
      <c r="D22" s="19" t="n">
        <v>6493</v>
      </c>
      <c r="E22" s="18" t="n">
        <v>432.77700221</v>
      </c>
      <c r="F22" s="20" t="n">
        <v>6.97999395</v>
      </c>
      <c r="G22" s="18" t="n">
        <v>506.0808687</v>
      </c>
      <c r="H22" s="20" t="n">
        <v>5.98600212</v>
      </c>
      <c r="I22" s="18" t="n">
        <v>503.60254999</v>
      </c>
      <c r="J22" s="20" t="n">
        <v>4.41825355</v>
      </c>
      <c r="K22" s="18" t="n">
        <v>491.43907323</v>
      </c>
      <c r="L22" s="20" t="n">
        <v>4.28074778</v>
      </c>
      <c r="M22" s="18" t="n">
        <v>371.78539807</v>
      </c>
      <c r="N22" s="20" t="n">
        <v>9.287245390000001</v>
      </c>
      <c r="O22" s="18" t="s">
        <v>182</v>
      </c>
      <c r="P22" s="20" t="s">
        <v>182</v>
      </c>
      <c r="Q22" s="18" t="n">
        <v>481.75555063</v>
      </c>
      <c r="R22" s="20" t="n">
        <v>8.711038220000001</v>
      </c>
      <c r="S22" s="18" t="s">
        <v>182</v>
      </c>
      <c r="T22" s="20" t="s">
        <v>182</v>
      </c>
      <c r="U22" s="18" t="n">
        <v>375.3171841</v>
      </c>
      <c r="V22" s="20" t="n">
        <v>8.860208630000001</v>
      </c>
    </row>
    <row r="23" spans="1:22">
      <c r="A23" s="15" t="s">
        <v>198</v>
      </c>
      <c r="B23" s="17" t="n">
        <v>11583</v>
      </c>
      <c r="C23" s="18">
        <f>(549.0/B23*100)</f>
        <v/>
      </c>
      <c r="D23" s="19" t="n">
        <v>11034</v>
      </c>
      <c r="E23" s="18" t="n">
        <v>454.87319773</v>
      </c>
      <c r="F23" s="20" t="n">
        <v>4.87454421</v>
      </c>
      <c r="G23" s="18" t="n">
        <v>498.18063037</v>
      </c>
      <c r="H23" s="20" t="n">
        <v>3.61423956</v>
      </c>
      <c r="I23" s="18" t="n">
        <v>499.19037552</v>
      </c>
      <c r="J23" s="20" t="n">
        <v>3.04489767</v>
      </c>
      <c r="K23" s="18" t="n">
        <v>491.44279954</v>
      </c>
      <c r="L23" s="20" t="n">
        <v>4.23758939</v>
      </c>
      <c r="M23" s="18" t="n">
        <v>415.78740956</v>
      </c>
      <c r="N23" s="20" t="n">
        <v>22.44752181</v>
      </c>
      <c r="O23" s="18" t="s">
        <v>182</v>
      </c>
      <c r="P23" s="20" t="s">
        <v>182</v>
      </c>
      <c r="Q23" s="18" t="s">
        <v>182</v>
      </c>
      <c r="R23" s="20" t="s">
        <v>182</v>
      </c>
      <c r="S23" s="18" t="s">
        <v>182</v>
      </c>
      <c r="T23" s="20" t="s">
        <v>182</v>
      </c>
      <c r="U23" s="18" t="n">
        <v>406.51515412</v>
      </c>
      <c r="V23" s="20" t="n">
        <v>6.06229509</v>
      </c>
    </row>
    <row r="24" spans="1:22">
      <c r="A24" s="15" t="s">
        <v>199</v>
      </c>
      <c r="B24" s="17" t="n">
        <v>6647</v>
      </c>
      <c r="C24" s="18">
        <f>(28.0/B24*100)</f>
        <v/>
      </c>
      <c r="D24" s="19" t="n">
        <v>6619</v>
      </c>
      <c r="E24" s="18" t="n">
        <v>485.87543547</v>
      </c>
      <c r="F24" s="20" t="n">
        <v>4.93174073</v>
      </c>
      <c r="G24" s="18" t="n">
        <v>526.45001056</v>
      </c>
      <c r="H24" s="20" t="n">
        <v>3.74541649</v>
      </c>
      <c r="I24" s="18" t="n">
        <v>527.32547559</v>
      </c>
      <c r="J24" s="20" t="n">
        <v>3.52069739</v>
      </c>
      <c r="K24" s="18" t="n">
        <v>524.7836853699999</v>
      </c>
      <c r="L24" s="20" t="n">
        <v>4.52611855</v>
      </c>
      <c r="M24" s="18" t="n">
        <v>421.72680658</v>
      </c>
      <c r="N24" s="20" t="n">
        <v>17.49008828</v>
      </c>
      <c r="O24" s="18" t="s">
        <v>182</v>
      </c>
      <c r="P24" s="20" t="s">
        <v>182</v>
      </c>
      <c r="Q24" s="18" t="s">
        <v>182</v>
      </c>
      <c r="R24" s="20" t="s">
        <v>182</v>
      </c>
      <c r="S24" s="18" t="s">
        <v>182</v>
      </c>
      <c r="T24" s="20" t="s">
        <v>182</v>
      </c>
      <c r="U24" s="18" t="n">
        <v>425.93363093</v>
      </c>
      <c r="V24" s="20" t="n">
        <v>13.87311904</v>
      </c>
    </row>
    <row r="25" spans="1:22">
      <c r="A25" s="15" t="s">
        <v>200</v>
      </c>
      <c r="B25" s="17" t="n">
        <v>5581</v>
      </c>
      <c r="C25" s="18">
        <f>(28.0/B25*100)</f>
        <v/>
      </c>
      <c r="D25" s="19" t="n">
        <v>5553</v>
      </c>
      <c r="E25" s="18" t="n">
        <v>489.89662977</v>
      </c>
      <c r="F25" s="20" t="n">
        <v>6.03711408</v>
      </c>
      <c r="G25" s="18" t="n">
        <v>517.87109487</v>
      </c>
      <c r="H25" s="20" t="n">
        <v>4.51352569</v>
      </c>
      <c r="I25" s="18" t="n">
        <v>526.35124856</v>
      </c>
      <c r="J25" s="20" t="n">
        <v>3.51649978</v>
      </c>
      <c r="K25" s="18" t="n">
        <v>515.03421854</v>
      </c>
      <c r="L25" s="20" t="n">
        <v>5.61487245</v>
      </c>
      <c r="M25" s="18" t="n">
        <v>368.87327966</v>
      </c>
      <c r="N25" s="20" t="n">
        <v>23.3815843</v>
      </c>
      <c r="O25" s="18" t="s">
        <v>182</v>
      </c>
      <c r="P25" s="20" t="s">
        <v>182</v>
      </c>
      <c r="Q25" s="18" t="s">
        <v>182</v>
      </c>
      <c r="R25" s="20" t="s">
        <v>182</v>
      </c>
      <c r="S25" s="18" t="s">
        <v>182</v>
      </c>
      <c r="T25" s="20" t="s">
        <v>182</v>
      </c>
      <c r="U25" s="18" t="n">
        <v>448.03111821</v>
      </c>
      <c r="V25" s="20" t="n">
        <v>23.99315295</v>
      </c>
    </row>
    <row r="26" spans="1:22">
      <c r="A26" s="15" t="s">
        <v>201</v>
      </c>
      <c r="B26" s="17" t="n">
        <v>4869</v>
      </c>
      <c r="C26" s="18">
        <f>(113.0/B26*100)</f>
        <v/>
      </c>
      <c r="D26" s="19" t="n">
        <v>4756</v>
      </c>
      <c r="E26" s="18" t="n">
        <v>464.89384256</v>
      </c>
      <c r="F26" s="20" t="n">
        <v>4.42872912</v>
      </c>
      <c r="G26" s="18" t="n">
        <v>492.77917347</v>
      </c>
      <c r="H26" s="20" t="n">
        <v>2.68828883</v>
      </c>
      <c r="I26" s="18" t="n">
        <v>492.51489324</v>
      </c>
      <c r="J26" s="20" t="n">
        <v>2.41737355</v>
      </c>
      <c r="K26" s="18" t="n">
        <v>495.89524605</v>
      </c>
      <c r="L26" s="20" t="n">
        <v>4.02124131</v>
      </c>
      <c r="M26" s="18" t="s">
        <v>182</v>
      </c>
      <c r="N26" s="20" t="s">
        <v>182</v>
      </c>
      <c r="O26" s="18" t="s">
        <v>182</v>
      </c>
      <c r="P26" s="20" t="s">
        <v>182</v>
      </c>
      <c r="Q26" s="18" t="s">
        <v>182</v>
      </c>
      <c r="R26" s="20" t="s">
        <v>182</v>
      </c>
      <c r="S26" s="18" t="s">
        <v>182</v>
      </c>
      <c r="T26" s="20" t="s">
        <v>182</v>
      </c>
      <c r="U26" s="18" t="n">
        <v>426.93658971</v>
      </c>
      <c r="V26" s="20" t="n">
        <v>9.616971400000001</v>
      </c>
    </row>
    <row r="27" spans="1:22">
      <c r="A27" s="15" t="s">
        <v>202</v>
      </c>
      <c r="B27" s="17" t="n">
        <v>5299</v>
      </c>
      <c r="C27" s="18">
        <f>(225.0/B27*100)</f>
        <v/>
      </c>
      <c r="D27" s="19" t="n">
        <v>5074</v>
      </c>
      <c r="E27" s="18" t="n">
        <v>451.23248638</v>
      </c>
      <c r="F27" s="20" t="n">
        <v>4.67197102</v>
      </c>
      <c r="G27" s="18" t="n">
        <v>504.32913001</v>
      </c>
      <c r="H27" s="20" t="n">
        <v>3.13144889</v>
      </c>
      <c r="I27" s="18" t="n">
        <v>503.11910683</v>
      </c>
      <c r="J27" s="20" t="n">
        <v>2.75217812</v>
      </c>
      <c r="K27" s="18" t="n">
        <v>481.31580586</v>
      </c>
      <c r="L27" s="20" t="n">
        <v>3.54733251</v>
      </c>
      <c r="M27" s="18" t="n">
        <v>387.30917951</v>
      </c>
      <c r="N27" s="20" t="n">
        <v>16.08929805</v>
      </c>
      <c r="O27" s="18" t="s">
        <v>182</v>
      </c>
      <c r="P27" s="20" t="s">
        <v>182</v>
      </c>
      <c r="Q27" s="18" t="s">
        <v>182</v>
      </c>
      <c r="R27" s="20" t="s">
        <v>182</v>
      </c>
      <c r="S27" s="18" t="s">
        <v>182</v>
      </c>
      <c r="T27" s="20" t="s">
        <v>182</v>
      </c>
      <c r="U27" s="18" t="n">
        <v>404.26158145</v>
      </c>
      <c r="V27" s="20" t="n">
        <v>4.80731863</v>
      </c>
    </row>
    <row r="28" spans="1:22">
      <c r="A28" s="15" t="s">
        <v>203</v>
      </c>
      <c r="B28" s="17" t="n">
        <v>7568</v>
      </c>
      <c r="C28" s="18">
        <f>(150.0/B28*100)</f>
        <v/>
      </c>
      <c r="D28" s="19" t="n">
        <v>7418</v>
      </c>
      <c r="E28" s="18" t="n">
        <v>401.6365881</v>
      </c>
      <c r="F28" s="20" t="n">
        <v>3.61640642</v>
      </c>
      <c r="G28" s="18" t="n">
        <v>426.02283441</v>
      </c>
      <c r="H28" s="20" t="n">
        <v>3.1785732</v>
      </c>
      <c r="I28" s="18" t="n">
        <v>435.75231629</v>
      </c>
      <c r="J28" s="20" t="n">
        <v>2.85693427</v>
      </c>
      <c r="K28" s="18" t="n">
        <v>441.74107283</v>
      </c>
      <c r="L28" s="20" t="n">
        <v>4.79376726</v>
      </c>
      <c r="M28" s="18" t="n">
        <v>334.93985653</v>
      </c>
      <c r="N28" s="20" t="n">
        <v>9.19196545</v>
      </c>
      <c r="O28" s="18" t="s">
        <v>182</v>
      </c>
      <c r="P28" s="20" t="s">
        <v>182</v>
      </c>
      <c r="Q28" s="18" t="s">
        <v>182</v>
      </c>
      <c r="R28" s="20" t="s">
        <v>182</v>
      </c>
      <c r="S28" s="18" t="s">
        <v>182</v>
      </c>
      <c r="T28" s="20" t="s">
        <v>182</v>
      </c>
      <c r="U28" s="18" t="n">
        <v>354.21412754</v>
      </c>
      <c r="V28" s="20" t="n">
        <v>9.33875703</v>
      </c>
    </row>
    <row r="29" spans="1:22">
      <c r="A29" s="15" t="s">
        <v>204</v>
      </c>
      <c r="B29" s="17" t="n">
        <v>5385</v>
      </c>
      <c r="C29" s="18">
        <f>(37.0/B29*100)</f>
        <v/>
      </c>
      <c r="D29" s="19" t="n">
        <v>5348</v>
      </c>
      <c r="E29" s="18" t="n">
        <v>478.15515353</v>
      </c>
      <c r="F29" s="20" t="n">
        <v>5.7598974</v>
      </c>
      <c r="G29" s="18" t="n">
        <v>518.05395326</v>
      </c>
      <c r="H29" s="20" t="n">
        <v>2.68977011</v>
      </c>
      <c r="I29" s="18" t="n">
        <v>514.57198412</v>
      </c>
      <c r="J29" s="20" t="n">
        <v>3.22853014</v>
      </c>
      <c r="K29" s="18" t="n">
        <v>499.69214601</v>
      </c>
      <c r="L29" s="20" t="n">
        <v>5.31384451</v>
      </c>
      <c r="M29" s="18" t="n">
        <v>324.13415987</v>
      </c>
      <c r="N29" s="20" t="n">
        <v>51.69632977</v>
      </c>
      <c r="O29" s="18" t="s">
        <v>182</v>
      </c>
      <c r="P29" s="20" t="s">
        <v>182</v>
      </c>
      <c r="Q29" s="18" t="n">
        <v>314.02123871</v>
      </c>
      <c r="R29" s="20" t="n">
        <v>13.26138992</v>
      </c>
      <c r="S29" s="18" t="s">
        <v>182</v>
      </c>
      <c r="T29" s="20" t="s">
        <v>182</v>
      </c>
      <c r="U29" s="18" t="n">
        <v>396.56993259</v>
      </c>
      <c r="V29" s="20" t="n">
        <v>12.63002813</v>
      </c>
    </row>
    <row r="30" spans="1:22">
      <c r="A30" s="15" t="s">
        <v>205</v>
      </c>
      <c r="B30" s="17" t="n">
        <v>4520</v>
      </c>
      <c r="C30" s="18">
        <f>(641.0/B30*100)</f>
        <v/>
      </c>
      <c r="D30" s="19" t="n">
        <v>3879</v>
      </c>
      <c r="E30" s="18" t="n">
        <v>485.76317554</v>
      </c>
      <c r="F30" s="20" t="n">
        <v>7.44666841</v>
      </c>
      <c r="G30" s="18" t="n">
        <v>521.60169509</v>
      </c>
      <c r="H30" s="20" t="n">
        <v>4.91134571</v>
      </c>
      <c r="I30" s="18" t="n">
        <v>525.93139963</v>
      </c>
      <c r="J30" s="20" t="n">
        <v>3.27643997</v>
      </c>
      <c r="K30" s="18" t="n">
        <v>520.23702629</v>
      </c>
      <c r="L30" s="20" t="n">
        <v>4.82291034</v>
      </c>
      <c r="M30" s="18" t="n">
        <v>405.01001004</v>
      </c>
      <c r="N30" s="20" t="n">
        <v>26.28454288</v>
      </c>
      <c r="O30" s="18" t="s">
        <v>182</v>
      </c>
      <c r="P30" s="20" t="s">
        <v>182</v>
      </c>
      <c r="Q30" s="18" t="s">
        <v>182</v>
      </c>
      <c r="R30" s="20" t="s">
        <v>182</v>
      </c>
      <c r="S30" s="18" t="s">
        <v>182</v>
      </c>
      <c r="T30" s="20" t="s">
        <v>182</v>
      </c>
      <c r="U30" s="18" t="n">
        <v>417.59249354</v>
      </c>
      <c r="V30" s="20" t="n">
        <v>7.99948822</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(19.0/B32*100)</f>
        <v/>
      </c>
      <c r="D32" s="19" t="n">
        <v>4459</v>
      </c>
      <c r="E32" s="18" t="n">
        <v>480.57129574</v>
      </c>
      <c r="F32" s="20" t="n">
        <v>5.41291453</v>
      </c>
      <c r="G32" s="18" t="n">
        <v>507.33832837</v>
      </c>
      <c r="H32" s="20" t="n">
        <v>3.15638596</v>
      </c>
      <c r="I32" s="18" t="n">
        <v>518.02391591</v>
      </c>
      <c r="J32" s="20" t="n">
        <v>3.01256432</v>
      </c>
      <c r="K32" s="18" t="n">
        <v>510.67812637</v>
      </c>
      <c r="L32" s="20" t="n">
        <v>4.43095167</v>
      </c>
      <c r="M32" s="18" t="n">
        <v>415.96615723</v>
      </c>
      <c r="N32" s="20" t="n">
        <v>23.22638406</v>
      </c>
      <c r="O32" s="18" t="s">
        <v>182</v>
      </c>
      <c r="P32" s="20" t="s">
        <v>182</v>
      </c>
      <c r="Q32" s="18" t="s">
        <v>182</v>
      </c>
      <c r="R32" s="20" t="s">
        <v>182</v>
      </c>
      <c r="S32" s="18" t="s">
        <v>182</v>
      </c>
      <c r="T32" s="20" t="s">
        <v>182</v>
      </c>
      <c r="U32" s="18" t="n">
        <v>411.41757014</v>
      </c>
      <c r="V32" s="20" t="n">
        <v>10.286164</v>
      </c>
    </row>
    <row r="33" spans="1:22">
      <c r="A33" s="15" t="s">
        <v>208</v>
      </c>
      <c r="B33" s="17" t="n">
        <v>7325</v>
      </c>
      <c r="C33" s="18">
        <f>(260.0/B33*100)</f>
        <v/>
      </c>
      <c r="D33" s="19" t="n">
        <v>7065</v>
      </c>
      <c r="E33" s="18" t="n">
        <v>470.68963395</v>
      </c>
      <c r="F33" s="20" t="n">
        <v>7.44495467</v>
      </c>
      <c r="G33" s="18" t="n">
        <v>505.22489089</v>
      </c>
      <c r="H33" s="20" t="n">
        <v>3.57262179</v>
      </c>
      <c r="I33" s="18" t="n">
        <v>503.60673363</v>
      </c>
      <c r="J33" s="20" t="n">
        <v>3.23881105</v>
      </c>
      <c r="K33" s="18" t="n">
        <v>501.01609881</v>
      </c>
      <c r="L33" s="20" t="n">
        <v>3.11917761</v>
      </c>
      <c r="M33" s="18" t="n">
        <v>376.02911283</v>
      </c>
      <c r="N33" s="20" t="n">
        <v>21.32653468</v>
      </c>
      <c r="O33" s="18" t="s">
        <v>182</v>
      </c>
      <c r="P33" s="20" t="s">
        <v>182</v>
      </c>
      <c r="Q33" s="18" t="s">
        <v>182</v>
      </c>
      <c r="R33" s="20" t="s">
        <v>182</v>
      </c>
      <c r="S33" s="18" t="s">
        <v>182</v>
      </c>
      <c r="T33" s="20" t="s">
        <v>182</v>
      </c>
      <c r="U33" s="18" t="n">
        <v>422.09960699</v>
      </c>
      <c r="V33" s="20" t="n">
        <v>11.16869348</v>
      </c>
    </row>
    <row r="34" spans="1:22">
      <c r="A34" s="15" t="s">
        <v>209</v>
      </c>
      <c r="B34" s="17" t="n">
        <v>6350</v>
      </c>
      <c r="C34" s="18">
        <f>(103.0/B34*100)</f>
        <v/>
      </c>
      <c r="D34" s="19" t="n">
        <v>6247</v>
      </c>
      <c r="E34" s="18" t="n">
        <v>410.67097166</v>
      </c>
      <c r="F34" s="20" t="n">
        <v>4.64898415</v>
      </c>
      <c r="G34" s="18" t="n">
        <v>468.91784755</v>
      </c>
      <c r="H34" s="20" t="n">
        <v>4.14215708</v>
      </c>
      <c r="I34" s="18" t="n">
        <v>476.31067312</v>
      </c>
      <c r="J34" s="20" t="n">
        <v>2.94719306</v>
      </c>
      <c r="K34" s="18" t="n">
        <v>468.76340279</v>
      </c>
      <c r="L34" s="20" t="n">
        <v>4.31890471</v>
      </c>
      <c r="M34" s="18" t="n">
        <v>336.00964723</v>
      </c>
      <c r="N34" s="20" t="n">
        <v>14.75537024</v>
      </c>
      <c r="O34" s="18" t="s">
        <v>182</v>
      </c>
      <c r="P34" s="20" t="s">
        <v>182</v>
      </c>
      <c r="Q34" s="18" t="n">
        <v>263.37193708</v>
      </c>
      <c r="R34" s="20" t="n">
        <v>13.61114927</v>
      </c>
      <c r="S34" s="18" t="s">
        <v>182</v>
      </c>
      <c r="T34" s="20" t="s">
        <v>182</v>
      </c>
      <c r="U34" s="18" t="n">
        <v>359.6445365</v>
      </c>
      <c r="V34" s="20" t="n">
        <v>8.768586730000001</v>
      </c>
    </row>
    <row r="35" spans="1:22">
      <c r="A35" s="15" t="s">
        <v>210</v>
      </c>
      <c r="B35" s="17" t="n">
        <v>6406</v>
      </c>
      <c r="C35" s="18">
        <f>(92.0/B35*100)</f>
        <v/>
      </c>
      <c r="D35" s="19" t="n">
        <v>6314</v>
      </c>
      <c r="E35" s="18" t="n">
        <v>476.61481663</v>
      </c>
      <c r="F35" s="20" t="n">
        <v>4.4634601</v>
      </c>
      <c r="G35" s="18" t="n">
        <v>521.18600866</v>
      </c>
      <c r="H35" s="20" t="n">
        <v>2.93506296</v>
      </c>
      <c r="I35" s="18" t="n">
        <v>516.026428</v>
      </c>
      <c r="J35" s="20" t="n">
        <v>2.41717188</v>
      </c>
      <c r="K35" s="18" t="n">
        <v>504.6471268</v>
      </c>
      <c r="L35" s="20" t="n">
        <v>4.17479517</v>
      </c>
      <c r="M35" s="18" t="n">
        <v>430.2645433</v>
      </c>
      <c r="N35" s="20" t="n">
        <v>21.07802728</v>
      </c>
      <c r="O35" s="18" t="s">
        <v>182</v>
      </c>
      <c r="P35" s="20" t="s">
        <v>182</v>
      </c>
      <c r="Q35" s="18" t="n">
        <v>337.32521215</v>
      </c>
      <c r="R35" s="20" t="n">
        <v>11.65794297</v>
      </c>
      <c r="S35" s="18" t="s">
        <v>182</v>
      </c>
      <c r="T35" s="20" t="s">
        <v>182</v>
      </c>
      <c r="U35" s="18" t="n">
        <v>401.55554779</v>
      </c>
      <c r="V35" s="20" t="n">
        <v>7.7542638</v>
      </c>
    </row>
    <row r="36" spans="1:22">
      <c r="A36" s="15" t="s">
        <v>211</v>
      </c>
      <c r="B36" s="17" t="n">
        <v>6736</v>
      </c>
      <c r="C36" s="18">
        <f>(85.0/B36*100)</f>
        <v/>
      </c>
      <c r="D36" s="19" t="n">
        <v>6651</v>
      </c>
      <c r="E36" s="18" t="n">
        <v>467.52466205</v>
      </c>
      <c r="F36" s="20" t="n">
        <v>4.8440937</v>
      </c>
      <c r="G36" s="18" t="n">
        <v>508.3761384</v>
      </c>
      <c r="H36" s="20" t="n">
        <v>3.16824046</v>
      </c>
      <c r="I36" s="18" t="n">
        <v>507.80645029</v>
      </c>
      <c r="J36" s="20" t="n">
        <v>2.83823573</v>
      </c>
      <c r="K36" s="18" t="n">
        <v>487.14353873</v>
      </c>
      <c r="L36" s="20" t="n">
        <v>3.71516609</v>
      </c>
      <c r="M36" s="18" t="n">
        <v>369.72364582</v>
      </c>
      <c r="N36" s="20" t="n">
        <v>22.3136275</v>
      </c>
      <c r="O36" s="18" t="s">
        <v>182</v>
      </c>
      <c r="P36" s="20" t="s">
        <v>182</v>
      </c>
      <c r="Q36" s="18" t="s">
        <v>182</v>
      </c>
      <c r="R36" s="20" t="s">
        <v>182</v>
      </c>
      <c r="S36" s="18" t="s">
        <v>182</v>
      </c>
      <c r="T36" s="20" t="s">
        <v>182</v>
      </c>
      <c r="U36" s="18" t="n">
        <v>415.83883576</v>
      </c>
      <c r="V36" s="20" t="n">
        <v>7.36361789</v>
      </c>
    </row>
    <row r="37" spans="1:22">
      <c r="A37" s="15" t="s">
        <v>212</v>
      </c>
      <c r="B37" s="17" t="n">
        <v>5458</v>
      </c>
      <c r="C37" s="18">
        <f>(340.0/B37*100)</f>
        <v/>
      </c>
      <c r="D37" s="19" t="n">
        <v>5118</v>
      </c>
      <c r="E37" s="18" t="n">
        <v>482.80994562</v>
      </c>
      <c r="F37" s="20" t="n">
        <v>5.18744304</v>
      </c>
      <c r="G37" s="18" t="n">
        <v>513.76827316</v>
      </c>
      <c r="H37" s="20" t="n">
        <v>3.81889336</v>
      </c>
      <c r="I37" s="18" t="n">
        <v>522.13117794</v>
      </c>
      <c r="J37" s="20" t="n">
        <v>3.64946209</v>
      </c>
      <c r="K37" s="18" t="n">
        <v>505.01634526</v>
      </c>
      <c r="L37" s="20" t="n">
        <v>5.4095105</v>
      </c>
      <c r="M37" s="18" t="n">
        <v>343.16972128</v>
      </c>
      <c r="N37" s="20" t="n">
        <v>23.12127196</v>
      </c>
      <c r="O37" s="18" t="s">
        <v>182</v>
      </c>
      <c r="P37" s="20" t="s">
        <v>182</v>
      </c>
      <c r="Q37" s="18" t="s">
        <v>182</v>
      </c>
      <c r="R37" s="20" t="s">
        <v>182</v>
      </c>
      <c r="S37" s="18" t="s">
        <v>182</v>
      </c>
      <c r="T37" s="20" t="s">
        <v>182</v>
      </c>
      <c r="U37" s="18" t="n">
        <v>418.03878788</v>
      </c>
      <c r="V37" s="20" t="n">
        <v>7.16366499</v>
      </c>
    </row>
    <row r="38" spans="1:22">
      <c r="A38" s="15" t="s">
        <v>213</v>
      </c>
      <c r="B38" s="17" t="n">
        <v>5860</v>
      </c>
      <c r="C38" s="18">
        <f>(76.0/B38*100)</f>
        <v/>
      </c>
      <c r="D38" s="19" t="n">
        <v>5784</v>
      </c>
      <c r="E38" s="18" t="n">
        <v>448.31492065</v>
      </c>
      <c r="F38" s="20" t="n">
        <v>5.5646263</v>
      </c>
      <c r="G38" s="18" t="n">
        <v>507.76555355</v>
      </c>
      <c r="H38" s="20" t="n">
        <v>3.39309444</v>
      </c>
      <c r="I38" s="18" t="n">
        <v>509.60379113</v>
      </c>
      <c r="J38" s="20" t="n">
        <v>3.56528654</v>
      </c>
      <c r="K38" s="18" t="n">
        <v>489.80652112</v>
      </c>
      <c r="L38" s="20" t="n">
        <v>4.44795943</v>
      </c>
      <c r="M38" s="18" t="n">
        <v>369.61260262</v>
      </c>
      <c r="N38" s="20" t="n">
        <v>18.26023486</v>
      </c>
      <c r="O38" s="18" t="s">
        <v>182</v>
      </c>
      <c r="P38" s="20" t="s">
        <v>182</v>
      </c>
      <c r="Q38" s="18" t="s">
        <v>182</v>
      </c>
      <c r="R38" s="20" t="s">
        <v>182</v>
      </c>
      <c r="S38" s="18" t="s">
        <v>182</v>
      </c>
      <c r="T38" s="20" t="s">
        <v>182</v>
      </c>
      <c r="U38" s="18" t="n">
        <v>419.33690502</v>
      </c>
      <c r="V38" s="20" t="n">
        <v>6.38844601</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(5689.0/B40*100)</f>
        <v/>
      </c>
      <c r="D40" s="19" t="n">
        <v>8468</v>
      </c>
      <c r="E40" s="18" t="n">
        <v>465.65689329</v>
      </c>
      <c r="F40" s="20" t="n">
        <v>7.03133052</v>
      </c>
      <c r="G40" s="18" t="n">
        <v>510.9646297</v>
      </c>
      <c r="H40" s="20" t="n">
        <v>4.02767382</v>
      </c>
      <c r="I40" s="18" t="n">
        <v>512.71820729</v>
      </c>
      <c r="J40" s="20" t="n">
        <v>3.89036497</v>
      </c>
      <c r="K40" s="18" t="n">
        <v>502.56441129</v>
      </c>
      <c r="L40" s="20" t="n">
        <v>4.31456922</v>
      </c>
      <c r="M40" s="18" t="n">
        <v>432.02468627</v>
      </c>
      <c r="N40" s="20" t="n">
        <v>21.89614716</v>
      </c>
      <c r="O40" s="18" t="s">
        <v>182</v>
      </c>
      <c r="P40" s="20" t="s">
        <v>182</v>
      </c>
      <c r="Q40" s="18" t="n">
        <v>493.18465857</v>
      </c>
      <c r="R40" s="20" t="n">
        <v>2.25147869</v>
      </c>
      <c r="S40" s="18" t="s">
        <v>182</v>
      </c>
      <c r="T40" s="20" t="s">
        <v>182</v>
      </c>
      <c r="U40" s="18" t="n">
        <v>408.30633336</v>
      </c>
      <c r="V40" s="20" t="n">
        <v>8.37046389</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(2928.0/B46*100)</f>
        <v/>
      </c>
      <c r="D46" s="19" t="n">
        <v>20213</v>
      </c>
      <c r="E46" s="18" t="n">
        <v>382.43013928</v>
      </c>
      <c r="F46" s="20" t="n">
        <v>4.99154506</v>
      </c>
      <c r="G46" s="18" t="n">
        <v>429.51884684</v>
      </c>
      <c r="H46" s="20" t="n">
        <v>5.35576818</v>
      </c>
      <c r="I46" s="18" t="n">
        <v>427.01357127</v>
      </c>
      <c r="J46" s="20" t="n">
        <v>4.24809987</v>
      </c>
      <c r="K46" s="18" t="n">
        <v>435.51005221</v>
      </c>
      <c r="L46" s="20" t="n">
        <v>4.90549105</v>
      </c>
      <c r="M46" s="18" t="n">
        <v>307.86644132</v>
      </c>
      <c r="N46" s="20" t="n">
        <v>11.90587687</v>
      </c>
      <c r="O46" s="18" t="s">
        <v>182</v>
      </c>
      <c r="P46" s="20" t="s">
        <v>182</v>
      </c>
      <c r="Q46" s="18" t="s">
        <v>182</v>
      </c>
      <c r="R46" s="20" t="s">
        <v>182</v>
      </c>
      <c r="S46" s="18" t="s">
        <v>182</v>
      </c>
      <c r="T46" s="20" t="s">
        <v>182</v>
      </c>
      <c r="U46" s="18" t="n">
        <v>388.37421097</v>
      </c>
      <c r="V46" s="20" t="n">
        <v>3.88569336</v>
      </c>
    </row>
    <row r="47" spans="1:22">
      <c r="A47" s="15" t="s">
        <v>222</v>
      </c>
      <c r="B47" s="17" t="n">
        <v>5928</v>
      </c>
      <c r="C47" s="18">
        <f>(227.0/B47*100)</f>
        <v/>
      </c>
      <c r="D47" s="19" t="n">
        <v>5701</v>
      </c>
      <c r="E47" s="18" t="n">
        <v>397.09694296</v>
      </c>
      <c r="F47" s="20" t="n">
        <v>6.6930054</v>
      </c>
      <c r="G47" s="18" t="n">
        <v>463.90982554</v>
      </c>
      <c r="H47" s="20" t="n">
        <v>5.45948111</v>
      </c>
      <c r="I47" s="18" t="n">
        <v>462.205123</v>
      </c>
      <c r="J47" s="20" t="n">
        <v>4.86262613</v>
      </c>
      <c r="K47" s="18" t="n">
        <v>449.86408918</v>
      </c>
      <c r="L47" s="20" t="n">
        <v>6.76374558</v>
      </c>
      <c r="M47" s="18" t="n">
        <v>325.00177883</v>
      </c>
      <c r="N47" s="20" t="n">
        <v>13.28366105</v>
      </c>
      <c r="O47" s="18" t="s">
        <v>182</v>
      </c>
      <c r="P47" s="20" t="s">
        <v>182</v>
      </c>
      <c r="Q47" s="18" t="s">
        <v>182</v>
      </c>
      <c r="R47" s="20" t="s">
        <v>182</v>
      </c>
      <c r="S47" s="18" t="s">
        <v>182</v>
      </c>
      <c r="T47" s="20" t="s">
        <v>182</v>
      </c>
      <c r="U47" s="18" t="n">
        <v>354.899352</v>
      </c>
      <c r="V47" s="20" t="n">
        <v>5.93792319</v>
      </c>
    </row>
    <row r="48" spans="1:22">
      <c r="A48" s="15" t="s">
        <v>223</v>
      </c>
      <c r="B48" s="17" t="n">
        <v>9841</v>
      </c>
      <c r="C48" s="18">
        <f>(19.0/B48*100)</f>
        <v/>
      </c>
      <c r="D48" s="19" t="n">
        <v>9822</v>
      </c>
      <c r="E48" s="18" t="n">
        <v>469.3508186</v>
      </c>
      <c r="F48" s="20" t="n">
        <v>6.54389341</v>
      </c>
      <c r="G48" s="18" t="n">
        <v>498.37415714</v>
      </c>
      <c r="H48" s="20" t="n">
        <v>5.03555504</v>
      </c>
      <c r="I48" s="18" t="n">
        <v>510.08488387</v>
      </c>
      <c r="J48" s="20" t="n">
        <v>5.41974596</v>
      </c>
      <c r="K48" s="18" t="n">
        <v>518.64234599</v>
      </c>
      <c r="L48" s="20" t="n">
        <v>8.185683210000001</v>
      </c>
      <c r="M48" s="18" t="n">
        <v>324.36252601</v>
      </c>
      <c r="N48" s="20" t="n">
        <v>11.17732921</v>
      </c>
      <c r="O48" s="18" t="s">
        <v>182</v>
      </c>
      <c r="P48" s="20" t="s">
        <v>182</v>
      </c>
      <c r="Q48" s="18" t="s">
        <v>182</v>
      </c>
      <c r="R48" s="20" t="s">
        <v>182</v>
      </c>
      <c r="S48" s="18" t="s">
        <v>182</v>
      </c>
      <c r="T48" s="20" t="s">
        <v>182</v>
      </c>
      <c r="U48" s="18" t="n">
        <v>418.6774445</v>
      </c>
      <c r="V48" s="20" t="n">
        <v>21.54814543</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(1219.0/B50*100)</f>
        <v/>
      </c>
      <c r="D50" s="19" t="n">
        <v>10576</v>
      </c>
      <c r="E50" s="18" t="n">
        <v>375.99325039</v>
      </c>
      <c r="F50" s="20" t="n">
        <v>4.89976524</v>
      </c>
      <c r="G50" s="18" t="n">
        <v>417.66590235</v>
      </c>
      <c r="H50" s="20" t="n">
        <v>4.24641438</v>
      </c>
      <c r="I50" s="18" t="n">
        <v>441.95315246</v>
      </c>
      <c r="J50" s="20" t="n">
        <v>2.84414771</v>
      </c>
      <c r="K50" s="18" t="n">
        <v>465.99096368</v>
      </c>
      <c r="L50" s="20" t="n">
        <v>4.1759377</v>
      </c>
      <c r="M50" s="18" t="n">
        <v>322.25586987</v>
      </c>
      <c r="N50" s="20" t="n">
        <v>8.56992509</v>
      </c>
      <c r="O50" s="18" t="s">
        <v>182</v>
      </c>
      <c r="P50" s="20" t="s">
        <v>182</v>
      </c>
      <c r="Q50" s="18" t="s">
        <v>182</v>
      </c>
      <c r="R50" s="20" t="s">
        <v>182</v>
      </c>
      <c r="S50" s="18" t="s">
        <v>182</v>
      </c>
      <c r="T50" s="20" t="s">
        <v>182</v>
      </c>
      <c r="U50" s="18" t="n">
        <v>387.08595641</v>
      </c>
      <c r="V50" s="20" t="n">
        <v>8.23023242</v>
      </c>
    </row>
    <row r="51" spans="1:22">
      <c r="A51" s="15" t="s">
        <v>226</v>
      </c>
      <c r="B51" s="17" t="n">
        <v>6866</v>
      </c>
      <c r="C51" s="18">
        <f>(116.0/B51*100)</f>
        <v/>
      </c>
      <c r="D51" s="19" t="n">
        <v>6750</v>
      </c>
      <c r="E51" s="18" t="n">
        <v>397.72182356</v>
      </c>
      <c r="F51" s="20" t="n">
        <v>4.05106084</v>
      </c>
      <c r="G51" s="18" t="n">
        <v>431.61703199</v>
      </c>
      <c r="H51" s="20" t="n">
        <v>3.76241145</v>
      </c>
      <c r="I51" s="18" t="n">
        <v>441.20483882</v>
      </c>
      <c r="J51" s="20" t="n">
        <v>3.28103882</v>
      </c>
      <c r="K51" s="18" t="n">
        <v>450.92194828</v>
      </c>
      <c r="L51" s="20" t="n">
        <v>3.79232308</v>
      </c>
      <c r="M51" s="18" t="n">
        <v>306.15936954</v>
      </c>
      <c r="N51" s="20" t="n">
        <v>16.24559738</v>
      </c>
      <c r="O51" s="18" t="s">
        <v>182</v>
      </c>
      <c r="P51" s="20" t="s">
        <v>182</v>
      </c>
      <c r="Q51" s="18" t="n">
        <v>427.96430568</v>
      </c>
      <c r="R51" s="20" t="n">
        <v>5.20460603</v>
      </c>
      <c r="S51" s="18" t="s">
        <v>182</v>
      </c>
      <c r="T51" s="20" t="s">
        <v>182</v>
      </c>
      <c r="U51" s="18" t="n">
        <v>388.50025114</v>
      </c>
      <c r="V51" s="20" t="n">
        <v>5.27155024</v>
      </c>
    </row>
    <row r="52" spans="1:22">
      <c r="A52" s="15" t="s">
        <v>227</v>
      </c>
      <c r="B52" s="17" t="n">
        <v>5809</v>
      </c>
      <c r="C52" s="18">
        <f>(126.0/B52*100)</f>
        <v/>
      </c>
      <c r="D52" s="19" t="n">
        <v>5683</v>
      </c>
      <c r="E52" s="18" t="n">
        <v>450.52806345</v>
      </c>
      <c r="F52" s="20" t="n">
        <v>4.90472448</v>
      </c>
      <c r="G52" s="18" t="n">
        <v>503.00284527</v>
      </c>
      <c r="H52" s="20" t="n">
        <v>3.957013</v>
      </c>
      <c r="I52" s="18" t="n">
        <v>495.89525479</v>
      </c>
      <c r="J52" s="20" t="n">
        <v>2.89320959</v>
      </c>
      <c r="K52" s="18" t="n">
        <v>488.71377562</v>
      </c>
      <c r="L52" s="20" t="n">
        <v>4.36501824</v>
      </c>
      <c r="M52" s="18" t="n">
        <v>369.52470076</v>
      </c>
      <c r="N52" s="20" t="n">
        <v>22.63947018</v>
      </c>
      <c r="O52" s="18" t="s">
        <v>182</v>
      </c>
      <c r="P52" s="20" t="s">
        <v>182</v>
      </c>
      <c r="Q52" s="18" t="s">
        <v>182</v>
      </c>
      <c r="R52" s="20" t="s">
        <v>182</v>
      </c>
      <c r="S52" s="18" t="s">
        <v>182</v>
      </c>
      <c r="T52" s="20" t="s">
        <v>182</v>
      </c>
      <c r="U52" s="18" t="n">
        <v>388.1702016</v>
      </c>
      <c r="V52" s="20" t="n">
        <v>8.1301246</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(531.0/B54*100)</f>
        <v/>
      </c>
      <c r="D54" s="19" t="n">
        <v>4209</v>
      </c>
      <c r="E54" s="18" t="n">
        <v>346.65306427</v>
      </c>
      <c r="F54" s="20" t="n">
        <v>3.32314083</v>
      </c>
      <c r="G54" s="18" t="n">
        <v>376.81326794</v>
      </c>
      <c r="H54" s="20" t="n">
        <v>4.62326207</v>
      </c>
      <c r="I54" s="18" t="n">
        <v>379.66655163</v>
      </c>
      <c r="J54" s="20" t="n">
        <v>4.64184276</v>
      </c>
      <c r="K54" s="18" t="n">
        <v>388.9905758</v>
      </c>
      <c r="L54" s="20" t="n">
        <v>6.31106461</v>
      </c>
      <c r="M54" s="18" t="n">
        <v>297.57841935</v>
      </c>
      <c r="N54" s="20" t="n">
        <v>8.27344974</v>
      </c>
      <c r="O54" s="18" t="s">
        <v>182</v>
      </c>
      <c r="P54" s="20" t="s">
        <v>182</v>
      </c>
      <c r="Q54" s="18" t="s">
        <v>182</v>
      </c>
      <c r="R54" s="20" t="s">
        <v>182</v>
      </c>
      <c r="S54" s="18" t="s">
        <v>182</v>
      </c>
      <c r="T54" s="20" t="s">
        <v>182</v>
      </c>
      <c r="U54" s="18" t="n">
        <v>316.5721041</v>
      </c>
      <c r="V54" s="20" t="n">
        <v>5.30097125</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496.26425124</v>
      </c>
      <c r="F56" s="20" t="n">
        <v>6.07769014</v>
      </c>
      <c r="G56" s="18" t="n">
        <v>532.65986814</v>
      </c>
      <c r="H56" s="20" t="n">
        <v>3.65710268</v>
      </c>
      <c r="I56" s="18" t="n">
        <v>533.14940098</v>
      </c>
      <c r="J56" s="20" t="n">
        <v>3.01980995</v>
      </c>
      <c r="K56" s="18" t="n">
        <v>520.64204016</v>
      </c>
      <c r="L56" s="20" t="n">
        <v>4.69161559</v>
      </c>
      <c r="M56" s="18" t="n">
        <v>431.98054993</v>
      </c>
      <c r="N56" s="20" t="n">
        <v>17.09401393</v>
      </c>
      <c r="O56" s="18" t="s">
        <v>182</v>
      </c>
      <c r="P56" s="20" t="s">
        <v>182</v>
      </c>
      <c r="Q56" s="18" t="s">
        <v>182</v>
      </c>
      <c r="R56" s="20" t="s">
        <v>182</v>
      </c>
      <c r="S56" s="18" t="s">
        <v>182</v>
      </c>
      <c r="T56" s="20" t="s">
        <v>182</v>
      </c>
      <c r="U56" s="18" t="n">
        <v>402.91815179</v>
      </c>
      <c r="V56" s="20" t="n">
        <v>21.40388873</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(273.0/B61*100)</f>
        <v/>
      </c>
      <c r="D61" s="19" t="n">
        <v>6252</v>
      </c>
      <c r="E61" s="18" t="n">
        <v>469.07570753</v>
      </c>
      <c r="F61" s="20" t="n">
        <v>3.03398712</v>
      </c>
      <c r="G61" s="18" t="n">
        <v>475.87261061</v>
      </c>
      <c r="H61" s="20" t="n">
        <v>3.64645124</v>
      </c>
      <c r="I61" s="18" t="n">
        <v>492.60369285</v>
      </c>
      <c r="J61" s="20" t="n">
        <v>3.49208479</v>
      </c>
      <c r="K61" s="18" t="n">
        <v>481.7926787</v>
      </c>
      <c r="L61" s="20" t="n">
        <v>6.6056736</v>
      </c>
      <c r="M61" s="18" t="n">
        <v>368.81442632</v>
      </c>
      <c r="N61" s="20" t="n">
        <v>17.16780352</v>
      </c>
      <c r="O61" s="18" t="s">
        <v>182</v>
      </c>
      <c r="P61" s="20" t="s">
        <v>182</v>
      </c>
      <c r="Q61" s="18" t="s">
        <v>182</v>
      </c>
      <c r="R61" s="20" t="s">
        <v>182</v>
      </c>
      <c r="S61" s="18" t="s">
        <v>182</v>
      </c>
      <c r="T61" s="20" t="s">
        <v>182</v>
      </c>
      <c r="U61" s="18" t="n">
        <v>369.97012781</v>
      </c>
      <c r="V61" s="20" t="n">
        <v>8.070523720000001</v>
      </c>
    </row>
    <row r="62" spans="1:22">
      <c r="A62" s="15" t="s">
        <v>237</v>
      </c>
      <c r="B62" s="17" t="n">
        <v>4476</v>
      </c>
      <c r="C62" s="18">
        <f>(5.0/B62*100)</f>
        <v/>
      </c>
      <c r="D62" s="19" t="n">
        <v>4471</v>
      </c>
      <c r="E62" s="18" t="n">
        <v>484.12928087</v>
      </c>
      <c r="F62" s="20" t="n">
        <v>5.03902732</v>
      </c>
      <c r="G62" s="18" t="n">
        <v>512.95535375</v>
      </c>
      <c r="H62" s="20" t="n">
        <v>2.41509804</v>
      </c>
      <c r="I62" s="18" t="n">
        <v>509.32472896</v>
      </c>
      <c r="J62" s="20" t="n">
        <v>1.84831936</v>
      </c>
      <c r="K62" s="18" t="n">
        <v>513.48388356</v>
      </c>
      <c r="L62" s="20" t="n">
        <v>3.86139817</v>
      </c>
      <c r="M62" s="18" t="n">
        <v>426.5402774</v>
      </c>
      <c r="N62" s="20" t="n">
        <v>15.63912385</v>
      </c>
      <c r="O62" s="18" t="s">
        <v>182</v>
      </c>
      <c r="P62" s="20" t="s">
        <v>182</v>
      </c>
      <c r="Q62" s="18" t="s">
        <v>182</v>
      </c>
      <c r="R62" s="20" t="s">
        <v>182</v>
      </c>
      <c r="S62" s="18" t="s">
        <v>182</v>
      </c>
      <c r="T62" s="20" t="s">
        <v>182</v>
      </c>
      <c r="U62" s="18" t="n">
        <v>430.9232183</v>
      </c>
      <c r="V62" s="20" t="n">
        <v>25.31751317</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(529.0/B67*100)</f>
        <v/>
      </c>
      <c r="D67" s="19" t="n">
        <v>6442</v>
      </c>
      <c r="E67" s="18" t="n">
        <v>366.69901152</v>
      </c>
      <c r="F67" s="20" t="n">
        <v>4.59148908</v>
      </c>
      <c r="G67" s="18" t="n">
        <v>410.50577266</v>
      </c>
      <c r="H67" s="20" t="n">
        <v>3.9649238</v>
      </c>
      <c r="I67" s="18" t="n">
        <v>414.83398154</v>
      </c>
      <c r="J67" s="20" t="n">
        <v>3.40855681</v>
      </c>
      <c r="K67" s="18" t="n">
        <v>435.38328272</v>
      </c>
      <c r="L67" s="20" t="n">
        <v>5.24094193</v>
      </c>
      <c r="M67" s="18" t="n">
        <v>291.76354753</v>
      </c>
      <c r="N67" s="20" t="n">
        <v>5.37762837</v>
      </c>
      <c r="O67" s="18" t="s">
        <v>182</v>
      </c>
      <c r="P67" s="20" t="s">
        <v>182</v>
      </c>
      <c r="Q67" s="18" t="s">
        <v>182</v>
      </c>
      <c r="R67" s="20" t="s">
        <v>182</v>
      </c>
      <c r="S67" s="18" t="s">
        <v>182</v>
      </c>
      <c r="T67" s="20" t="s">
        <v>182</v>
      </c>
      <c r="U67" s="18" t="n">
        <v>340.53861995</v>
      </c>
      <c r="V67" s="20" t="n">
        <v>6.50550983</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474.05997371</v>
      </c>
      <c r="F70" s="20" t="n">
        <v>5.62504381</v>
      </c>
      <c r="G70" s="18" t="n">
        <v>501.41998813</v>
      </c>
      <c r="H70" s="20" t="n">
        <v>3.213315</v>
      </c>
      <c r="I70" s="18" t="n">
        <v>507.39296033</v>
      </c>
      <c r="J70" s="20" t="n">
        <v>3.91144583</v>
      </c>
      <c r="K70" s="18" t="n">
        <v>497.26438488</v>
      </c>
      <c r="L70" s="20" t="n">
        <v>6.5110927</v>
      </c>
      <c r="M70" s="18" t="n">
        <v>426.1731216</v>
      </c>
      <c r="N70" s="20" t="n">
        <v>17.43907662</v>
      </c>
      <c r="O70" s="18" t="s">
        <v>182</v>
      </c>
      <c r="P70" s="20" t="s">
        <v>182</v>
      </c>
      <c r="Q70" s="18" t="s">
        <v>182</v>
      </c>
      <c r="R70" s="20" t="s">
        <v>182</v>
      </c>
      <c r="S70" s="18" t="s">
        <v>182</v>
      </c>
      <c r="T70" s="20" t="s">
        <v>182</v>
      </c>
      <c r="U70" s="18" t="n">
        <v>436.92297275</v>
      </c>
      <c r="V70" s="20" t="n">
        <v>9.327725279999999</v>
      </c>
    </row>
    <row r="71" spans="1:22">
      <c r="A71" s="15" t="s">
        <v>246</v>
      </c>
      <c r="B71" s="17" t="n">
        <v>6115</v>
      </c>
      <c r="C71" s="18">
        <f>(124.0/B71*100)</f>
        <v/>
      </c>
      <c r="D71" s="19" t="n">
        <v>5991</v>
      </c>
      <c r="E71" s="18" t="n">
        <v>513.74186247</v>
      </c>
      <c r="F71" s="20" t="n">
        <v>6.26651602</v>
      </c>
      <c r="G71" s="18" t="n">
        <v>540.31426899</v>
      </c>
      <c r="H71" s="20" t="n">
        <v>2.4312432</v>
      </c>
      <c r="I71" s="18" t="n">
        <v>540.05154825</v>
      </c>
      <c r="J71" s="20" t="n">
        <v>2.43138726</v>
      </c>
      <c r="K71" s="18" t="n">
        <v>529.31263628</v>
      </c>
      <c r="L71" s="20" t="n">
        <v>3.74708281</v>
      </c>
      <c r="M71" s="18" t="n">
        <v>440.86831375</v>
      </c>
      <c r="N71" s="20" t="n">
        <v>17.19045308</v>
      </c>
      <c r="O71" s="18" t="s">
        <v>182</v>
      </c>
      <c r="P71" s="20" t="s">
        <v>182</v>
      </c>
      <c r="Q71" s="18" t="s">
        <v>182</v>
      </c>
      <c r="R71" s="20" t="s">
        <v>182</v>
      </c>
      <c r="S71" s="18" t="s">
        <v>182</v>
      </c>
      <c r="T71" s="20" t="s">
        <v>182</v>
      </c>
      <c r="U71" s="18" t="n">
        <v>494.66005833</v>
      </c>
      <c r="V71" s="20" t="n">
        <v>12.90800433</v>
      </c>
    </row>
    <row r="72" spans="1:22">
      <c r="A72" s="15" t="s">
        <v>247</v>
      </c>
      <c r="B72" s="17" t="n">
        <v>7708</v>
      </c>
      <c r="C72" s="18">
        <f>(9.0/B72*100)</f>
        <v/>
      </c>
      <c r="D72" s="19" t="n">
        <v>7699</v>
      </c>
      <c r="E72" s="18" t="n">
        <v>463.94075814</v>
      </c>
      <c r="F72" s="20" t="n">
        <v>6.10427764</v>
      </c>
      <c r="G72" s="18" t="n">
        <v>504.39878448</v>
      </c>
      <c r="H72" s="20" t="n">
        <v>3.0378752</v>
      </c>
      <c r="I72" s="18" t="n">
        <v>499.99247845</v>
      </c>
      <c r="J72" s="20" t="n">
        <v>2.70111589</v>
      </c>
      <c r="K72" s="18" t="n">
        <v>496.37802301</v>
      </c>
      <c r="L72" s="20" t="n">
        <v>4.70176056</v>
      </c>
      <c r="M72" s="18" t="n">
        <v>326.14458683</v>
      </c>
      <c r="N72" s="20" t="n">
        <v>15.96470294</v>
      </c>
      <c r="O72" s="18" t="s">
        <v>182</v>
      </c>
      <c r="P72" s="20" t="s">
        <v>182</v>
      </c>
      <c r="Q72" s="18" t="s">
        <v>182</v>
      </c>
      <c r="R72" s="20" t="s">
        <v>182</v>
      </c>
      <c r="S72" s="18" t="s">
        <v>182</v>
      </c>
      <c r="T72" s="20" t="s">
        <v>182</v>
      </c>
      <c r="U72" s="18" t="n">
        <v>407.82168846</v>
      </c>
      <c r="V72" s="20" t="n">
        <v>29.82584734</v>
      </c>
    </row>
    <row r="73" spans="1:22">
      <c r="A73" s="15" t="s">
        <v>248</v>
      </c>
      <c r="B73" s="17" t="n">
        <v>8249</v>
      </c>
      <c r="C73" s="18">
        <f>(262.0/B73*100)</f>
        <v/>
      </c>
      <c r="D73" s="19" t="n">
        <v>7987</v>
      </c>
      <c r="E73" s="18" t="n">
        <v>385.66363337</v>
      </c>
      <c r="F73" s="20" t="n">
        <v>4.18386378</v>
      </c>
      <c r="G73" s="18" t="n">
        <v>411.37819901</v>
      </c>
      <c r="H73" s="20" t="n">
        <v>3.80219322</v>
      </c>
      <c r="I73" s="18" t="n">
        <v>414.49993261</v>
      </c>
      <c r="J73" s="20" t="n">
        <v>3.68877451</v>
      </c>
      <c r="K73" s="18" t="n">
        <v>438.9861966</v>
      </c>
      <c r="L73" s="20" t="n">
        <v>5.36861284</v>
      </c>
      <c r="M73" s="18" t="n">
        <v>351.84252841</v>
      </c>
      <c r="N73" s="20" t="n">
        <v>8.1004358</v>
      </c>
      <c r="O73" s="18" t="s">
        <v>182</v>
      </c>
      <c r="P73" s="20" t="s">
        <v>182</v>
      </c>
      <c r="Q73" s="18" t="s">
        <v>182</v>
      </c>
      <c r="R73" s="20" t="s">
        <v>182</v>
      </c>
      <c r="S73" s="18" t="s">
        <v>182</v>
      </c>
      <c r="T73" s="20" t="s">
        <v>182</v>
      </c>
      <c r="U73" s="18" t="n">
        <v>342.88323243</v>
      </c>
      <c r="V73" s="20" t="n">
        <v>10.29951852</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(314.0/B77*100)</f>
        <v/>
      </c>
      <c r="D77" s="19" t="n">
        <v>5748</v>
      </c>
      <c r="E77" s="18" t="n">
        <v>432.65450996</v>
      </c>
      <c r="F77" s="20" t="n">
        <v>3.86584008</v>
      </c>
      <c r="G77" s="18" t="n">
        <v>466.39650495</v>
      </c>
      <c r="H77" s="20" t="n">
        <v>3.47122342</v>
      </c>
      <c r="I77" s="18" t="n">
        <v>458.37432027</v>
      </c>
      <c r="J77" s="20" t="n">
        <v>3.87182332</v>
      </c>
      <c r="K77" s="18" t="n">
        <v>445.38094808</v>
      </c>
      <c r="L77" s="20" t="n">
        <v>6.56886342</v>
      </c>
      <c r="M77" s="18" t="n">
        <v>324.87880635</v>
      </c>
      <c r="N77" s="20" t="n">
        <v>14.89113436</v>
      </c>
      <c r="O77" s="18" t="s">
        <v>182</v>
      </c>
      <c r="P77" s="20" t="s">
        <v>182</v>
      </c>
      <c r="Q77" s="18" t="s">
        <v>182</v>
      </c>
      <c r="R77" s="20" t="s">
        <v>182</v>
      </c>
      <c r="S77" s="18" t="s">
        <v>182</v>
      </c>
      <c r="T77" s="20" t="s">
        <v>182</v>
      </c>
      <c r="U77" s="18" t="n">
        <v>377.36317839</v>
      </c>
      <c r="V77" s="20" t="n">
        <v>4.32415022</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354</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403.05960346</v>
      </c>
      <c r="F7" s="20" t="n">
        <v>9.18084724</v>
      </c>
      <c r="G7" s="18" t="n">
        <v>417.07502641</v>
      </c>
      <c r="H7" s="20" t="n">
        <v>5.83292588</v>
      </c>
      <c r="I7" s="18" t="n">
        <v>499.97300231</v>
      </c>
      <c r="J7" s="20" t="n">
        <v>2.36740362</v>
      </c>
      <c r="K7" s="18" t="n">
        <v>537.70963637</v>
      </c>
      <c r="L7" s="20" t="n">
        <v>2.43803307</v>
      </c>
      <c r="M7" s="18" t="n">
        <v>407.59514641</v>
      </c>
      <c r="N7" s="20" t="n">
        <v>17.19088166</v>
      </c>
      <c r="O7" s="18" t="s">
        <v>182</v>
      </c>
      <c r="P7" s="20" t="s">
        <v>182</v>
      </c>
      <c r="Q7" s="18" t="s">
        <v>182</v>
      </c>
      <c r="R7" s="20" t="s">
        <v>182</v>
      </c>
      <c r="S7" s="18" t="s">
        <v>182</v>
      </c>
      <c r="T7" s="20" t="s">
        <v>182</v>
      </c>
      <c r="U7" s="18" t="n">
        <v>468.56154335</v>
      </c>
      <c r="V7" s="20" t="n">
        <v>5.10164173</v>
      </c>
    </row>
    <row r="8" spans="1:22">
      <c r="A8" s="15" t="s">
        <v>183</v>
      </c>
      <c r="B8" s="17" t="n">
        <v>7007</v>
      </c>
      <c r="C8" s="18">
        <f>(227.0/B8*100)</f>
        <v/>
      </c>
      <c r="D8" s="19" t="n">
        <v>6780</v>
      </c>
      <c r="E8" s="18" t="n">
        <v>419.76431603</v>
      </c>
      <c r="F8" s="20" t="n">
        <v>5.17455447</v>
      </c>
      <c r="G8" s="18" t="n">
        <v>445.90792155</v>
      </c>
      <c r="H8" s="20" t="n">
        <v>5.42941691</v>
      </c>
      <c r="I8" s="18" t="n">
        <v>494.92697339</v>
      </c>
      <c r="J8" s="20" t="n">
        <v>3.23358137</v>
      </c>
      <c r="K8" s="18" t="n">
        <v>515.3369527999999</v>
      </c>
      <c r="L8" s="20" t="n">
        <v>2.82527882</v>
      </c>
      <c r="M8" s="18" t="n">
        <v>386.26625258</v>
      </c>
      <c r="N8" s="20" t="n">
        <v>31.80566846</v>
      </c>
      <c r="O8" s="18" t="s">
        <v>182</v>
      </c>
      <c r="P8" s="20" t="s">
        <v>182</v>
      </c>
      <c r="Q8" s="18" t="n">
        <v>361.38025951</v>
      </c>
      <c r="R8" s="20" t="n">
        <v>22.72565673</v>
      </c>
      <c r="S8" s="18" t="s">
        <v>182</v>
      </c>
      <c r="T8" s="20" t="s">
        <v>182</v>
      </c>
      <c r="U8" s="18" t="n">
        <v>393.82239613</v>
      </c>
      <c r="V8" s="20" t="n">
        <v>8.61101025</v>
      </c>
    </row>
    <row r="9" spans="1:22">
      <c r="A9" s="15" t="s">
        <v>184</v>
      </c>
      <c r="B9" s="17" t="n">
        <v>9651</v>
      </c>
      <c r="C9" s="18">
        <f>(627.0/B9*100)</f>
        <v/>
      </c>
      <c r="D9" s="19" t="n">
        <v>9024</v>
      </c>
      <c r="E9" s="18" t="n">
        <v>409.41858957</v>
      </c>
      <c r="F9" s="20" t="n">
        <v>7.09503837</v>
      </c>
      <c r="G9" s="18" t="n">
        <v>458.42488875</v>
      </c>
      <c r="H9" s="20" t="n">
        <v>5.98613393</v>
      </c>
      <c r="I9" s="18" t="n">
        <v>520.32058624</v>
      </c>
      <c r="J9" s="20" t="n">
        <v>2.46865864</v>
      </c>
      <c r="K9" s="18" t="n">
        <v>518.5031613</v>
      </c>
      <c r="L9" s="20" t="n">
        <v>2.86881536</v>
      </c>
      <c r="M9" s="18" t="n">
        <v>468.80407001</v>
      </c>
      <c r="N9" s="20" t="n">
        <v>44.15422539</v>
      </c>
      <c r="O9" s="18" t="s">
        <v>182</v>
      </c>
      <c r="P9" s="20" t="s">
        <v>182</v>
      </c>
      <c r="Q9" s="18" t="n">
        <v>347.7815185</v>
      </c>
      <c r="R9" s="20" t="n">
        <v>11.20716786</v>
      </c>
      <c r="S9" s="18" t="s">
        <v>182</v>
      </c>
      <c r="T9" s="20" t="s">
        <v>182</v>
      </c>
      <c r="U9" s="18" t="n">
        <v>410.15681726</v>
      </c>
      <c r="V9" s="20" t="n">
        <v>5.36655027</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(154.0/B11*100)</f>
        <v/>
      </c>
      <c r="D11" s="19" t="n">
        <v>6899</v>
      </c>
      <c r="E11" s="18" t="n">
        <v>399.31431658</v>
      </c>
      <c r="F11" s="20" t="n">
        <v>6.49885456</v>
      </c>
      <c r="G11" s="18" t="n">
        <v>415.00813946</v>
      </c>
      <c r="H11" s="20" t="n">
        <v>5.92879464</v>
      </c>
      <c r="I11" s="18" t="n">
        <v>458.53555996</v>
      </c>
      <c r="J11" s="20" t="n">
        <v>2.77526847</v>
      </c>
      <c r="K11" s="18" t="n">
        <v>490.67554462</v>
      </c>
      <c r="L11" s="20" t="n">
        <v>3.38022957</v>
      </c>
      <c r="M11" s="18" t="n">
        <v>312.95665784</v>
      </c>
      <c r="N11" s="20" t="n">
        <v>30.7330562</v>
      </c>
      <c r="O11" s="18" t="s">
        <v>182</v>
      </c>
      <c r="P11" s="20" t="s">
        <v>182</v>
      </c>
      <c r="Q11" s="18" t="s">
        <v>182</v>
      </c>
      <c r="R11" s="20" t="s">
        <v>182</v>
      </c>
      <c r="S11" s="18" t="s">
        <v>182</v>
      </c>
      <c r="T11" s="20" t="s">
        <v>182</v>
      </c>
      <c r="U11" s="18" t="n">
        <v>414.10778284</v>
      </c>
      <c r="V11" s="20" t="n">
        <v>7.68658237</v>
      </c>
    </row>
    <row r="12" spans="1:22">
      <c r="A12" s="15" t="s">
        <v>187</v>
      </c>
      <c r="B12" s="17" t="n">
        <v>6894</v>
      </c>
      <c r="C12" s="18">
        <f>(128.0/B12*100)</f>
        <v/>
      </c>
      <c r="D12" s="19" t="n">
        <v>6766</v>
      </c>
      <c r="E12" s="18" t="n">
        <v>413.11426405</v>
      </c>
      <c r="F12" s="20" t="n">
        <v>7.44361752</v>
      </c>
      <c r="G12" s="18" t="n">
        <v>430.66849607</v>
      </c>
      <c r="H12" s="20" t="n">
        <v>5.16950895</v>
      </c>
      <c r="I12" s="18" t="n">
        <v>500.35574239</v>
      </c>
      <c r="J12" s="20" t="n">
        <v>2.80655758</v>
      </c>
      <c r="K12" s="18" t="n">
        <v>516.6980822199999</v>
      </c>
      <c r="L12" s="20" t="n">
        <v>3.45901629</v>
      </c>
      <c r="M12" s="18" t="n">
        <v>401.25210766</v>
      </c>
      <c r="N12" s="20" t="n">
        <v>22.85696234</v>
      </c>
      <c r="O12" s="18" t="s">
        <v>182</v>
      </c>
      <c r="P12" s="20" t="s">
        <v>182</v>
      </c>
      <c r="Q12" s="18" t="n">
        <v>332.31014509</v>
      </c>
      <c r="R12" s="20" t="n">
        <v>18.34291261</v>
      </c>
      <c r="S12" s="18" t="s">
        <v>182</v>
      </c>
      <c r="T12" s="20" t="s">
        <v>182</v>
      </c>
      <c r="U12" s="18" t="n">
        <v>400.12733473</v>
      </c>
      <c r="V12" s="20" t="n">
        <v>7.80811975</v>
      </c>
    </row>
    <row r="13" spans="1:22">
      <c r="A13" s="15" t="s">
        <v>188</v>
      </c>
      <c r="B13" s="17" t="n">
        <v>7161</v>
      </c>
      <c r="C13" s="18">
        <f>(353.0/B13*100)</f>
        <v/>
      </c>
      <c r="D13" s="19" t="n">
        <v>6808</v>
      </c>
      <c r="E13" s="18" t="n">
        <v>439.44831573</v>
      </c>
      <c r="F13" s="20" t="n">
        <v>11.04219685</v>
      </c>
      <c r="G13" s="18" t="n">
        <v>430.97838554</v>
      </c>
      <c r="H13" s="20" t="n">
        <v>8.808469029999999</v>
      </c>
      <c r="I13" s="18" t="n">
        <v>506.02519302</v>
      </c>
      <c r="J13" s="20" t="n">
        <v>2.17679343</v>
      </c>
      <c r="K13" s="18" t="n">
        <v>526.8200422899999</v>
      </c>
      <c r="L13" s="20" t="n">
        <v>2.91574984</v>
      </c>
      <c r="M13" s="18" t="n">
        <v>391.87245923</v>
      </c>
      <c r="N13" s="20" t="n">
        <v>22.46267813</v>
      </c>
      <c r="O13" s="18" t="s">
        <v>182</v>
      </c>
      <c r="P13" s="20" t="s">
        <v>182</v>
      </c>
      <c r="Q13" s="18" t="n">
        <v>407.4699787</v>
      </c>
      <c r="R13" s="20" t="n">
        <v>6.79601306</v>
      </c>
      <c r="S13" s="18" t="s">
        <v>182</v>
      </c>
      <c r="T13" s="20" t="s">
        <v>182</v>
      </c>
      <c r="U13" s="18" t="n">
        <v>408.47833659</v>
      </c>
      <c r="V13" s="20" t="n">
        <v>7.27218455</v>
      </c>
    </row>
    <row r="14" spans="1:22">
      <c r="A14" s="15" t="s">
        <v>189</v>
      </c>
      <c r="B14" s="17" t="n">
        <v>5587</v>
      </c>
      <c r="C14" s="18">
        <f>(204.0/B14*100)</f>
        <v/>
      </c>
      <c r="D14" s="19" t="n">
        <v>5383</v>
      </c>
      <c r="E14" s="18" t="n">
        <v>454.35780549</v>
      </c>
      <c r="F14" s="20" t="n">
        <v>7.13335522</v>
      </c>
      <c r="G14" s="18" t="n">
        <v>452.84492378</v>
      </c>
      <c r="H14" s="20" t="n">
        <v>6.71304025</v>
      </c>
      <c r="I14" s="18" t="n">
        <v>520.6285056200001</v>
      </c>
      <c r="J14" s="20" t="n">
        <v>2.27157742</v>
      </c>
      <c r="K14" s="18" t="n">
        <v>543.2368077</v>
      </c>
      <c r="L14" s="20" t="n">
        <v>2.92274561</v>
      </c>
      <c r="M14" s="18" t="n">
        <v>397.46444377</v>
      </c>
      <c r="N14" s="20" t="n">
        <v>18.97557136</v>
      </c>
      <c r="O14" s="18" t="s">
        <v>182</v>
      </c>
      <c r="P14" s="20" t="s">
        <v>182</v>
      </c>
      <c r="Q14" s="18" t="s">
        <v>182</v>
      </c>
      <c r="R14" s="20" t="s">
        <v>182</v>
      </c>
      <c r="S14" s="18" t="s">
        <v>182</v>
      </c>
      <c r="T14" s="20" t="s">
        <v>182</v>
      </c>
      <c r="U14" s="18" t="n">
        <v>443.71732718</v>
      </c>
      <c r="V14" s="20" t="n">
        <v>8.4869535</v>
      </c>
    </row>
    <row r="15" spans="1:22">
      <c r="A15" s="15" t="s">
        <v>190</v>
      </c>
      <c r="B15" s="17" t="n">
        <v>5882</v>
      </c>
      <c r="C15" s="18">
        <f>(180.0/B15*100)</f>
        <v/>
      </c>
      <c r="D15" s="19" t="n">
        <v>5702</v>
      </c>
      <c r="E15" s="18" t="n">
        <v>443.79855545</v>
      </c>
      <c r="F15" s="20" t="n">
        <v>8.55791222</v>
      </c>
      <c r="G15" s="18" t="n">
        <v>463.02475342</v>
      </c>
      <c r="H15" s="20" t="n">
        <v>6.21100515</v>
      </c>
      <c r="I15" s="18" t="n">
        <v>535.45058908</v>
      </c>
      <c r="J15" s="20" t="n">
        <v>2.49139548</v>
      </c>
      <c r="K15" s="18" t="n">
        <v>557.82364963</v>
      </c>
      <c r="L15" s="20" t="n">
        <v>3.3676733</v>
      </c>
      <c r="M15" s="18" t="n">
        <v>346.97734016</v>
      </c>
      <c r="N15" s="20" t="n">
        <v>25.67199834</v>
      </c>
      <c r="O15" s="18" t="s">
        <v>182</v>
      </c>
      <c r="P15" s="20" t="s">
        <v>182</v>
      </c>
      <c r="Q15" s="18" t="n">
        <v>367.66871077</v>
      </c>
      <c r="R15" s="20" t="n">
        <v>14.82638214</v>
      </c>
      <c r="S15" s="18" t="s">
        <v>182</v>
      </c>
      <c r="T15" s="20" t="s">
        <v>182</v>
      </c>
      <c r="U15" s="18" t="n">
        <v>445.1192161</v>
      </c>
      <c r="V15" s="20" t="n">
        <v>8.255530500000001</v>
      </c>
    </row>
    <row r="16" spans="1:22">
      <c r="A16" s="15" t="s">
        <v>191</v>
      </c>
      <c r="B16" s="17" t="n">
        <v>6108</v>
      </c>
      <c r="C16" s="18">
        <f>(276.0/B16*100)</f>
        <v/>
      </c>
      <c r="D16" s="19" t="n">
        <v>5832</v>
      </c>
      <c r="E16" s="18" t="n">
        <v>414.69270948</v>
      </c>
      <c r="F16" s="20" t="n">
        <v>11.88690523</v>
      </c>
      <c r="G16" s="18" t="n">
        <v>433.27383035</v>
      </c>
      <c r="H16" s="20" t="n">
        <v>9.00845936</v>
      </c>
      <c r="I16" s="18" t="n">
        <v>515.97911763</v>
      </c>
      <c r="J16" s="20" t="n">
        <v>2.82329872</v>
      </c>
      <c r="K16" s="18" t="n">
        <v>526.01063957</v>
      </c>
      <c r="L16" s="20" t="n">
        <v>2.89606927</v>
      </c>
      <c r="M16" s="18" t="n">
        <v>327.78468044</v>
      </c>
      <c r="N16" s="20" t="n">
        <v>17.76127597</v>
      </c>
      <c r="O16" s="18" t="s">
        <v>182</v>
      </c>
      <c r="P16" s="20" t="s">
        <v>182</v>
      </c>
      <c r="Q16" s="18" t="s">
        <v>182</v>
      </c>
      <c r="R16" s="20" t="s">
        <v>182</v>
      </c>
      <c r="S16" s="18" t="s">
        <v>182</v>
      </c>
      <c r="T16" s="20" t="s">
        <v>182</v>
      </c>
      <c r="U16" s="18" t="n">
        <v>390.1318019</v>
      </c>
      <c r="V16" s="20" t="n">
        <v>8.52822649</v>
      </c>
    </row>
    <row r="17" spans="1:22">
      <c r="A17" s="15" t="s">
        <v>192</v>
      </c>
      <c r="B17" s="17" t="n">
        <v>6504</v>
      </c>
      <c r="C17" s="18">
        <f>(824.0/B17*100)</f>
        <v/>
      </c>
      <c r="D17" s="19" t="n">
        <v>5680</v>
      </c>
      <c r="E17" s="18" t="n">
        <v>445.29515155</v>
      </c>
      <c r="F17" s="20" t="n">
        <v>7.01244792</v>
      </c>
      <c r="G17" s="18" t="n">
        <v>476.13132437</v>
      </c>
      <c r="H17" s="20" t="n">
        <v>5.89563656</v>
      </c>
      <c r="I17" s="18" t="n">
        <v>525.40139748</v>
      </c>
      <c r="J17" s="20" t="n">
        <v>3.16075558</v>
      </c>
      <c r="K17" s="18" t="n">
        <v>540.30780437</v>
      </c>
      <c r="L17" s="20" t="n">
        <v>3.51055256</v>
      </c>
      <c r="M17" s="18" t="s">
        <v>182</v>
      </c>
      <c r="N17" s="20" t="s">
        <v>182</v>
      </c>
      <c r="O17" s="18" t="s">
        <v>182</v>
      </c>
      <c r="P17" s="20" t="s">
        <v>182</v>
      </c>
      <c r="Q17" s="18" t="n">
        <v>338.260297</v>
      </c>
      <c r="R17" s="20" t="n">
        <v>14.23011861</v>
      </c>
      <c r="S17" s="18" t="s">
        <v>182</v>
      </c>
      <c r="T17" s="20" t="s">
        <v>182</v>
      </c>
      <c r="U17" s="18" t="n">
        <v>407.37354208</v>
      </c>
      <c r="V17" s="20" t="n">
        <v>9.39954975</v>
      </c>
    </row>
    <row r="18" spans="1:22">
      <c r="A18" s="15" t="s">
        <v>193</v>
      </c>
      <c r="B18" s="17" t="n">
        <v>5532</v>
      </c>
      <c r="C18" s="18">
        <f>(40.0/B18*100)</f>
        <v/>
      </c>
      <c r="D18" s="19" t="n">
        <v>5492</v>
      </c>
      <c r="E18" s="18" t="n">
        <v>406.20197085</v>
      </c>
      <c r="F18" s="20" t="n">
        <v>8.467173239999999</v>
      </c>
      <c r="G18" s="18" t="n">
        <v>405.42913326</v>
      </c>
      <c r="H18" s="20" t="n">
        <v>6.58777567</v>
      </c>
      <c r="I18" s="18" t="n">
        <v>480.36568965</v>
      </c>
      <c r="J18" s="20" t="n">
        <v>3.86744409</v>
      </c>
      <c r="K18" s="18" t="n">
        <v>491.92985587</v>
      </c>
      <c r="L18" s="20" t="n">
        <v>3.80990374</v>
      </c>
      <c r="M18" s="18" t="n">
        <v>344.14369298</v>
      </c>
      <c r="N18" s="20" t="n">
        <v>18.50959331</v>
      </c>
      <c r="O18" s="18" t="s">
        <v>182</v>
      </c>
      <c r="P18" s="20" t="s">
        <v>182</v>
      </c>
      <c r="Q18" s="18" t="s">
        <v>182</v>
      </c>
      <c r="R18" s="20" t="s">
        <v>182</v>
      </c>
      <c r="S18" s="18" t="s">
        <v>182</v>
      </c>
      <c r="T18" s="20" t="s">
        <v>182</v>
      </c>
      <c r="U18" s="18" t="n">
        <v>371.78138797</v>
      </c>
      <c r="V18" s="20" t="n">
        <v>8.95349343</v>
      </c>
    </row>
    <row r="19" spans="1:22">
      <c r="A19" s="15" t="s">
        <v>194</v>
      </c>
      <c r="B19" s="17" t="n">
        <v>5658</v>
      </c>
      <c r="C19" s="18">
        <f>(225.0/B19*100)</f>
        <v/>
      </c>
      <c r="D19" s="19" t="n">
        <v>5433</v>
      </c>
      <c r="E19" s="18" t="n">
        <v>398.70609999</v>
      </c>
      <c r="F19" s="20" t="n">
        <v>6.64452595</v>
      </c>
      <c r="G19" s="18" t="n">
        <v>410.3464496</v>
      </c>
      <c r="H19" s="20" t="n">
        <v>7.03442588</v>
      </c>
      <c r="I19" s="18" t="n">
        <v>480.30729339</v>
      </c>
      <c r="J19" s="20" t="n">
        <v>2.741167</v>
      </c>
      <c r="K19" s="18" t="n">
        <v>498.66932422</v>
      </c>
      <c r="L19" s="20" t="n">
        <v>3.96373727</v>
      </c>
      <c r="M19" s="18" t="n">
        <v>417.5235188</v>
      </c>
      <c r="N19" s="20" t="n">
        <v>18.56400748</v>
      </c>
      <c r="O19" s="18" t="s">
        <v>182</v>
      </c>
      <c r="P19" s="20" t="s">
        <v>182</v>
      </c>
      <c r="Q19" s="18" t="s">
        <v>182</v>
      </c>
      <c r="R19" s="20" t="s">
        <v>182</v>
      </c>
      <c r="S19" s="18" t="s">
        <v>182</v>
      </c>
      <c r="T19" s="20" t="s">
        <v>182</v>
      </c>
      <c r="U19" s="18" t="n">
        <v>387.53462852</v>
      </c>
      <c r="V19" s="20" t="n">
        <v>6.92653972</v>
      </c>
    </row>
    <row r="20" spans="1:22">
      <c r="A20" s="15" t="s">
        <v>195</v>
      </c>
      <c r="B20" s="17" t="n">
        <v>3371</v>
      </c>
      <c r="C20" s="18">
        <f>(81.0/B20*100)</f>
        <v/>
      </c>
      <c r="D20" s="19" t="n">
        <v>3290</v>
      </c>
      <c r="E20" s="18" t="n">
        <v>397.29116798</v>
      </c>
      <c r="F20" s="20" t="n">
        <v>10.23662925</v>
      </c>
      <c r="G20" s="18" t="n">
        <v>406.22890926</v>
      </c>
      <c r="H20" s="20" t="n">
        <v>10.59116357</v>
      </c>
      <c r="I20" s="18" t="n">
        <v>484.80658674</v>
      </c>
      <c r="J20" s="20" t="n">
        <v>2.76527426</v>
      </c>
      <c r="K20" s="18" t="n">
        <v>506.87928429</v>
      </c>
      <c r="L20" s="20" t="n">
        <v>3.32514094</v>
      </c>
      <c r="M20" s="18" t="s">
        <v>182</v>
      </c>
      <c r="N20" s="20" t="s">
        <v>182</v>
      </c>
      <c r="O20" s="18" t="s">
        <v>182</v>
      </c>
      <c r="P20" s="20" t="s">
        <v>182</v>
      </c>
      <c r="Q20" s="18" t="s">
        <v>182</v>
      </c>
      <c r="R20" s="20" t="s">
        <v>182</v>
      </c>
      <c r="S20" s="18" t="s">
        <v>182</v>
      </c>
      <c r="T20" s="20" t="s">
        <v>182</v>
      </c>
      <c r="U20" s="18" t="n">
        <v>406.45019455</v>
      </c>
      <c r="V20" s="20" t="n">
        <v>7.55545711</v>
      </c>
    </row>
    <row r="21" spans="1:22">
      <c r="A21" s="15" t="s">
        <v>196</v>
      </c>
      <c r="B21" s="17" t="n">
        <v>5741</v>
      </c>
      <c r="C21" s="18">
        <f>(102.0/B21*100)</f>
        <v/>
      </c>
      <c r="D21" s="19" t="n">
        <v>5639</v>
      </c>
      <c r="E21" s="18" t="n">
        <v>440.26083097</v>
      </c>
      <c r="F21" s="20" t="n">
        <v>13.71497816</v>
      </c>
      <c r="G21" s="18" t="n">
        <v>442.95261597</v>
      </c>
      <c r="H21" s="20" t="n">
        <v>11.3217952</v>
      </c>
      <c r="I21" s="18" t="n">
        <v>508.75438928</v>
      </c>
      <c r="J21" s="20" t="n">
        <v>2.88182102</v>
      </c>
      <c r="K21" s="18" t="n">
        <v>539.49767924</v>
      </c>
      <c r="L21" s="20" t="n">
        <v>2.70812751</v>
      </c>
      <c r="M21" s="18" t="n">
        <v>412.14039851</v>
      </c>
      <c r="N21" s="20" t="n">
        <v>36.64432922</v>
      </c>
      <c r="O21" s="18" t="s">
        <v>182</v>
      </c>
      <c r="P21" s="20" t="s">
        <v>182</v>
      </c>
      <c r="Q21" s="18" t="s">
        <v>182</v>
      </c>
      <c r="R21" s="20" t="s">
        <v>182</v>
      </c>
      <c r="S21" s="18" t="s">
        <v>182</v>
      </c>
      <c r="T21" s="20" t="s">
        <v>182</v>
      </c>
      <c r="U21" s="18" t="n">
        <v>447.68200902</v>
      </c>
      <c r="V21" s="20" t="n">
        <v>10.26315808</v>
      </c>
    </row>
    <row r="22" spans="1:22">
      <c r="A22" s="15" t="s">
        <v>197</v>
      </c>
      <c r="B22" s="17" t="n">
        <v>6598</v>
      </c>
      <c r="C22" s="18">
        <f>(105.0/B22*100)</f>
        <v/>
      </c>
      <c r="D22" s="19" t="n">
        <v>6493</v>
      </c>
      <c r="E22" s="18" t="n">
        <v>401.37697944</v>
      </c>
      <c r="F22" s="20" t="n">
        <v>7.60220418</v>
      </c>
      <c r="G22" s="18" t="n">
        <v>408.52777306</v>
      </c>
      <c r="H22" s="20" t="n">
        <v>6.44214867</v>
      </c>
      <c r="I22" s="18" t="n">
        <v>494.54448473</v>
      </c>
      <c r="J22" s="20" t="n">
        <v>5.07710388</v>
      </c>
      <c r="K22" s="18" t="n">
        <v>524.60581813</v>
      </c>
      <c r="L22" s="20" t="n">
        <v>3.74469397</v>
      </c>
      <c r="M22" s="18" t="n">
        <v>371.78539807</v>
      </c>
      <c r="N22" s="20" t="n">
        <v>9.287245390000001</v>
      </c>
      <c r="O22" s="18" t="s">
        <v>182</v>
      </c>
      <c r="P22" s="20" t="s">
        <v>182</v>
      </c>
      <c r="Q22" s="18" t="n">
        <v>481.75555063</v>
      </c>
      <c r="R22" s="20" t="n">
        <v>8.711038220000001</v>
      </c>
      <c r="S22" s="18" t="s">
        <v>182</v>
      </c>
      <c r="T22" s="20" t="s">
        <v>182</v>
      </c>
      <c r="U22" s="18" t="n">
        <v>377.05867706</v>
      </c>
      <c r="V22" s="20" t="n">
        <v>9.11516101</v>
      </c>
    </row>
    <row r="23" spans="1:22">
      <c r="A23" s="15" t="s">
        <v>198</v>
      </c>
      <c r="B23" s="17" t="n">
        <v>11583</v>
      </c>
      <c r="C23" s="18">
        <f>(549.0/B23*100)</f>
        <v/>
      </c>
      <c r="D23" s="19" t="n">
        <v>11034</v>
      </c>
      <c r="E23" s="18" t="n">
        <v>407.78313644</v>
      </c>
      <c r="F23" s="20" t="n">
        <v>8.479028550000001</v>
      </c>
      <c r="G23" s="18" t="n">
        <v>421.227203</v>
      </c>
      <c r="H23" s="20" t="n">
        <v>7.64505207</v>
      </c>
      <c r="I23" s="18" t="n">
        <v>490.00941846</v>
      </c>
      <c r="J23" s="20" t="n">
        <v>2.69863937</v>
      </c>
      <c r="K23" s="18" t="n">
        <v>516.39384107</v>
      </c>
      <c r="L23" s="20" t="n">
        <v>2.97083612</v>
      </c>
      <c r="M23" s="18" t="n">
        <v>415.78740956</v>
      </c>
      <c r="N23" s="20" t="n">
        <v>22.44752181</v>
      </c>
      <c r="O23" s="18" t="s">
        <v>182</v>
      </c>
      <c r="P23" s="20" t="s">
        <v>182</v>
      </c>
      <c r="Q23" s="18" t="s">
        <v>182</v>
      </c>
      <c r="R23" s="20" t="s">
        <v>182</v>
      </c>
      <c r="S23" s="18" t="s">
        <v>182</v>
      </c>
      <c r="T23" s="20" t="s">
        <v>182</v>
      </c>
      <c r="U23" s="18" t="n">
        <v>410.77927629</v>
      </c>
      <c r="V23" s="20" t="n">
        <v>5.86102985</v>
      </c>
    </row>
    <row r="24" spans="1:22">
      <c r="A24" s="15" t="s">
        <v>199</v>
      </c>
      <c r="B24" s="17" t="n">
        <v>6647</v>
      </c>
      <c r="C24" s="18">
        <f>(28.0/B24*100)</f>
        <v/>
      </c>
      <c r="D24" s="19" t="n">
        <v>6619</v>
      </c>
      <c r="E24" s="18" t="n">
        <v>448.69882502</v>
      </c>
      <c r="F24" s="20" t="n">
        <v>4.96933894</v>
      </c>
      <c r="G24" s="18" t="n">
        <v>474.31960996</v>
      </c>
      <c r="H24" s="20" t="n">
        <v>5.43705693</v>
      </c>
      <c r="I24" s="18" t="n">
        <v>531.26492547</v>
      </c>
      <c r="J24" s="20" t="n">
        <v>2.95402808</v>
      </c>
      <c r="K24" s="18" t="n">
        <v>542.17572492</v>
      </c>
      <c r="L24" s="20" t="n">
        <v>3.78593033</v>
      </c>
      <c r="M24" s="18" t="n">
        <v>421.72680658</v>
      </c>
      <c r="N24" s="20" t="n">
        <v>17.49008828</v>
      </c>
      <c r="O24" s="18" t="s">
        <v>182</v>
      </c>
      <c r="P24" s="20" t="s">
        <v>182</v>
      </c>
      <c r="Q24" s="18" t="s">
        <v>182</v>
      </c>
      <c r="R24" s="20" t="s">
        <v>182</v>
      </c>
      <c r="S24" s="18" t="s">
        <v>182</v>
      </c>
      <c r="T24" s="20" t="s">
        <v>182</v>
      </c>
      <c r="U24" s="18" t="n">
        <v>439.81039623</v>
      </c>
      <c r="V24" s="20" t="n">
        <v>13.39860864</v>
      </c>
    </row>
    <row r="25" spans="1:22">
      <c r="A25" s="15" t="s">
        <v>200</v>
      </c>
      <c r="B25" s="17" t="n">
        <v>5581</v>
      </c>
      <c r="C25" s="18">
        <f>(28.0/B25*100)</f>
        <v/>
      </c>
      <c r="D25" s="19" t="n">
        <v>5553</v>
      </c>
      <c r="E25" s="18" t="n">
        <v>454.3704686</v>
      </c>
      <c r="F25" s="20" t="n">
        <v>5.41869414</v>
      </c>
      <c r="G25" s="18" t="n">
        <v>481.79469224</v>
      </c>
      <c r="H25" s="20" t="n">
        <v>4.45606562</v>
      </c>
      <c r="I25" s="18" t="n">
        <v>531.47708031</v>
      </c>
      <c r="J25" s="20" t="n">
        <v>3.29325426</v>
      </c>
      <c r="K25" s="18" t="n">
        <v>551.91943457</v>
      </c>
      <c r="L25" s="20" t="n">
        <v>4.90978259</v>
      </c>
      <c r="M25" s="18" t="n">
        <v>368.87327966</v>
      </c>
      <c r="N25" s="20" t="n">
        <v>23.3815843</v>
      </c>
      <c r="O25" s="18" t="s">
        <v>182</v>
      </c>
      <c r="P25" s="20" t="s">
        <v>182</v>
      </c>
      <c r="Q25" s="18" t="s">
        <v>182</v>
      </c>
      <c r="R25" s="20" t="s">
        <v>182</v>
      </c>
      <c r="S25" s="18" t="s">
        <v>182</v>
      </c>
      <c r="T25" s="20" t="s">
        <v>182</v>
      </c>
      <c r="U25" s="18" t="n">
        <v>475.80611764</v>
      </c>
      <c r="V25" s="20" t="n">
        <v>23.24596014</v>
      </c>
    </row>
    <row r="26" spans="1:22">
      <c r="A26" s="15" t="s">
        <v>201</v>
      </c>
      <c r="B26" s="17" t="n">
        <v>4869</v>
      </c>
      <c r="C26" s="18">
        <f>(113.0/B26*100)</f>
        <v/>
      </c>
      <c r="D26" s="19" t="n">
        <v>4756</v>
      </c>
      <c r="E26" s="18" t="n">
        <v>452.6560489</v>
      </c>
      <c r="F26" s="20" t="n">
        <v>5.94742198</v>
      </c>
      <c r="G26" s="18" t="n">
        <v>419.69676486</v>
      </c>
      <c r="H26" s="20" t="n">
        <v>4.71656231</v>
      </c>
      <c r="I26" s="18" t="n">
        <v>492.05578581</v>
      </c>
      <c r="J26" s="20" t="n">
        <v>2.18698597</v>
      </c>
      <c r="K26" s="18" t="n">
        <v>517.72800176</v>
      </c>
      <c r="L26" s="20" t="n">
        <v>2.94068603</v>
      </c>
      <c r="M26" s="18" t="s">
        <v>182</v>
      </c>
      <c r="N26" s="20" t="s">
        <v>182</v>
      </c>
      <c r="O26" s="18" t="s">
        <v>182</v>
      </c>
      <c r="P26" s="20" t="s">
        <v>182</v>
      </c>
      <c r="Q26" s="18" t="s">
        <v>182</v>
      </c>
      <c r="R26" s="20" t="s">
        <v>182</v>
      </c>
      <c r="S26" s="18" t="s">
        <v>182</v>
      </c>
      <c r="T26" s="20" t="s">
        <v>182</v>
      </c>
      <c r="U26" s="18" t="n">
        <v>421.25470272</v>
      </c>
      <c r="V26" s="20" t="n">
        <v>9.69027114</v>
      </c>
    </row>
    <row r="27" spans="1:22">
      <c r="A27" s="15" t="s">
        <v>202</v>
      </c>
      <c r="B27" s="17" t="n">
        <v>5299</v>
      </c>
      <c r="C27" s="18">
        <f>(225.0/B27*100)</f>
        <v/>
      </c>
      <c r="D27" s="19" t="n">
        <v>5074</v>
      </c>
      <c r="E27" s="18" t="n">
        <v>408.0734202</v>
      </c>
      <c r="F27" s="20" t="n">
        <v>5.99964346</v>
      </c>
      <c r="G27" s="18" t="n">
        <v>427.10956436</v>
      </c>
      <c r="H27" s="20" t="n">
        <v>5.56143272</v>
      </c>
      <c r="I27" s="18" t="n">
        <v>492.31179637</v>
      </c>
      <c r="J27" s="20" t="n">
        <v>2.46648707</v>
      </c>
      <c r="K27" s="18" t="n">
        <v>520.8910403</v>
      </c>
      <c r="L27" s="20" t="n">
        <v>2.43435604</v>
      </c>
      <c r="M27" s="18" t="n">
        <v>387.30917951</v>
      </c>
      <c r="N27" s="20" t="n">
        <v>16.08929805</v>
      </c>
      <c r="O27" s="18" t="s">
        <v>182</v>
      </c>
      <c r="P27" s="20" t="s">
        <v>182</v>
      </c>
      <c r="Q27" s="18" t="s">
        <v>182</v>
      </c>
      <c r="R27" s="20" t="s">
        <v>182</v>
      </c>
      <c r="S27" s="18" t="s">
        <v>182</v>
      </c>
      <c r="T27" s="20" t="s">
        <v>182</v>
      </c>
      <c r="U27" s="18" t="n">
        <v>404.86043931</v>
      </c>
      <c r="V27" s="20" t="n">
        <v>4.74692566</v>
      </c>
    </row>
    <row r="28" spans="1:22">
      <c r="A28" s="15" t="s">
        <v>203</v>
      </c>
      <c r="B28" s="17" t="n">
        <v>7568</v>
      </c>
      <c r="C28" s="18">
        <f>(150.0/B28*100)</f>
        <v/>
      </c>
      <c r="D28" s="19" t="n">
        <v>7418</v>
      </c>
      <c r="E28" s="18" t="n">
        <v>368.76986108</v>
      </c>
      <c r="F28" s="20" t="n">
        <v>4.7801503</v>
      </c>
      <c r="G28" s="18" t="n">
        <v>376.3103076</v>
      </c>
      <c r="H28" s="20" t="n">
        <v>4.56429797</v>
      </c>
      <c r="I28" s="18" t="n">
        <v>429.59696181</v>
      </c>
      <c r="J28" s="20" t="n">
        <v>2.46441852</v>
      </c>
      <c r="K28" s="18" t="n">
        <v>458.30683439</v>
      </c>
      <c r="L28" s="20" t="n">
        <v>3.46102935</v>
      </c>
      <c r="M28" s="18" t="n">
        <v>334.93985653</v>
      </c>
      <c r="N28" s="20" t="n">
        <v>9.19196545</v>
      </c>
      <c r="O28" s="18" t="s">
        <v>182</v>
      </c>
      <c r="P28" s="20" t="s">
        <v>182</v>
      </c>
      <c r="Q28" s="18" t="s">
        <v>182</v>
      </c>
      <c r="R28" s="20" t="s">
        <v>182</v>
      </c>
      <c r="S28" s="18" t="s">
        <v>182</v>
      </c>
      <c r="T28" s="20" t="s">
        <v>182</v>
      </c>
      <c r="U28" s="18" t="n">
        <v>361.77419987</v>
      </c>
      <c r="V28" s="20" t="n">
        <v>8.4907238</v>
      </c>
    </row>
    <row r="29" spans="1:22">
      <c r="A29" s="15" t="s">
        <v>204</v>
      </c>
      <c r="B29" s="17" t="n">
        <v>5385</v>
      </c>
      <c r="C29" s="18">
        <f>(37.0/B29*100)</f>
        <v/>
      </c>
      <c r="D29" s="19" t="n">
        <v>5348</v>
      </c>
      <c r="E29" s="18" t="n">
        <v>408.87132326</v>
      </c>
      <c r="F29" s="20" t="n">
        <v>7.28825127</v>
      </c>
      <c r="G29" s="18" t="n">
        <v>430.24668119</v>
      </c>
      <c r="H29" s="20" t="n">
        <v>6.7339727</v>
      </c>
      <c r="I29" s="18" t="n">
        <v>512.6337757</v>
      </c>
      <c r="J29" s="20" t="n">
        <v>2.87997048</v>
      </c>
      <c r="K29" s="18" t="n">
        <v>533.26045564</v>
      </c>
      <c r="L29" s="20" t="n">
        <v>2.90699871</v>
      </c>
      <c r="M29" s="18" t="n">
        <v>324.13415987</v>
      </c>
      <c r="N29" s="20" t="n">
        <v>51.69632977</v>
      </c>
      <c r="O29" s="18" t="s">
        <v>182</v>
      </c>
      <c r="P29" s="20" t="s">
        <v>182</v>
      </c>
      <c r="Q29" s="18" t="n">
        <v>314.02123871</v>
      </c>
      <c r="R29" s="20" t="n">
        <v>13.26138992</v>
      </c>
      <c r="S29" s="18" t="s">
        <v>182</v>
      </c>
      <c r="T29" s="20" t="s">
        <v>182</v>
      </c>
      <c r="U29" s="18" t="n">
        <v>402.56231674</v>
      </c>
      <c r="V29" s="20" t="n">
        <v>12.19758918</v>
      </c>
    </row>
    <row r="30" spans="1:22">
      <c r="A30" s="15" t="s">
        <v>205</v>
      </c>
      <c r="B30" s="17" t="n">
        <v>4520</v>
      </c>
      <c r="C30" s="18">
        <f>(641.0/B30*100)</f>
        <v/>
      </c>
      <c r="D30" s="19" t="n">
        <v>3879</v>
      </c>
      <c r="E30" s="18" t="n">
        <v>428.70559405</v>
      </c>
      <c r="F30" s="20" t="n">
        <v>12.10386986</v>
      </c>
      <c r="G30" s="18" t="n">
        <v>438.23780307</v>
      </c>
      <c r="H30" s="20" t="n">
        <v>9.19715294</v>
      </c>
      <c r="I30" s="18" t="n">
        <v>514.26853636</v>
      </c>
      <c r="J30" s="20" t="n">
        <v>3.46138096</v>
      </c>
      <c r="K30" s="18" t="n">
        <v>547.9804590799999</v>
      </c>
      <c r="L30" s="20" t="n">
        <v>3.71670415</v>
      </c>
      <c r="M30" s="18" t="n">
        <v>405.01001004</v>
      </c>
      <c r="N30" s="20" t="n">
        <v>26.28454288</v>
      </c>
      <c r="O30" s="18" t="s">
        <v>182</v>
      </c>
      <c r="P30" s="20" t="s">
        <v>182</v>
      </c>
      <c r="Q30" s="18" t="s">
        <v>182</v>
      </c>
      <c r="R30" s="20" t="s">
        <v>182</v>
      </c>
      <c r="S30" s="18" t="s">
        <v>182</v>
      </c>
      <c r="T30" s="20" t="s">
        <v>182</v>
      </c>
      <c r="U30" s="18" t="n">
        <v>417.50607122</v>
      </c>
      <c r="V30" s="20" t="n">
        <v>7.74405782</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(19.0/B32*100)</f>
        <v/>
      </c>
      <c r="D32" s="19" t="n">
        <v>4459</v>
      </c>
      <c r="E32" s="18" t="n">
        <v>437.12411113</v>
      </c>
      <c r="F32" s="20" t="n">
        <v>8.325335989999999</v>
      </c>
      <c r="G32" s="18" t="n">
        <v>461.56623062</v>
      </c>
      <c r="H32" s="20" t="n">
        <v>5.15170957</v>
      </c>
      <c r="I32" s="18" t="n">
        <v>512.05081209</v>
      </c>
      <c r="J32" s="20" t="n">
        <v>2.77503633</v>
      </c>
      <c r="K32" s="18" t="n">
        <v>525.23970149</v>
      </c>
      <c r="L32" s="20" t="n">
        <v>3.0602473</v>
      </c>
      <c r="M32" s="18" t="n">
        <v>415.96615723</v>
      </c>
      <c r="N32" s="20" t="n">
        <v>23.22638406</v>
      </c>
      <c r="O32" s="18" t="s">
        <v>182</v>
      </c>
      <c r="P32" s="20" t="s">
        <v>182</v>
      </c>
      <c r="Q32" s="18" t="s">
        <v>182</v>
      </c>
      <c r="R32" s="20" t="s">
        <v>182</v>
      </c>
      <c r="S32" s="18" t="s">
        <v>182</v>
      </c>
      <c r="T32" s="20" t="s">
        <v>182</v>
      </c>
      <c r="U32" s="18" t="n">
        <v>417.33798251</v>
      </c>
      <c r="V32" s="20" t="n">
        <v>10.56576086</v>
      </c>
    </row>
    <row r="33" spans="1:22">
      <c r="A33" s="15" t="s">
        <v>208</v>
      </c>
      <c r="B33" s="17" t="n">
        <v>7325</v>
      </c>
      <c r="C33" s="18">
        <f>(260.0/B33*100)</f>
        <v/>
      </c>
      <c r="D33" s="19" t="n">
        <v>7065</v>
      </c>
      <c r="E33" s="18" t="n">
        <v>414.91868871</v>
      </c>
      <c r="F33" s="20" t="n">
        <v>11.58679546</v>
      </c>
      <c r="G33" s="18" t="n">
        <v>442.19016571</v>
      </c>
      <c r="H33" s="20" t="n">
        <v>7.64942617</v>
      </c>
      <c r="I33" s="18" t="n">
        <v>491.20453737</v>
      </c>
      <c r="J33" s="20" t="n">
        <v>2.82403294</v>
      </c>
      <c r="K33" s="18" t="n">
        <v>520.45445407</v>
      </c>
      <c r="L33" s="20" t="n">
        <v>2.92321668</v>
      </c>
      <c r="M33" s="18" t="n">
        <v>376.02911283</v>
      </c>
      <c r="N33" s="20" t="n">
        <v>21.32653468</v>
      </c>
      <c r="O33" s="18" t="s">
        <v>182</v>
      </c>
      <c r="P33" s="20" t="s">
        <v>182</v>
      </c>
      <c r="Q33" s="18" t="s">
        <v>182</v>
      </c>
      <c r="R33" s="20" t="s">
        <v>182</v>
      </c>
      <c r="S33" s="18" t="s">
        <v>182</v>
      </c>
      <c r="T33" s="20" t="s">
        <v>182</v>
      </c>
      <c r="U33" s="18" t="n">
        <v>431.27102034</v>
      </c>
      <c r="V33" s="20" t="n">
        <v>11.6010583</v>
      </c>
    </row>
    <row r="34" spans="1:22">
      <c r="A34" s="15" t="s">
        <v>209</v>
      </c>
      <c r="B34" s="17" t="n">
        <v>6350</v>
      </c>
      <c r="C34" s="18">
        <f>(103.0/B34*100)</f>
        <v/>
      </c>
      <c r="D34" s="19" t="n">
        <v>6247</v>
      </c>
      <c r="E34" s="18" t="n">
        <v>382.61018679</v>
      </c>
      <c r="F34" s="20" t="n">
        <v>6.76289179</v>
      </c>
      <c r="G34" s="18" t="n">
        <v>397.39033214</v>
      </c>
      <c r="H34" s="20" t="n">
        <v>4.16931675</v>
      </c>
      <c r="I34" s="18" t="n">
        <v>473.42924323</v>
      </c>
      <c r="J34" s="20" t="n">
        <v>2.60651881</v>
      </c>
      <c r="K34" s="18" t="n">
        <v>488.80208268</v>
      </c>
      <c r="L34" s="20" t="n">
        <v>3.31436242</v>
      </c>
      <c r="M34" s="18" t="n">
        <v>336.00964723</v>
      </c>
      <c r="N34" s="20" t="n">
        <v>14.75537024</v>
      </c>
      <c r="O34" s="18" t="s">
        <v>182</v>
      </c>
      <c r="P34" s="20" t="s">
        <v>182</v>
      </c>
      <c r="Q34" s="18" t="n">
        <v>263.37193708</v>
      </c>
      <c r="R34" s="20" t="n">
        <v>13.61114927</v>
      </c>
      <c r="S34" s="18" t="s">
        <v>182</v>
      </c>
      <c r="T34" s="20" t="s">
        <v>182</v>
      </c>
      <c r="U34" s="18" t="n">
        <v>357.47275351</v>
      </c>
      <c r="V34" s="20" t="n">
        <v>8.003595239999999</v>
      </c>
    </row>
    <row r="35" spans="1:22">
      <c r="A35" s="15" t="s">
        <v>210</v>
      </c>
      <c r="B35" s="17" t="n">
        <v>6406</v>
      </c>
      <c r="C35" s="18">
        <f>(92.0/B35*100)</f>
        <v/>
      </c>
      <c r="D35" s="19" t="n">
        <v>6314</v>
      </c>
      <c r="E35" s="18" t="n">
        <v>440.43606922</v>
      </c>
      <c r="F35" s="20" t="n">
        <v>8.710187599999999</v>
      </c>
      <c r="G35" s="18" t="n">
        <v>451.41169419</v>
      </c>
      <c r="H35" s="20" t="n">
        <v>5.54347887</v>
      </c>
      <c r="I35" s="18" t="n">
        <v>517.50459834</v>
      </c>
      <c r="J35" s="20" t="n">
        <v>1.85434766</v>
      </c>
      <c r="K35" s="18" t="n">
        <v>526.83070786</v>
      </c>
      <c r="L35" s="20" t="n">
        <v>3.46982591</v>
      </c>
      <c r="M35" s="18" t="n">
        <v>430.2645433</v>
      </c>
      <c r="N35" s="20" t="n">
        <v>21.07802728</v>
      </c>
      <c r="O35" s="18" t="s">
        <v>182</v>
      </c>
      <c r="P35" s="20" t="s">
        <v>182</v>
      </c>
      <c r="Q35" s="18" t="n">
        <v>337.32521215</v>
      </c>
      <c r="R35" s="20" t="n">
        <v>11.65794297</v>
      </c>
      <c r="S35" s="18" t="s">
        <v>182</v>
      </c>
      <c r="T35" s="20" t="s">
        <v>182</v>
      </c>
      <c r="U35" s="18" t="n">
        <v>412.91306524</v>
      </c>
      <c r="V35" s="20" t="n">
        <v>6.91355727</v>
      </c>
    </row>
    <row r="36" spans="1:22">
      <c r="A36" s="15" t="s">
        <v>211</v>
      </c>
      <c r="B36" s="17" t="n">
        <v>6736</v>
      </c>
      <c r="C36" s="18">
        <f>(85.0/B36*100)</f>
        <v/>
      </c>
      <c r="D36" s="19" t="n">
        <v>6651</v>
      </c>
      <c r="E36" s="18" t="n">
        <v>412.56021772</v>
      </c>
      <c r="F36" s="20" t="n">
        <v>6.49686363</v>
      </c>
      <c r="G36" s="18" t="n">
        <v>425.25891165</v>
      </c>
      <c r="H36" s="20" t="n">
        <v>6.54666116</v>
      </c>
      <c r="I36" s="18" t="n">
        <v>493.98977098</v>
      </c>
      <c r="J36" s="20" t="n">
        <v>2.63124998</v>
      </c>
      <c r="K36" s="18" t="n">
        <v>520.13508944</v>
      </c>
      <c r="L36" s="20" t="n">
        <v>2.5317321</v>
      </c>
      <c r="M36" s="18" t="n">
        <v>369.72364582</v>
      </c>
      <c r="N36" s="20" t="n">
        <v>22.3136275</v>
      </c>
      <c r="O36" s="18" t="s">
        <v>182</v>
      </c>
      <c r="P36" s="20" t="s">
        <v>182</v>
      </c>
      <c r="Q36" s="18" t="s">
        <v>182</v>
      </c>
      <c r="R36" s="20" t="s">
        <v>182</v>
      </c>
      <c r="S36" s="18" t="s">
        <v>182</v>
      </c>
      <c r="T36" s="20" t="s">
        <v>182</v>
      </c>
      <c r="U36" s="18" t="n">
        <v>416.59050393</v>
      </c>
      <c r="V36" s="20" t="n">
        <v>7.07698549</v>
      </c>
    </row>
    <row r="37" spans="1:22">
      <c r="A37" s="15" t="s">
        <v>212</v>
      </c>
      <c r="B37" s="17" t="n">
        <v>5458</v>
      </c>
      <c r="C37" s="18">
        <f>(340.0/B37*100)</f>
        <v/>
      </c>
      <c r="D37" s="19" t="n">
        <v>5118</v>
      </c>
      <c r="E37" s="18" t="n">
        <v>446.55176245</v>
      </c>
      <c r="F37" s="20" t="n">
        <v>7.28853736</v>
      </c>
      <c r="G37" s="18" t="n">
        <v>460.5889729</v>
      </c>
      <c r="H37" s="20" t="n">
        <v>5.3769693</v>
      </c>
      <c r="I37" s="18" t="n">
        <v>509.8354936</v>
      </c>
      <c r="J37" s="20" t="n">
        <v>3.35831632</v>
      </c>
      <c r="K37" s="18" t="n">
        <v>536.71210067</v>
      </c>
      <c r="L37" s="20" t="n">
        <v>3.9755587</v>
      </c>
      <c r="M37" s="18" t="n">
        <v>343.16972128</v>
      </c>
      <c r="N37" s="20" t="n">
        <v>23.12127196</v>
      </c>
      <c r="O37" s="18" t="s">
        <v>182</v>
      </c>
      <c r="P37" s="20" t="s">
        <v>182</v>
      </c>
      <c r="Q37" s="18" t="s">
        <v>182</v>
      </c>
      <c r="R37" s="20" t="s">
        <v>182</v>
      </c>
      <c r="S37" s="18" t="s">
        <v>182</v>
      </c>
      <c r="T37" s="20" t="s">
        <v>182</v>
      </c>
      <c r="U37" s="18" t="n">
        <v>416.01619195</v>
      </c>
      <c r="V37" s="20" t="n">
        <v>6.84558524</v>
      </c>
    </row>
    <row r="38" spans="1:22">
      <c r="A38" s="15" t="s">
        <v>213</v>
      </c>
      <c r="B38" s="17" t="n">
        <v>5860</v>
      </c>
      <c r="C38" s="18">
        <f>(76.0/B38*100)</f>
        <v/>
      </c>
      <c r="D38" s="19" t="n">
        <v>5784</v>
      </c>
      <c r="E38" s="18" t="n">
        <v>416.22059874</v>
      </c>
      <c r="F38" s="20" t="n">
        <v>7.16683268</v>
      </c>
      <c r="G38" s="18" t="n">
        <v>435.51638056</v>
      </c>
      <c r="H38" s="20" t="n">
        <v>5.30687087</v>
      </c>
      <c r="I38" s="18" t="n">
        <v>503.38359774</v>
      </c>
      <c r="J38" s="20" t="n">
        <v>3.31111884</v>
      </c>
      <c r="K38" s="18" t="n">
        <v>517.06761174</v>
      </c>
      <c r="L38" s="20" t="n">
        <v>3.21729205</v>
      </c>
      <c r="M38" s="18" t="n">
        <v>369.61260262</v>
      </c>
      <c r="N38" s="20" t="n">
        <v>18.26023486</v>
      </c>
      <c r="O38" s="18" t="s">
        <v>182</v>
      </c>
      <c r="P38" s="20" t="s">
        <v>182</v>
      </c>
      <c r="Q38" s="18" t="s">
        <v>182</v>
      </c>
      <c r="R38" s="20" t="s">
        <v>182</v>
      </c>
      <c r="S38" s="18" t="s">
        <v>182</v>
      </c>
      <c r="T38" s="20" t="s">
        <v>182</v>
      </c>
      <c r="U38" s="18" t="n">
        <v>419.17172824</v>
      </c>
      <c r="V38" s="20" t="n">
        <v>6.20905304</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(5689.0/B40*100)</f>
        <v/>
      </c>
      <c r="D40" s="19" t="n">
        <v>8468</v>
      </c>
      <c r="E40" s="18" t="n">
        <v>422.34374237</v>
      </c>
      <c r="F40" s="20" t="n">
        <v>9.788064179999999</v>
      </c>
      <c r="G40" s="18" t="n">
        <v>437.32230409</v>
      </c>
      <c r="H40" s="20" t="n">
        <v>6.82824365</v>
      </c>
      <c r="I40" s="18" t="n">
        <v>505.05578204</v>
      </c>
      <c r="J40" s="20" t="n">
        <v>3.33350793</v>
      </c>
      <c r="K40" s="18" t="n">
        <v>523.87613505</v>
      </c>
      <c r="L40" s="20" t="n">
        <v>3.82938594</v>
      </c>
      <c r="M40" s="18" t="n">
        <v>432.02468627</v>
      </c>
      <c r="N40" s="20" t="n">
        <v>21.89614716</v>
      </c>
      <c r="O40" s="18" t="s">
        <v>182</v>
      </c>
      <c r="P40" s="20" t="s">
        <v>182</v>
      </c>
      <c r="Q40" s="18" t="n">
        <v>493.18465857</v>
      </c>
      <c r="R40" s="20" t="n">
        <v>2.25147869</v>
      </c>
      <c r="S40" s="18" t="s">
        <v>182</v>
      </c>
      <c r="T40" s="20" t="s">
        <v>182</v>
      </c>
      <c r="U40" s="18" t="n">
        <v>407.32610893</v>
      </c>
      <c r="V40" s="20" t="n">
        <v>7.89702296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(2928.0/B46*100)</f>
        <v/>
      </c>
      <c r="D46" s="19" t="n">
        <v>20213</v>
      </c>
      <c r="E46" s="18" t="n">
        <v>342.16909139</v>
      </c>
      <c r="F46" s="20" t="n">
        <v>6.03680033</v>
      </c>
      <c r="G46" s="18" t="n">
        <v>347.76091686</v>
      </c>
      <c r="H46" s="20" t="n">
        <v>6.68306751</v>
      </c>
      <c r="I46" s="18" t="n">
        <v>417.69704732</v>
      </c>
      <c r="J46" s="20" t="n">
        <v>3.71288214</v>
      </c>
      <c r="K46" s="18" t="n">
        <v>459.13950659</v>
      </c>
      <c r="L46" s="20" t="n">
        <v>4.55082137</v>
      </c>
      <c r="M46" s="18" t="n">
        <v>307.86644132</v>
      </c>
      <c r="N46" s="20" t="n">
        <v>11.90587687</v>
      </c>
      <c r="O46" s="18" t="s">
        <v>182</v>
      </c>
      <c r="P46" s="20" t="s">
        <v>182</v>
      </c>
      <c r="Q46" s="18" t="s">
        <v>182</v>
      </c>
      <c r="R46" s="20" t="s">
        <v>182</v>
      </c>
      <c r="S46" s="18" t="s">
        <v>182</v>
      </c>
      <c r="T46" s="20" t="s">
        <v>182</v>
      </c>
      <c r="U46" s="18" t="n">
        <v>387.68764558</v>
      </c>
      <c r="V46" s="20" t="n">
        <v>3.90437006</v>
      </c>
    </row>
    <row r="47" spans="1:22">
      <c r="A47" s="15" t="s">
        <v>222</v>
      </c>
      <c r="B47" s="17" t="n">
        <v>5928</v>
      </c>
      <c r="C47" s="18">
        <f>(227.0/B47*100)</f>
        <v/>
      </c>
      <c r="D47" s="19" t="n">
        <v>5701</v>
      </c>
      <c r="E47" s="18" t="n">
        <v>349.8177762</v>
      </c>
      <c r="F47" s="20" t="n">
        <v>6.27707655</v>
      </c>
      <c r="G47" s="18" t="n">
        <v>380.47698283</v>
      </c>
      <c r="H47" s="20" t="n">
        <v>6.59499241</v>
      </c>
      <c r="I47" s="18" t="n">
        <v>454.1651975</v>
      </c>
      <c r="J47" s="20" t="n">
        <v>4.47940217</v>
      </c>
      <c r="K47" s="18" t="n">
        <v>489.55424794</v>
      </c>
      <c r="L47" s="20" t="n">
        <v>5.09208191</v>
      </c>
      <c r="M47" s="18" t="n">
        <v>325.00177883</v>
      </c>
      <c r="N47" s="20" t="n">
        <v>13.28366105</v>
      </c>
      <c r="O47" s="18" t="s">
        <v>182</v>
      </c>
      <c r="P47" s="20" t="s">
        <v>182</v>
      </c>
      <c r="Q47" s="18" t="s">
        <v>182</v>
      </c>
      <c r="R47" s="20" t="s">
        <v>182</v>
      </c>
      <c r="S47" s="18" t="s">
        <v>182</v>
      </c>
      <c r="T47" s="20" t="s">
        <v>182</v>
      </c>
      <c r="U47" s="18" t="n">
        <v>355.17318715</v>
      </c>
      <c r="V47" s="20" t="n">
        <v>5.75042058</v>
      </c>
    </row>
    <row r="48" spans="1:22">
      <c r="A48" s="15" t="s">
        <v>223</v>
      </c>
      <c r="B48" s="17" t="n">
        <v>9841</v>
      </c>
      <c r="C48" s="18">
        <f>(19.0/B48*100)</f>
        <v/>
      </c>
      <c r="D48" s="19" t="n">
        <v>9822</v>
      </c>
      <c r="E48" s="18" t="n">
        <v>412.03733168</v>
      </c>
      <c r="F48" s="20" t="n">
        <v>7.91980855</v>
      </c>
      <c r="G48" s="18" t="n">
        <v>412.96898731</v>
      </c>
      <c r="H48" s="20" t="n">
        <v>5.87720782</v>
      </c>
      <c r="I48" s="18" t="n">
        <v>506.10346392</v>
      </c>
      <c r="J48" s="20" t="n">
        <v>4.69508543</v>
      </c>
      <c r="K48" s="18" t="n">
        <v>553.94890286</v>
      </c>
      <c r="L48" s="20" t="n">
        <v>5.62371944</v>
      </c>
      <c r="M48" s="18" t="n">
        <v>324.36252601</v>
      </c>
      <c r="N48" s="20" t="n">
        <v>11.17732921</v>
      </c>
      <c r="O48" s="18" t="s">
        <v>182</v>
      </c>
      <c r="P48" s="20" t="s">
        <v>182</v>
      </c>
      <c r="Q48" s="18" t="s">
        <v>182</v>
      </c>
      <c r="R48" s="20" t="s">
        <v>182</v>
      </c>
      <c r="S48" s="18" t="s">
        <v>182</v>
      </c>
      <c r="T48" s="20" t="s">
        <v>182</v>
      </c>
      <c r="U48" s="18" t="n">
        <v>412.06600847</v>
      </c>
      <c r="V48" s="20" t="n">
        <v>18.05022856</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(1219.0/B50*100)</f>
        <v/>
      </c>
      <c r="D50" s="19" t="n">
        <v>10576</v>
      </c>
      <c r="E50" s="18" t="n">
        <v>373.79983108</v>
      </c>
      <c r="F50" s="20" t="n">
        <v>5.13442019</v>
      </c>
      <c r="G50" s="18" t="n">
        <v>374.58241788</v>
      </c>
      <c r="H50" s="20" t="n">
        <v>5.44470954</v>
      </c>
      <c r="I50" s="18" t="n">
        <v>433.4917506</v>
      </c>
      <c r="J50" s="20" t="n">
        <v>2.96979415</v>
      </c>
      <c r="K50" s="18" t="n">
        <v>471.93081856</v>
      </c>
      <c r="L50" s="20" t="n">
        <v>3.41867064</v>
      </c>
      <c r="M50" s="18" t="n">
        <v>322.25586987</v>
      </c>
      <c r="N50" s="20" t="n">
        <v>8.56992509</v>
      </c>
      <c r="O50" s="18" t="s">
        <v>182</v>
      </c>
      <c r="P50" s="20" t="s">
        <v>182</v>
      </c>
      <c r="Q50" s="18" t="s">
        <v>182</v>
      </c>
      <c r="R50" s="20" t="s">
        <v>182</v>
      </c>
      <c r="S50" s="18" t="s">
        <v>182</v>
      </c>
      <c r="T50" s="20" t="s">
        <v>182</v>
      </c>
      <c r="U50" s="18" t="n">
        <v>385.75252803</v>
      </c>
      <c r="V50" s="20" t="n">
        <v>7.43062565</v>
      </c>
    </row>
    <row r="51" spans="1:22">
      <c r="A51" s="15" t="s">
        <v>226</v>
      </c>
      <c r="B51" s="17" t="n">
        <v>6866</v>
      </c>
      <c r="C51" s="18">
        <f>(116.0/B51*100)</f>
        <v/>
      </c>
      <c r="D51" s="19" t="n">
        <v>6750</v>
      </c>
      <c r="E51" s="18" t="n">
        <v>369.60210932</v>
      </c>
      <c r="F51" s="20" t="n">
        <v>6.06065886</v>
      </c>
      <c r="G51" s="18" t="n">
        <v>388.73559742</v>
      </c>
      <c r="H51" s="20" t="n">
        <v>4.88274729</v>
      </c>
      <c r="I51" s="18" t="n">
        <v>431.24049286</v>
      </c>
      <c r="J51" s="20" t="n">
        <v>2.93933243</v>
      </c>
      <c r="K51" s="18" t="n">
        <v>455.12611341</v>
      </c>
      <c r="L51" s="20" t="n">
        <v>3.54324753</v>
      </c>
      <c r="M51" s="18" t="n">
        <v>306.15936954</v>
      </c>
      <c r="N51" s="20" t="n">
        <v>16.24559738</v>
      </c>
      <c r="O51" s="18" t="s">
        <v>182</v>
      </c>
      <c r="P51" s="20" t="s">
        <v>182</v>
      </c>
      <c r="Q51" s="18" t="n">
        <v>427.96430568</v>
      </c>
      <c r="R51" s="20" t="n">
        <v>5.20460603</v>
      </c>
      <c r="S51" s="18" t="s">
        <v>182</v>
      </c>
      <c r="T51" s="20" t="s">
        <v>182</v>
      </c>
      <c r="U51" s="18" t="n">
        <v>388.8648471</v>
      </c>
      <c r="V51" s="20" t="n">
        <v>5.0137103</v>
      </c>
    </row>
    <row r="52" spans="1:22">
      <c r="A52" s="15" t="s">
        <v>227</v>
      </c>
      <c r="B52" s="17" t="n">
        <v>5809</v>
      </c>
      <c r="C52" s="18">
        <f>(126.0/B52*100)</f>
        <v/>
      </c>
      <c r="D52" s="19" t="n">
        <v>5683</v>
      </c>
      <c r="E52" s="18" t="n">
        <v>405.35299313</v>
      </c>
      <c r="F52" s="20" t="n">
        <v>7.67885406</v>
      </c>
      <c r="G52" s="18" t="n">
        <v>427.81480899</v>
      </c>
      <c r="H52" s="20" t="n">
        <v>6.67527134</v>
      </c>
      <c r="I52" s="18" t="n">
        <v>492.00838238</v>
      </c>
      <c r="J52" s="20" t="n">
        <v>2.71164538</v>
      </c>
      <c r="K52" s="18" t="n">
        <v>509.50658992</v>
      </c>
      <c r="L52" s="20" t="n">
        <v>3.52668413</v>
      </c>
      <c r="M52" s="18" t="n">
        <v>369.52470076</v>
      </c>
      <c r="N52" s="20" t="n">
        <v>22.63947018</v>
      </c>
      <c r="O52" s="18" t="s">
        <v>182</v>
      </c>
      <c r="P52" s="20" t="s">
        <v>182</v>
      </c>
      <c r="Q52" s="18" t="s">
        <v>182</v>
      </c>
      <c r="R52" s="20" t="s">
        <v>182</v>
      </c>
      <c r="S52" s="18" t="s">
        <v>182</v>
      </c>
      <c r="T52" s="20" t="s">
        <v>182</v>
      </c>
      <c r="U52" s="18" t="n">
        <v>398.32929668</v>
      </c>
      <c r="V52" s="20" t="n">
        <v>7.2904263</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(531.0/B54*100)</f>
        <v/>
      </c>
      <c r="D54" s="19" t="n">
        <v>4209</v>
      </c>
      <c r="E54" s="18" t="n">
        <v>319.47387482</v>
      </c>
      <c r="F54" s="20" t="n">
        <v>4.48496605</v>
      </c>
      <c r="G54" s="18" t="n">
        <v>316.56593963</v>
      </c>
      <c r="H54" s="20" t="n">
        <v>5.4062982</v>
      </c>
      <c r="I54" s="18" t="n">
        <v>369.58619135</v>
      </c>
      <c r="J54" s="20" t="n">
        <v>3.64029649</v>
      </c>
      <c r="K54" s="18" t="n">
        <v>407.61226671</v>
      </c>
      <c r="L54" s="20" t="n">
        <v>4.75495258</v>
      </c>
      <c r="M54" s="18" t="n">
        <v>297.57841935</v>
      </c>
      <c r="N54" s="20" t="n">
        <v>8.27344974</v>
      </c>
      <c r="O54" s="18" t="s">
        <v>182</v>
      </c>
      <c r="P54" s="20" t="s">
        <v>182</v>
      </c>
      <c r="Q54" s="18" t="s">
        <v>182</v>
      </c>
      <c r="R54" s="20" t="s">
        <v>182</v>
      </c>
      <c r="S54" s="18" t="s">
        <v>182</v>
      </c>
      <c r="T54" s="20" t="s">
        <v>182</v>
      </c>
      <c r="U54" s="18" t="n">
        <v>313.60624789</v>
      </c>
      <c r="V54" s="20" t="n">
        <v>5.2322175</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471.03907306</v>
      </c>
      <c r="F56" s="20" t="n">
        <v>10.50147004</v>
      </c>
      <c r="G56" s="18" t="n">
        <v>476.10922357</v>
      </c>
      <c r="H56" s="20" t="n">
        <v>6.33085339</v>
      </c>
      <c r="I56" s="18" t="n">
        <v>530.79234992</v>
      </c>
      <c r="J56" s="20" t="n">
        <v>2.67514755</v>
      </c>
      <c r="K56" s="18" t="n">
        <v>542.87403468</v>
      </c>
      <c r="L56" s="20" t="n">
        <v>3.58617847</v>
      </c>
      <c r="M56" s="18" t="n">
        <v>431.98054993</v>
      </c>
      <c r="N56" s="20" t="n">
        <v>17.09401393</v>
      </c>
      <c r="O56" s="18" t="s">
        <v>182</v>
      </c>
      <c r="P56" s="20" t="s">
        <v>182</v>
      </c>
      <c r="Q56" s="18" t="s">
        <v>182</v>
      </c>
      <c r="R56" s="20" t="s">
        <v>182</v>
      </c>
      <c r="S56" s="18" t="s">
        <v>182</v>
      </c>
      <c r="T56" s="20" t="s">
        <v>182</v>
      </c>
      <c r="U56" s="18" t="n">
        <v>402.2417426</v>
      </c>
      <c r="V56" s="20" t="n">
        <v>21.55785317</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(273.0/B61*100)</f>
        <v/>
      </c>
      <c r="D61" s="19" t="n">
        <v>6252</v>
      </c>
      <c r="E61" s="18" t="n">
        <v>423.53625239</v>
      </c>
      <c r="F61" s="20" t="n">
        <v>5.73316912</v>
      </c>
      <c r="G61" s="18" t="n">
        <v>432.27351034</v>
      </c>
      <c r="H61" s="20" t="n">
        <v>4.48557079</v>
      </c>
      <c r="I61" s="18" t="n">
        <v>480.29737301</v>
      </c>
      <c r="J61" s="20" t="n">
        <v>2.83331577</v>
      </c>
      <c r="K61" s="18" t="n">
        <v>504.87926822</v>
      </c>
      <c r="L61" s="20" t="n">
        <v>3.60468939</v>
      </c>
      <c r="M61" s="18" t="n">
        <v>368.81442632</v>
      </c>
      <c r="N61" s="20" t="n">
        <v>17.16780352</v>
      </c>
      <c r="O61" s="18" t="s">
        <v>182</v>
      </c>
      <c r="P61" s="20" t="s">
        <v>182</v>
      </c>
      <c r="Q61" s="18" t="s">
        <v>182</v>
      </c>
      <c r="R61" s="20" t="s">
        <v>182</v>
      </c>
      <c r="S61" s="18" t="s">
        <v>182</v>
      </c>
      <c r="T61" s="20" t="s">
        <v>182</v>
      </c>
      <c r="U61" s="18" t="n">
        <v>374.73123538</v>
      </c>
      <c r="V61" s="20" t="n">
        <v>8.22007717</v>
      </c>
    </row>
    <row r="62" spans="1:22">
      <c r="A62" s="15" t="s">
        <v>237</v>
      </c>
      <c r="B62" s="17" t="n">
        <v>4476</v>
      </c>
      <c r="C62" s="18">
        <f>(5.0/B62*100)</f>
        <v/>
      </c>
      <c r="D62" s="19" t="n">
        <v>4471</v>
      </c>
      <c r="E62" s="18" t="n">
        <v>433.50665272</v>
      </c>
      <c r="F62" s="20" t="n">
        <v>6.75422613</v>
      </c>
      <c r="G62" s="18" t="n">
        <v>450.51001907</v>
      </c>
      <c r="H62" s="20" t="n">
        <v>5.72170781</v>
      </c>
      <c r="I62" s="18" t="n">
        <v>505.57910555</v>
      </c>
      <c r="J62" s="20" t="n">
        <v>1.7050788</v>
      </c>
      <c r="K62" s="18" t="n">
        <v>532.93079324</v>
      </c>
      <c r="L62" s="20" t="n">
        <v>2.13429489</v>
      </c>
      <c r="M62" s="18" t="n">
        <v>426.5402774</v>
      </c>
      <c r="N62" s="20" t="n">
        <v>15.63912385</v>
      </c>
      <c r="O62" s="18" t="s">
        <v>182</v>
      </c>
      <c r="P62" s="20" t="s">
        <v>182</v>
      </c>
      <c r="Q62" s="18" t="s">
        <v>182</v>
      </c>
      <c r="R62" s="20" t="s">
        <v>182</v>
      </c>
      <c r="S62" s="18" t="s">
        <v>182</v>
      </c>
      <c r="T62" s="20" t="s">
        <v>182</v>
      </c>
      <c r="U62" s="18" t="n">
        <v>454.78652931</v>
      </c>
      <c r="V62" s="20" t="n">
        <v>17.66850497</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(529.0/B67*100)</f>
        <v/>
      </c>
      <c r="D67" s="19" t="n">
        <v>6442</v>
      </c>
      <c r="E67" s="18" t="n">
        <v>347.0305311</v>
      </c>
      <c r="F67" s="20" t="n">
        <v>6.30439646</v>
      </c>
      <c r="G67" s="18" t="n">
        <v>338.86340835</v>
      </c>
      <c r="H67" s="20" t="n">
        <v>4.91872822</v>
      </c>
      <c r="I67" s="18" t="n">
        <v>406.81676794</v>
      </c>
      <c r="J67" s="20" t="n">
        <v>2.93047758</v>
      </c>
      <c r="K67" s="18" t="n">
        <v>445.20413265</v>
      </c>
      <c r="L67" s="20" t="n">
        <v>4.14150305</v>
      </c>
      <c r="M67" s="18" t="n">
        <v>291.76354753</v>
      </c>
      <c r="N67" s="20" t="n">
        <v>5.37762837</v>
      </c>
      <c r="O67" s="18" t="s">
        <v>182</v>
      </c>
      <c r="P67" s="20" t="s">
        <v>182</v>
      </c>
      <c r="Q67" s="18" t="s">
        <v>182</v>
      </c>
      <c r="R67" s="20" t="s">
        <v>182</v>
      </c>
      <c r="S67" s="18" t="s">
        <v>182</v>
      </c>
      <c r="T67" s="20" t="s">
        <v>182</v>
      </c>
      <c r="U67" s="18" t="n">
        <v>342.91996927</v>
      </c>
      <c r="V67" s="20" t="n">
        <v>5.67964971</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440.16387371</v>
      </c>
      <c r="F70" s="20" t="n">
        <v>7.7968966</v>
      </c>
      <c r="G70" s="18" t="n">
        <v>450.37306107</v>
      </c>
      <c r="H70" s="20" t="n">
        <v>6.39509616</v>
      </c>
      <c r="I70" s="18" t="n">
        <v>500.01657467</v>
      </c>
      <c r="J70" s="20" t="n">
        <v>3.33745469</v>
      </c>
      <c r="K70" s="18" t="n">
        <v>520.1918335399999</v>
      </c>
      <c r="L70" s="20" t="n">
        <v>3.43521145</v>
      </c>
      <c r="M70" s="18" t="n">
        <v>426.1731216</v>
      </c>
      <c r="N70" s="20" t="n">
        <v>17.43907662</v>
      </c>
      <c r="O70" s="18" t="s">
        <v>182</v>
      </c>
      <c r="P70" s="20" t="s">
        <v>182</v>
      </c>
      <c r="Q70" s="18" t="s">
        <v>182</v>
      </c>
      <c r="R70" s="20" t="s">
        <v>182</v>
      </c>
      <c r="S70" s="18" t="s">
        <v>182</v>
      </c>
      <c r="T70" s="20" t="s">
        <v>182</v>
      </c>
      <c r="U70" s="18" t="n">
        <v>436.61166307</v>
      </c>
      <c r="V70" s="20" t="n">
        <v>8.72476925</v>
      </c>
    </row>
    <row r="71" spans="1:22">
      <c r="A71" s="15" t="s">
        <v>246</v>
      </c>
      <c r="B71" s="17" t="n">
        <v>6115</v>
      </c>
      <c r="C71" s="18">
        <f>(124.0/B71*100)</f>
        <v/>
      </c>
      <c r="D71" s="19" t="n">
        <v>5991</v>
      </c>
      <c r="E71" s="18" t="n">
        <v>449.4064642</v>
      </c>
      <c r="F71" s="20" t="n">
        <v>9.23363689</v>
      </c>
      <c r="G71" s="18" t="n">
        <v>446.67913142</v>
      </c>
      <c r="H71" s="20" t="n">
        <v>7.21972665</v>
      </c>
      <c r="I71" s="18" t="n">
        <v>524.424184</v>
      </c>
      <c r="J71" s="20" t="n">
        <v>2.2281935</v>
      </c>
      <c r="K71" s="18" t="n">
        <v>562.28053689</v>
      </c>
      <c r="L71" s="20" t="n">
        <v>2.51359135</v>
      </c>
      <c r="M71" s="18" t="n">
        <v>440.86831375</v>
      </c>
      <c r="N71" s="20" t="n">
        <v>17.19045308</v>
      </c>
      <c r="O71" s="18" t="s">
        <v>182</v>
      </c>
      <c r="P71" s="20" t="s">
        <v>182</v>
      </c>
      <c r="Q71" s="18" t="s">
        <v>182</v>
      </c>
      <c r="R71" s="20" t="s">
        <v>182</v>
      </c>
      <c r="S71" s="18" t="s">
        <v>182</v>
      </c>
      <c r="T71" s="20" t="s">
        <v>182</v>
      </c>
      <c r="U71" s="18" t="n">
        <v>495.06254689</v>
      </c>
      <c r="V71" s="20" t="n">
        <v>14.50028308</v>
      </c>
    </row>
    <row r="72" spans="1:22">
      <c r="A72" s="15" t="s">
        <v>247</v>
      </c>
      <c r="B72" s="17" t="n">
        <v>7708</v>
      </c>
      <c r="C72" s="18">
        <f>(9.0/B72*100)</f>
        <v/>
      </c>
      <c r="D72" s="19" t="n">
        <v>7699</v>
      </c>
      <c r="E72" s="18" t="n">
        <v>396.77355057</v>
      </c>
      <c r="F72" s="20" t="n">
        <v>7.42124923</v>
      </c>
      <c r="G72" s="18" t="n">
        <v>427.76248226</v>
      </c>
      <c r="H72" s="20" t="n">
        <v>5.01701993</v>
      </c>
      <c r="I72" s="18" t="n">
        <v>497.63919125</v>
      </c>
      <c r="J72" s="20" t="n">
        <v>2.42551964</v>
      </c>
      <c r="K72" s="18" t="n">
        <v>523.80713521</v>
      </c>
      <c r="L72" s="20" t="n">
        <v>3.04966908</v>
      </c>
      <c r="M72" s="18" t="n">
        <v>326.14458683</v>
      </c>
      <c r="N72" s="20" t="n">
        <v>15.96470294</v>
      </c>
      <c r="O72" s="18" t="s">
        <v>182</v>
      </c>
      <c r="P72" s="20" t="s">
        <v>182</v>
      </c>
      <c r="Q72" s="18" t="s">
        <v>182</v>
      </c>
      <c r="R72" s="20" t="s">
        <v>182</v>
      </c>
      <c r="S72" s="18" t="s">
        <v>182</v>
      </c>
      <c r="T72" s="20" t="s">
        <v>182</v>
      </c>
      <c r="U72" s="18" t="n">
        <v>441.3470707</v>
      </c>
      <c r="V72" s="20" t="n">
        <v>32.23216515</v>
      </c>
    </row>
    <row r="73" spans="1:22">
      <c r="A73" s="15" t="s">
        <v>248</v>
      </c>
      <c r="B73" s="17" t="n">
        <v>8249</v>
      </c>
      <c r="C73" s="18">
        <f>(262.0/B73*100)</f>
        <v/>
      </c>
      <c r="D73" s="19" t="n">
        <v>7987</v>
      </c>
      <c r="E73" s="18" t="n">
        <v>361.53907493</v>
      </c>
      <c r="F73" s="20" t="n">
        <v>4.90558961</v>
      </c>
      <c r="G73" s="18" t="n">
        <v>370.26866305</v>
      </c>
      <c r="H73" s="20" t="n">
        <v>4.88875159</v>
      </c>
      <c r="I73" s="18" t="n">
        <v>411.40264894</v>
      </c>
      <c r="J73" s="20" t="n">
        <v>3.17398125</v>
      </c>
      <c r="K73" s="18" t="n">
        <v>446.01743047</v>
      </c>
      <c r="L73" s="20" t="n">
        <v>4.23235683</v>
      </c>
      <c r="M73" s="18" t="n">
        <v>351.84252841</v>
      </c>
      <c r="N73" s="20" t="n">
        <v>8.1004358</v>
      </c>
      <c r="O73" s="18" t="s">
        <v>182</v>
      </c>
      <c r="P73" s="20" t="s">
        <v>182</v>
      </c>
      <c r="Q73" s="18" t="s">
        <v>182</v>
      </c>
      <c r="R73" s="20" t="s">
        <v>182</v>
      </c>
      <c r="S73" s="18" t="s">
        <v>182</v>
      </c>
      <c r="T73" s="20" t="s">
        <v>182</v>
      </c>
      <c r="U73" s="18" t="n">
        <v>348.10154475</v>
      </c>
      <c r="V73" s="20" t="n">
        <v>9.697103630000001</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(314.0/B77*100)</f>
        <v/>
      </c>
      <c r="D77" s="19" t="n">
        <v>5748</v>
      </c>
      <c r="E77" s="18" t="n">
        <v>392.20019075</v>
      </c>
      <c r="F77" s="20" t="n">
        <v>5.99332482</v>
      </c>
      <c r="G77" s="18" t="n">
        <v>398.93559503</v>
      </c>
      <c r="H77" s="20" t="n">
        <v>6.19149127</v>
      </c>
      <c r="I77" s="18" t="n">
        <v>450.32868967</v>
      </c>
      <c r="J77" s="20" t="n">
        <v>2.93429529</v>
      </c>
      <c r="K77" s="18" t="n">
        <v>486.78907561</v>
      </c>
      <c r="L77" s="20" t="n">
        <v>3.6148736</v>
      </c>
      <c r="M77" s="18" t="n">
        <v>324.87880635</v>
      </c>
      <c r="N77" s="20" t="n">
        <v>14.89113436</v>
      </c>
      <c r="O77" s="18" t="s">
        <v>182</v>
      </c>
      <c r="P77" s="20" t="s">
        <v>182</v>
      </c>
      <c r="Q77" s="18" t="s">
        <v>182</v>
      </c>
      <c r="R77" s="20" t="s">
        <v>182</v>
      </c>
      <c r="S77" s="18" t="s">
        <v>182</v>
      </c>
      <c r="T77" s="20" t="s">
        <v>182</v>
      </c>
      <c r="U77" s="18" t="n">
        <v>375.71978255</v>
      </c>
      <c r="V77" s="20" t="n">
        <v>4.00263867</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355</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461.07736858</v>
      </c>
      <c r="F7" s="20" t="n">
        <v>7.7466061</v>
      </c>
      <c r="G7" s="18" t="n">
        <v>498.55273075</v>
      </c>
      <c r="H7" s="20" t="n">
        <v>5.2782527</v>
      </c>
      <c r="I7" s="18" t="n">
        <v>507.0122877</v>
      </c>
      <c r="J7" s="20" t="n">
        <v>2.24436111</v>
      </c>
      <c r="K7" s="18" t="n">
        <v>521.77576765</v>
      </c>
      <c r="L7" s="20" t="n">
        <v>2.76873116</v>
      </c>
      <c r="M7" s="18" t="n">
        <v>407.59514641</v>
      </c>
      <c r="N7" s="20" t="n">
        <v>17.19088166</v>
      </c>
      <c r="O7" s="18" t="s">
        <v>182</v>
      </c>
      <c r="P7" s="20" t="s">
        <v>182</v>
      </c>
      <c r="Q7" s="18" t="s">
        <v>182</v>
      </c>
      <c r="R7" s="20" t="s">
        <v>182</v>
      </c>
      <c r="S7" s="18" t="s">
        <v>182</v>
      </c>
      <c r="T7" s="20" t="s">
        <v>182</v>
      </c>
      <c r="U7" s="18" t="n">
        <v>469.50604119</v>
      </c>
      <c r="V7" s="20" t="n">
        <v>4.90934437</v>
      </c>
    </row>
    <row r="8" spans="1:22">
      <c r="A8" s="15" t="s">
        <v>183</v>
      </c>
      <c r="B8" s="17" t="n">
        <v>7007</v>
      </c>
      <c r="C8" s="18">
        <f>(227.0/B8*100)</f>
        <v/>
      </c>
      <c r="D8" s="19" t="n">
        <v>6780</v>
      </c>
      <c r="E8" s="18" t="n">
        <v>468.20753856</v>
      </c>
      <c r="F8" s="20" t="n">
        <v>8.320163129999999</v>
      </c>
      <c r="G8" s="18" t="n">
        <v>489.4614596</v>
      </c>
      <c r="H8" s="20" t="n">
        <v>5.66129595</v>
      </c>
      <c r="I8" s="18" t="n">
        <v>498.70692439</v>
      </c>
      <c r="J8" s="20" t="n">
        <v>3.18732942</v>
      </c>
      <c r="K8" s="18" t="n">
        <v>493.7696214</v>
      </c>
      <c r="L8" s="20" t="n">
        <v>3.16050267</v>
      </c>
      <c r="M8" s="18" t="n">
        <v>386.26625258</v>
      </c>
      <c r="N8" s="20" t="n">
        <v>31.80566846</v>
      </c>
      <c r="O8" s="18" t="s">
        <v>182</v>
      </c>
      <c r="P8" s="20" t="s">
        <v>182</v>
      </c>
      <c r="Q8" s="18" t="n">
        <v>361.38025951</v>
      </c>
      <c r="R8" s="20" t="n">
        <v>22.72565673</v>
      </c>
      <c r="S8" s="18" t="s">
        <v>182</v>
      </c>
      <c r="T8" s="20" t="s">
        <v>182</v>
      </c>
      <c r="U8" s="18" t="n">
        <v>397.48972938</v>
      </c>
      <c r="V8" s="20" t="n">
        <v>8.340216939999999</v>
      </c>
    </row>
    <row r="9" spans="1:22">
      <c r="A9" s="15" t="s">
        <v>184</v>
      </c>
      <c r="B9" s="17" t="n">
        <v>9651</v>
      </c>
      <c r="C9" s="18">
        <f>(627.0/B9*100)</f>
        <v/>
      </c>
      <c r="D9" s="19" t="n">
        <v>9024</v>
      </c>
      <c r="E9" s="18" t="n">
        <v>461.26637979</v>
      </c>
      <c r="F9" s="20" t="n">
        <v>7.94397722</v>
      </c>
      <c r="G9" s="18" t="n">
        <v>510.28553413</v>
      </c>
      <c r="H9" s="20" t="n">
        <v>4.98038908</v>
      </c>
      <c r="I9" s="18" t="n">
        <v>520.37596521</v>
      </c>
      <c r="J9" s="20" t="n">
        <v>2.62445013</v>
      </c>
      <c r="K9" s="18" t="n">
        <v>503.29907216</v>
      </c>
      <c r="L9" s="20" t="n">
        <v>2.87425092</v>
      </c>
      <c r="M9" s="18" t="n">
        <v>468.80407001</v>
      </c>
      <c r="N9" s="20" t="n">
        <v>44.15422539</v>
      </c>
      <c r="O9" s="18" t="s">
        <v>182</v>
      </c>
      <c r="P9" s="20" t="s">
        <v>182</v>
      </c>
      <c r="Q9" s="18" t="n">
        <v>347.7815185</v>
      </c>
      <c r="R9" s="20" t="n">
        <v>11.20716786</v>
      </c>
      <c r="S9" s="18" t="s">
        <v>182</v>
      </c>
      <c r="T9" s="20" t="s">
        <v>182</v>
      </c>
      <c r="U9" s="18" t="n">
        <v>413.95867791</v>
      </c>
      <c r="V9" s="20" t="n">
        <v>5.75811196</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(154.0/B11*100)</f>
        <v/>
      </c>
      <c r="D11" s="19" t="n">
        <v>6899</v>
      </c>
      <c r="E11" s="18" t="n">
        <v>400.50384527</v>
      </c>
      <c r="F11" s="20" t="n">
        <v>7.28263001</v>
      </c>
      <c r="G11" s="18" t="n">
        <v>447.95136077</v>
      </c>
      <c r="H11" s="20" t="n">
        <v>5.95607071</v>
      </c>
      <c r="I11" s="18" t="n">
        <v>464.59840247</v>
      </c>
      <c r="J11" s="20" t="n">
        <v>2.97803474</v>
      </c>
      <c r="K11" s="18" t="n">
        <v>476.15699051</v>
      </c>
      <c r="L11" s="20" t="n">
        <v>3.19984056</v>
      </c>
      <c r="M11" s="18" t="n">
        <v>312.95665784</v>
      </c>
      <c r="N11" s="20" t="n">
        <v>30.7330562</v>
      </c>
      <c r="O11" s="18" t="s">
        <v>182</v>
      </c>
      <c r="P11" s="20" t="s">
        <v>182</v>
      </c>
      <c r="Q11" s="18" t="s">
        <v>182</v>
      </c>
      <c r="R11" s="20" t="s">
        <v>182</v>
      </c>
      <c r="S11" s="18" t="s">
        <v>182</v>
      </c>
      <c r="T11" s="20" t="s">
        <v>182</v>
      </c>
      <c r="U11" s="18" t="n">
        <v>415.11221512</v>
      </c>
      <c r="V11" s="20" t="n">
        <v>7.43585041</v>
      </c>
    </row>
    <row r="12" spans="1:22">
      <c r="A12" s="15" t="s">
        <v>187</v>
      </c>
      <c r="B12" s="17" t="n">
        <v>6894</v>
      </c>
      <c r="C12" s="18">
        <f>(128.0/B12*100)</f>
        <v/>
      </c>
      <c r="D12" s="19" t="n">
        <v>6766</v>
      </c>
      <c r="E12" s="18" t="n">
        <v>442.65829421</v>
      </c>
      <c r="F12" s="20" t="n">
        <v>8.13750694</v>
      </c>
      <c r="G12" s="18" t="n">
        <v>488.3317859</v>
      </c>
      <c r="H12" s="20" t="n">
        <v>3.80750219</v>
      </c>
      <c r="I12" s="18" t="n">
        <v>506.4968778</v>
      </c>
      <c r="J12" s="20" t="n">
        <v>2.57803094</v>
      </c>
      <c r="K12" s="18" t="n">
        <v>490.86339796</v>
      </c>
      <c r="L12" s="20" t="n">
        <v>3.58536204</v>
      </c>
      <c r="M12" s="18" t="n">
        <v>401.25210766</v>
      </c>
      <c r="N12" s="20" t="n">
        <v>22.85696234</v>
      </c>
      <c r="O12" s="18" t="s">
        <v>182</v>
      </c>
      <c r="P12" s="20" t="s">
        <v>182</v>
      </c>
      <c r="Q12" s="18" t="n">
        <v>332.31014509</v>
      </c>
      <c r="R12" s="20" t="n">
        <v>18.34291261</v>
      </c>
      <c r="S12" s="18" t="s">
        <v>182</v>
      </c>
      <c r="T12" s="20" t="s">
        <v>182</v>
      </c>
      <c r="U12" s="18" t="n">
        <v>406.06395447</v>
      </c>
      <c r="V12" s="20" t="n">
        <v>7.43793249</v>
      </c>
    </row>
    <row r="13" spans="1:22">
      <c r="A13" s="15" t="s">
        <v>188</v>
      </c>
      <c r="B13" s="17" t="n">
        <v>7161</v>
      </c>
      <c r="C13" s="18">
        <f>(353.0/B13*100)</f>
        <v/>
      </c>
      <c r="D13" s="19" t="n">
        <v>6808</v>
      </c>
      <c r="E13" s="18" t="n">
        <v>458.82328611</v>
      </c>
      <c r="F13" s="20" t="n">
        <v>13.4318501</v>
      </c>
      <c r="G13" s="18" t="n">
        <v>505.45117482</v>
      </c>
      <c r="H13" s="20" t="n">
        <v>6.85139541</v>
      </c>
      <c r="I13" s="18" t="n">
        <v>512.62659316</v>
      </c>
      <c r="J13" s="20" t="n">
        <v>2.3950153</v>
      </c>
      <c r="K13" s="18" t="n">
        <v>516.0378069</v>
      </c>
      <c r="L13" s="20" t="n">
        <v>2.89298705</v>
      </c>
      <c r="M13" s="18" t="n">
        <v>391.87245923</v>
      </c>
      <c r="N13" s="20" t="n">
        <v>22.46267813</v>
      </c>
      <c r="O13" s="18" t="s">
        <v>182</v>
      </c>
      <c r="P13" s="20" t="s">
        <v>182</v>
      </c>
      <c r="Q13" s="18" t="n">
        <v>407.4699787</v>
      </c>
      <c r="R13" s="20" t="n">
        <v>6.79601306</v>
      </c>
      <c r="S13" s="18" t="s">
        <v>182</v>
      </c>
      <c r="T13" s="20" t="s">
        <v>182</v>
      </c>
      <c r="U13" s="18" t="n">
        <v>412.63969468</v>
      </c>
      <c r="V13" s="20" t="n">
        <v>7.19307896</v>
      </c>
    </row>
    <row r="14" spans="1:22">
      <c r="A14" s="15" t="s">
        <v>189</v>
      </c>
      <c r="B14" s="17" t="n">
        <v>5587</v>
      </c>
      <c r="C14" s="18">
        <f>(204.0/B14*100)</f>
        <v/>
      </c>
      <c r="D14" s="19" t="n">
        <v>5383</v>
      </c>
      <c r="E14" s="18" t="n">
        <v>480.84505379</v>
      </c>
      <c r="F14" s="20" t="n">
        <v>7.11347488</v>
      </c>
      <c r="G14" s="18" t="n">
        <v>515.29774949</v>
      </c>
      <c r="H14" s="20" t="n">
        <v>4.21328188</v>
      </c>
      <c r="I14" s="18" t="n">
        <v>526.72021101</v>
      </c>
      <c r="J14" s="20" t="n">
        <v>2.41466064</v>
      </c>
      <c r="K14" s="18" t="n">
        <v>522.9936245599999</v>
      </c>
      <c r="L14" s="20" t="n">
        <v>3.70418872</v>
      </c>
      <c r="M14" s="18" t="n">
        <v>397.46444377</v>
      </c>
      <c r="N14" s="20" t="n">
        <v>18.97557136</v>
      </c>
      <c r="O14" s="18" t="s">
        <v>182</v>
      </c>
      <c r="P14" s="20" t="s">
        <v>182</v>
      </c>
      <c r="Q14" s="18" t="s">
        <v>182</v>
      </c>
      <c r="R14" s="20" t="s">
        <v>182</v>
      </c>
      <c r="S14" s="18" t="s">
        <v>182</v>
      </c>
      <c r="T14" s="20" t="s">
        <v>182</v>
      </c>
      <c r="U14" s="18" t="n">
        <v>450.99253827</v>
      </c>
      <c r="V14" s="20" t="n">
        <v>7.834757</v>
      </c>
    </row>
    <row r="15" spans="1:22">
      <c r="A15" s="15" t="s">
        <v>190</v>
      </c>
      <c r="B15" s="17" t="n">
        <v>5882</v>
      </c>
      <c r="C15" s="18">
        <f>(180.0/B15*100)</f>
        <v/>
      </c>
      <c r="D15" s="19" t="n">
        <v>5702</v>
      </c>
      <c r="E15" s="18" t="n">
        <v>454.97906441</v>
      </c>
      <c r="F15" s="20" t="n">
        <v>8.70602019</v>
      </c>
      <c r="G15" s="18" t="n">
        <v>514.14802734</v>
      </c>
      <c r="H15" s="20" t="n">
        <v>5.99725542</v>
      </c>
      <c r="I15" s="18" t="n">
        <v>535.8850287499999</v>
      </c>
      <c r="J15" s="20" t="n">
        <v>2.61191439</v>
      </c>
      <c r="K15" s="18" t="n">
        <v>547.41071229</v>
      </c>
      <c r="L15" s="20" t="n">
        <v>3.72244278</v>
      </c>
      <c r="M15" s="18" t="n">
        <v>346.97734016</v>
      </c>
      <c r="N15" s="20" t="n">
        <v>25.67199834</v>
      </c>
      <c r="O15" s="18" t="s">
        <v>182</v>
      </c>
      <c r="P15" s="20" t="s">
        <v>182</v>
      </c>
      <c r="Q15" s="18" t="n">
        <v>367.66871077</v>
      </c>
      <c r="R15" s="20" t="n">
        <v>14.82638214</v>
      </c>
      <c r="S15" s="18" t="s">
        <v>182</v>
      </c>
      <c r="T15" s="20" t="s">
        <v>182</v>
      </c>
      <c r="U15" s="18" t="n">
        <v>447.40863914</v>
      </c>
      <c r="V15" s="20" t="n">
        <v>8.12187488</v>
      </c>
    </row>
    <row r="16" spans="1:22">
      <c r="A16" s="15" t="s">
        <v>191</v>
      </c>
      <c r="B16" s="17" t="n">
        <v>6108</v>
      </c>
      <c r="C16" s="18">
        <f>(276.0/B16*100)</f>
        <v/>
      </c>
      <c r="D16" s="19" t="n">
        <v>5832</v>
      </c>
      <c r="E16" s="18" t="n">
        <v>515.05139683</v>
      </c>
      <c r="F16" s="20" t="n">
        <v>8.253877129999999</v>
      </c>
      <c r="G16" s="18" t="n">
        <v>529.58082551</v>
      </c>
      <c r="H16" s="20" t="n">
        <v>5.70835266</v>
      </c>
      <c r="I16" s="18" t="n">
        <v>518.1273384900001</v>
      </c>
      <c r="J16" s="20" t="n">
        <v>3.03654767</v>
      </c>
      <c r="K16" s="18" t="n">
        <v>500.0956418</v>
      </c>
      <c r="L16" s="20" t="n">
        <v>3.30939421</v>
      </c>
      <c r="M16" s="18" t="n">
        <v>327.78468044</v>
      </c>
      <c r="N16" s="20" t="n">
        <v>17.76127597</v>
      </c>
      <c r="O16" s="18" t="s">
        <v>182</v>
      </c>
      <c r="P16" s="20" t="s">
        <v>182</v>
      </c>
      <c r="Q16" s="18" t="s">
        <v>182</v>
      </c>
      <c r="R16" s="20" t="s">
        <v>182</v>
      </c>
      <c r="S16" s="18" t="s">
        <v>182</v>
      </c>
      <c r="T16" s="20" t="s">
        <v>182</v>
      </c>
      <c r="U16" s="18" t="n">
        <v>392.02627209</v>
      </c>
      <c r="V16" s="20" t="n">
        <v>8.28822349</v>
      </c>
    </row>
    <row r="17" spans="1:22">
      <c r="A17" s="15" t="s">
        <v>192</v>
      </c>
      <c r="B17" s="17" t="n">
        <v>6504</v>
      </c>
      <c r="C17" s="18">
        <f>(824.0/B17*100)</f>
        <v/>
      </c>
      <c r="D17" s="19" t="n">
        <v>5680</v>
      </c>
      <c r="E17" s="18" t="n">
        <v>503.51156938</v>
      </c>
      <c r="F17" s="20" t="n">
        <v>6.73210113</v>
      </c>
      <c r="G17" s="18" t="n">
        <v>531.01777574</v>
      </c>
      <c r="H17" s="20" t="n">
        <v>4.90451024</v>
      </c>
      <c r="I17" s="18" t="n">
        <v>524.45252763</v>
      </c>
      <c r="J17" s="20" t="n">
        <v>3.13441406</v>
      </c>
      <c r="K17" s="18" t="n">
        <v>523.34785762</v>
      </c>
      <c r="L17" s="20" t="n">
        <v>4.03382236</v>
      </c>
      <c r="M17" s="18" t="s">
        <v>182</v>
      </c>
      <c r="N17" s="20" t="s">
        <v>182</v>
      </c>
      <c r="O17" s="18" t="s">
        <v>182</v>
      </c>
      <c r="P17" s="20" t="s">
        <v>182</v>
      </c>
      <c r="Q17" s="18" t="n">
        <v>338.260297</v>
      </c>
      <c r="R17" s="20" t="n">
        <v>14.23011861</v>
      </c>
      <c r="S17" s="18" t="s">
        <v>182</v>
      </c>
      <c r="T17" s="20" t="s">
        <v>182</v>
      </c>
      <c r="U17" s="18" t="n">
        <v>412.65608544</v>
      </c>
      <c r="V17" s="20" t="n">
        <v>10.44321165</v>
      </c>
    </row>
    <row r="18" spans="1:22">
      <c r="A18" s="15" t="s">
        <v>193</v>
      </c>
      <c r="B18" s="17" t="n">
        <v>5532</v>
      </c>
      <c r="C18" s="18">
        <f>(40.0/B18*100)</f>
        <v/>
      </c>
      <c r="D18" s="19" t="n">
        <v>5492</v>
      </c>
      <c r="E18" s="18" t="n">
        <v>418.25428203</v>
      </c>
      <c r="F18" s="20" t="n">
        <v>8.52969135</v>
      </c>
      <c r="G18" s="18" t="n">
        <v>451.66293059</v>
      </c>
      <c r="H18" s="20" t="n">
        <v>7.68974311</v>
      </c>
      <c r="I18" s="18" t="n">
        <v>478.89479362</v>
      </c>
      <c r="J18" s="20" t="n">
        <v>4.05021505</v>
      </c>
      <c r="K18" s="18" t="n">
        <v>482.25846366</v>
      </c>
      <c r="L18" s="20" t="n">
        <v>4.46685728</v>
      </c>
      <c r="M18" s="18" t="n">
        <v>344.14369298</v>
      </c>
      <c r="N18" s="20" t="n">
        <v>18.50959331</v>
      </c>
      <c r="O18" s="18" t="s">
        <v>182</v>
      </c>
      <c r="P18" s="20" t="s">
        <v>182</v>
      </c>
      <c r="Q18" s="18" t="s">
        <v>182</v>
      </c>
      <c r="R18" s="20" t="s">
        <v>182</v>
      </c>
      <c r="S18" s="18" t="s">
        <v>182</v>
      </c>
      <c r="T18" s="20" t="s">
        <v>182</v>
      </c>
      <c r="U18" s="18" t="n">
        <v>376.88296146</v>
      </c>
      <c r="V18" s="20" t="n">
        <v>9.14070534</v>
      </c>
    </row>
    <row r="19" spans="1:22">
      <c r="A19" s="15" t="s">
        <v>194</v>
      </c>
      <c r="B19" s="17" t="n">
        <v>5658</v>
      </c>
      <c r="C19" s="18">
        <f>(225.0/B19*100)</f>
        <v/>
      </c>
      <c r="D19" s="19" t="n">
        <v>5433</v>
      </c>
      <c r="E19" s="18" t="n">
        <v>421.07715239</v>
      </c>
      <c r="F19" s="20" t="n">
        <v>7.40430214</v>
      </c>
      <c r="G19" s="18" t="n">
        <v>474.53690115</v>
      </c>
      <c r="H19" s="20" t="n">
        <v>4.61388871</v>
      </c>
      <c r="I19" s="18" t="n">
        <v>483.21711888</v>
      </c>
      <c r="J19" s="20" t="n">
        <v>2.84538001</v>
      </c>
      <c r="K19" s="18" t="n">
        <v>468.89329505</v>
      </c>
      <c r="L19" s="20" t="n">
        <v>5.11326338</v>
      </c>
      <c r="M19" s="18" t="n">
        <v>417.5235188</v>
      </c>
      <c r="N19" s="20" t="n">
        <v>18.56400748</v>
      </c>
      <c r="O19" s="18" t="s">
        <v>182</v>
      </c>
      <c r="P19" s="20" t="s">
        <v>182</v>
      </c>
      <c r="Q19" s="18" t="s">
        <v>182</v>
      </c>
      <c r="R19" s="20" t="s">
        <v>182</v>
      </c>
      <c r="S19" s="18" t="s">
        <v>182</v>
      </c>
      <c r="T19" s="20" t="s">
        <v>182</v>
      </c>
      <c r="U19" s="18" t="n">
        <v>386.13722544</v>
      </c>
      <c r="V19" s="20" t="n">
        <v>6.28498798</v>
      </c>
    </row>
    <row r="20" spans="1:22">
      <c r="A20" s="15" t="s">
        <v>195</v>
      </c>
      <c r="B20" s="17" t="n">
        <v>3371</v>
      </c>
      <c r="C20" s="18">
        <f>(81.0/B20*100)</f>
        <v/>
      </c>
      <c r="D20" s="19" t="n">
        <v>3290</v>
      </c>
      <c r="E20" s="18" t="n">
        <v>405.59925513</v>
      </c>
      <c r="F20" s="20" t="n">
        <v>10.37598415</v>
      </c>
      <c r="G20" s="18" t="n">
        <v>454.10415268</v>
      </c>
      <c r="H20" s="20" t="n">
        <v>7.87995697</v>
      </c>
      <c r="I20" s="18" t="n">
        <v>487.42194788</v>
      </c>
      <c r="J20" s="20" t="n">
        <v>2.94360816</v>
      </c>
      <c r="K20" s="18" t="n">
        <v>502.18843939</v>
      </c>
      <c r="L20" s="20" t="n">
        <v>3.6675348</v>
      </c>
      <c r="M20" s="18" t="s">
        <v>182</v>
      </c>
      <c r="N20" s="20" t="s">
        <v>182</v>
      </c>
      <c r="O20" s="18" t="s">
        <v>182</v>
      </c>
      <c r="P20" s="20" t="s">
        <v>182</v>
      </c>
      <c r="Q20" s="18" t="s">
        <v>182</v>
      </c>
      <c r="R20" s="20" t="s">
        <v>182</v>
      </c>
      <c r="S20" s="18" t="s">
        <v>182</v>
      </c>
      <c r="T20" s="20" t="s">
        <v>182</v>
      </c>
      <c r="U20" s="18" t="n">
        <v>410.99728704</v>
      </c>
      <c r="V20" s="20" t="n">
        <v>7.42811398</v>
      </c>
    </row>
    <row r="21" spans="1:22">
      <c r="A21" s="15" t="s">
        <v>196</v>
      </c>
      <c r="B21" s="17" t="n">
        <v>5741</v>
      </c>
      <c r="C21" s="18">
        <f>(102.0/B21*100)</f>
        <v/>
      </c>
      <c r="D21" s="19" t="n">
        <v>5639</v>
      </c>
      <c r="E21" s="18" t="n">
        <v>486.7993669</v>
      </c>
      <c r="F21" s="20" t="n">
        <v>11.98151303</v>
      </c>
      <c r="G21" s="18" t="n">
        <v>517.90971055</v>
      </c>
      <c r="H21" s="20" t="n">
        <v>7.13224053</v>
      </c>
      <c r="I21" s="18" t="n">
        <v>521.7779634</v>
      </c>
      <c r="J21" s="20" t="n">
        <v>2.62893399</v>
      </c>
      <c r="K21" s="18" t="n">
        <v>527.46475256</v>
      </c>
      <c r="L21" s="20" t="n">
        <v>2.92166376</v>
      </c>
      <c r="M21" s="18" t="n">
        <v>412.14039851</v>
      </c>
      <c r="N21" s="20" t="n">
        <v>36.64432922</v>
      </c>
      <c r="O21" s="18" t="s">
        <v>182</v>
      </c>
      <c r="P21" s="20" t="s">
        <v>182</v>
      </c>
      <c r="Q21" s="18" t="s">
        <v>182</v>
      </c>
      <c r="R21" s="20" t="s">
        <v>182</v>
      </c>
      <c r="S21" s="18" t="s">
        <v>182</v>
      </c>
      <c r="T21" s="20" t="s">
        <v>182</v>
      </c>
      <c r="U21" s="18" t="n">
        <v>458.06190903</v>
      </c>
      <c r="V21" s="20" t="n">
        <v>10.11456801</v>
      </c>
    </row>
    <row r="22" spans="1:22">
      <c r="A22" s="15" t="s">
        <v>197</v>
      </c>
      <c r="B22" s="17" t="n">
        <v>6598</v>
      </c>
      <c r="C22" s="18">
        <f>(105.0/B22*100)</f>
        <v/>
      </c>
      <c r="D22" s="19" t="n">
        <v>6493</v>
      </c>
      <c r="E22" s="18" t="n">
        <v>432.84741808</v>
      </c>
      <c r="F22" s="20" t="n">
        <v>10.35116821</v>
      </c>
      <c r="G22" s="18" t="n">
        <v>486.73472131</v>
      </c>
      <c r="H22" s="20" t="n">
        <v>9.96715493</v>
      </c>
      <c r="I22" s="18" t="n">
        <v>495.5724405</v>
      </c>
      <c r="J22" s="20" t="n">
        <v>4.28188221</v>
      </c>
      <c r="K22" s="18" t="n">
        <v>506.14855748</v>
      </c>
      <c r="L22" s="20" t="n">
        <v>3.84832561</v>
      </c>
      <c r="M22" s="18" t="n">
        <v>371.78539807</v>
      </c>
      <c r="N22" s="20" t="n">
        <v>9.287245390000001</v>
      </c>
      <c r="O22" s="18" t="s">
        <v>182</v>
      </c>
      <c r="P22" s="20" t="s">
        <v>182</v>
      </c>
      <c r="Q22" s="18" t="n">
        <v>481.75555063</v>
      </c>
      <c r="R22" s="20" t="n">
        <v>8.711038220000001</v>
      </c>
      <c r="S22" s="18" t="s">
        <v>182</v>
      </c>
      <c r="T22" s="20" t="s">
        <v>182</v>
      </c>
      <c r="U22" s="18" t="n">
        <v>378.75749579</v>
      </c>
      <c r="V22" s="20" t="n">
        <v>8.51636152</v>
      </c>
    </row>
    <row r="23" spans="1:22">
      <c r="A23" s="15" t="s">
        <v>198</v>
      </c>
      <c r="B23" s="17" t="n">
        <v>11583</v>
      </c>
      <c r="C23" s="18">
        <f>(549.0/B23*100)</f>
        <v/>
      </c>
      <c r="D23" s="19" t="n">
        <v>11034</v>
      </c>
      <c r="E23" s="18" t="n">
        <v>454.93318347</v>
      </c>
      <c r="F23" s="20" t="n">
        <v>7.48073122</v>
      </c>
      <c r="G23" s="18" t="n">
        <v>493.79959698</v>
      </c>
      <c r="H23" s="20" t="n">
        <v>5.13172195</v>
      </c>
      <c r="I23" s="18" t="n">
        <v>495.58788047</v>
      </c>
      <c r="J23" s="20" t="n">
        <v>2.65816616</v>
      </c>
      <c r="K23" s="18" t="n">
        <v>494.66619611</v>
      </c>
      <c r="L23" s="20" t="n">
        <v>4.26301339</v>
      </c>
      <c r="M23" s="18" t="n">
        <v>415.78740956</v>
      </c>
      <c r="N23" s="20" t="n">
        <v>22.44752181</v>
      </c>
      <c r="O23" s="18" t="s">
        <v>182</v>
      </c>
      <c r="P23" s="20" t="s">
        <v>182</v>
      </c>
      <c r="Q23" s="18" t="s">
        <v>182</v>
      </c>
      <c r="R23" s="20" t="s">
        <v>182</v>
      </c>
      <c r="S23" s="18" t="s">
        <v>182</v>
      </c>
      <c r="T23" s="20" t="s">
        <v>182</v>
      </c>
      <c r="U23" s="18" t="n">
        <v>416.44342606</v>
      </c>
      <c r="V23" s="20" t="n">
        <v>5.57430655</v>
      </c>
    </row>
    <row r="24" spans="1:22">
      <c r="A24" s="15" t="s">
        <v>199</v>
      </c>
      <c r="B24" s="17" t="n">
        <v>6647</v>
      </c>
      <c r="C24" s="18">
        <f>(28.0/B24*100)</f>
        <v/>
      </c>
      <c r="D24" s="19" t="n">
        <v>6619</v>
      </c>
      <c r="E24" s="18" t="n">
        <v>455.99179402</v>
      </c>
      <c r="F24" s="20" t="n">
        <v>6.22855674</v>
      </c>
      <c r="G24" s="18" t="n">
        <v>507.93808706</v>
      </c>
      <c r="H24" s="20" t="n">
        <v>5.74630584</v>
      </c>
      <c r="I24" s="18" t="n">
        <v>525.88816366</v>
      </c>
      <c r="J24" s="20" t="n">
        <v>2.99993966</v>
      </c>
      <c r="K24" s="18" t="n">
        <v>530.5394532</v>
      </c>
      <c r="L24" s="20" t="n">
        <v>3.66041074</v>
      </c>
      <c r="M24" s="18" t="n">
        <v>421.72680658</v>
      </c>
      <c r="N24" s="20" t="n">
        <v>17.49008828</v>
      </c>
      <c r="O24" s="18" t="s">
        <v>182</v>
      </c>
      <c r="P24" s="20" t="s">
        <v>182</v>
      </c>
      <c r="Q24" s="18" t="s">
        <v>182</v>
      </c>
      <c r="R24" s="20" t="s">
        <v>182</v>
      </c>
      <c r="S24" s="18" t="s">
        <v>182</v>
      </c>
      <c r="T24" s="20" t="s">
        <v>182</v>
      </c>
      <c r="U24" s="18" t="n">
        <v>454.48549122</v>
      </c>
      <c r="V24" s="20" t="n">
        <v>11.90998264</v>
      </c>
    </row>
    <row r="25" spans="1:22">
      <c r="A25" s="15" t="s">
        <v>200</v>
      </c>
      <c r="B25" s="17" t="n">
        <v>5581</v>
      </c>
      <c r="C25" s="18">
        <f>(28.0/B25*100)</f>
        <v/>
      </c>
      <c r="D25" s="19" t="n">
        <v>5553</v>
      </c>
      <c r="E25" s="18" t="n">
        <v>457.02146315</v>
      </c>
      <c r="F25" s="20" t="n">
        <v>7.31911315</v>
      </c>
      <c r="G25" s="18" t="n">
        <v>501.34922912</v>
      </c>
      <c r="H25" s="20" t="n">
        <v>6.94433033</v>
      </c>
      <c r="I25" s="18" t="n">
        <v>524.70643291</v>
      </c>
      <c r="J25" s="20" t="n">
        <v>3.14067867</v>
      </c>
      <c r="K25" s="18" t="n">
        <v>535.93065467</v>
      </c>
      <c r="L25" s="20" t="n">
        <v>4.78223784</v>
      </c>
      <c r="M25" s="18" t="n">
        <v>368.87327966</v>
      </c>
      <c r="N25" s="20" t="n">
        <v>23.3815843</v>
      </c>
      <c r="O25" s="18" t="s">
        <v>182</v>
      </c>
      <c r="P25" s="20" t="s">
        <v>182</v>
      </c>
      <c r="Q25" s="18" t="s">
        <v>182</v>
      </c>
      <c r="R25" s="20" t="s">
        <v>182</v>
      </c>
      <c r="S25" s="18" t="s">
        <v>182</v>
      </c>
      <c r="T25" s="20" t="s">
        <v>182</v>
      </c>
      <c r="U25" s="18" t="n">
        <v>466.37980539</v>
      </c>
      <c r="V25" s="20" t="n">
        <v>19.57957374</v>
      </c>
    </row>
    <row r="26" spans="1:22">
      <c r="A26" s="15" t="s">
        <v>201</v>
      </c>
      <c r="B26" s="17" t="n">
        <v>4869</v>
      </c>
      <c r="C26" s="18">
        <f>(113.0/B26*100)</f>
        <v/>
      </c>
      <c r="D26" s="19" t="n">
        <v>4756</v>
      </c>
      <c r="E26" s="18" t="n">
        <v>464.99677608</v>
      </c>
      <c r="F26" s="20" t="n">
        <v>6.83914916</v>
      </c>
      <c r="G26" s="18" t="n">
        <v>488.449453</v>
      </c>
      <c r="H26" s="20" t="n">
        <v>4.1608729</v>
      </c>
      <c r="I26" s="18" t="n">
        <v>491.55208848</v>
      </c>
      <c r="J26" s="20" t="n">
        <v>2.24617876</v>
      </c>
      <c r="K26" s="18" t="n">
        <v>495.06009809</v>
      </c>
      <c r="L26" s="20" t="n">
        <v>3.321093</v>
      </c>
      <c r="M26" s="18" t="s">
        <v>182</v>
      </c>
      <c r="N26" s="20" t="s">
        <v>182</v>
      </c>
      <c r="O26" s="18" t="s">
        <v>182</v>
      </c>
      <c r="P26" s="20" t="s">
        <v>182</v>
      </c>
      <c r="Q26" s="18" t="s">
        <v>182</v>
      </c>
      <c r="R26" s="20" t="s">
        <v>182</v>
      </c>
      <c r="S26" s="18" t="s">
        <v>182</v>
      </c>
      <c r="T26" s="20" t="s">
        <v>182</v>
      </c>
      <c r="U26" s="18" t="n">
        <v>429.50503372</v>
      </c>
      <c r="V26" s="20" t="n">
        <v>9.188756140000001</v>
      </c>
    </row>
    <row r="27" spans="1:22">
      <c r="A27" s="15" t="s">
        <v>202</v>
      </c>
      <c r="B27" s="17" t="n">
        <v>5299</v>
      </c>
      <c r="C27" s="18">
        <f>(225.0/B27*100)</f>
        <v/>
      </c>
      <c r="D27" s="19" t="n">
        <v>5074</v>
      </c>
      <c r="E27" s="18" t="n">
        <v>441.26800606</v>
      </c>
      <c r="F27" s="20" t="n">
        <v>6.66090669</v>
      </c>
      <c r="G27" s="18" t="n">
        <v>472.61240582</v>
      </c>
      <c r="H27" s="20" t="n">
        <v>5.68940309</v>
      </c>
      <c r="I27" s="18" t="n">
        <v>495.06849758</v>
      </c>
      <c r="J27" s="20" t="n">
        <v>2.75030344</v>
      </c>
      <c r="K27" s="18" t="n">
        <v>504.38337524</v>
      </c>
      <c r="L27" s="20" t="n">
        <v>2.54871755</v>
      </c>
      <c r="M27" s="18" t="n">
        <v>387.30917951</v>
      </c>
      <c r="N27" s="20" t="n">
        <v>16.08929805</v>
      </c>
      <c r="O27" s="18" t="s">
        <v>182</v>
      </c>
      <c r="P27" s="20" t="s">
        <v>182</v>
      </c>
      <c r="Q27" s="18" t="s">
        <v>182</v>
      </c>
      <c r="R27" s="20" t="s">
        <v>182</v>
      </c>
      <c r="S27" s="18" t="s">
        <v>182</v>
      </c>
      <c r="T27" s="20" t="s">
        <v>182</v>
      </c>
      <c r="U27" s="18" t="n">
        <v>406.88816134</v>
      </c>
      <c r="V27" s="20" t="n">
        <v>4.40849045</v>
      </c>
    </row>
    <row r="28" spans="1:22">
      <c r="A28" s="15" t="s">
        <v>203</v>
      </c>
      <c r="B28" s="17" t="n">
        <v>7568</v>
      </c>
      <c r="C28" s="18">
        <f>(150.0/B28*100)</f>
        <v/>
      </c>
      <c r="D28" s="19" t="n">
        <v>7418</v>
      </c>
      <c r="E28" s="18" t="n">
        <v>371.7171227</v>
      </c>
      <c r="F28" s="20" t="n">
        <v>5.87170041</v>
      </c>
      <c r="G28" s="18" t="n">
        <v>404.8647038</v>
      </c>
      <c r="H28" s="20" t="n">
        <v>4.13626026</v>
      </c>
      <c r="I28" s="18" t="n">
        <v>431.96810348</v>
      </c>
      <c r="J28" s="20" t="n">
        <v>2.62968104</v>
      </c>
      <c r="K28" s="18" t="n">
        <v>443.52327261</v>
      </c>
      <c r="L28" s="20" t="n">
        <v>3.46681553</v>
      </c>
      <c r="M28" s="18" t="n">
        <v>334.93985653</v>
      </c>
      <c r="N28" s="20" t="n">
        <v>9.19196545</v>
      </c>
      <c r="O28" s="18" t="s">
        <v>182</v>
      </c>
      <c r="P28" s="20" t="s">
        <v>182</v>
      </c>
      <c r="Q28" s="18" t="s">
        <v>182</v>
      </c>
      <c r="R28" s="20" t="s">
        <v>182</v>
      </c>
      <c r="S28" s="18" t="s">
        <v>182</v>
      </c>
      <c r="T28" s="20" t="s">
        <v>182</v>
      </c>
      <c r="U28" s="18" t="n">
        <v>369.02746192</v>
      </c>
      <c r="V28" s="20" t="n">
        <v>7.24716715</v>
      </c>
    </row>
    <row r="29" spans="1:22">
      <c r="A29" s="15" t="s">
        <v>204</v>
      </c>
      <c r="B29" s="17" t="n">
        <v>5385</v>
      </c>
      <c r="C29" s="18">
        <f>(37.0/B29*100)</f>
        <v/>
      </c>
      <c r="D29" s="19" t="n">
        <v>5348</v>
      </c>
      <c r="E29" s="18" t="n">
        <v>448.34340223</v>
      </c>
      <c r="F29" s="20" t="n">
        <v>11.6317069</v>
      </c>
      <c r="G29" s="18" t="n">
        <v>500.44422032</v>
      </c>
      <c r="H29" s="20" t="n">
        <v>6.42440432</v>
      </c>
      <c r="I29" s="18" t="n">
        <v>512.01164655</v>
      </c>
      <c r="J29" s="20" t="n">
        <v>3.02565387</v>
      </c>
      <c r="K29" s="18" t="n">
        <v>515.5923103600001</v>
      </c>
      <c r="L29" s="20" t="n">
        <v>3.2036614</v>
      </c>
      <c r="M29" s="18" t="n">
        <v>324.13415987</v>
      </c>
      <c r="N29" s="20" t="n">
        <v>51.69632977</v>
      </c>
      <c r="O29" s="18" t="s">
        <v>182</v>
      </c>
      <c r="P29" s="20" t="s">
        <v>182</v>
      </c>
      <c r="Q29" s="18" t="n">
        <v>314.02123871</v>
      </c>
      <c r="R29" s="20" t="n">
        <v>13.26138992</v>
      </c>
      <c r="S29" s="18" t="s">
        <v>182</v>
      </c>
      <c r="T29" s="20" t="s">
        <v>182</v>
      </c>
      <c r="U29" s="18" t="n">
        <v>415.85752119</v>
      </c>
      <c r="V29" s="20" t="n">
        <v>12.00893613</v>
      </c>
    </row>
    <row r="30" spans="1:22">
      <c r="A30" s="15" t="s">
        <v>205</v>
      </c>
      <c r="B30" s="17" t="n">
        <v>4520</v>
      </c>
      <c r="C30" s="18">
        <f>(641.0/B30*100)</f>
        <v/>
      </c>
      <c r="D30" s="19" t="n">
        <v>3879</v>
      </c>
      <c r="E30" s="18" t="n">
        <v>483.5071189</v>
      </c>
      <c r="F30" s="20" t="n">
        <v>12.26210387</v>
      </c>
      <c r="G30" s="18" t="n">
        <v>515.69397811</v>
      </c>
      <c r="H30" s="20" t="n">
        <v>7.67769439</v>
      </c>
      <c r="I30" s="18" t="n">
        <v>517.67735592</v>
      </c>
      <c r="J30" s="20" t="n">
        <v>3.38496068</v>
      </c>
      <c r="K30" s="18" t="n">
        <v>533.5370875999999</v>
      </c>
      <c r="L30" s="20" t="n">
        <v>3.83447001</v>
      </c>
      <c r="M30" s="18" t="n">
        <v>405.01001004</v>
      </c>
      <c r="N30" s="20" t="n">
        <v>26.28454288</v>
      </c>
      <c r="O30" s="18" t="s">
        <v>182</v>
      </c>
      <c r="P30" s="20" t="s">
        <v>182</v>
      </c>
      <c r="Q30" s="18" t="s">
        <v>182</v>
      </c>
      <c r="R30" s="20" t="s">
        <v>182</v>
      </c>
      <c r="S30" s="18" t="s">
        <v>182</v>
      </c>
      <c r="T30" s="20" t="s">
        <v>182</v>
      </c>
      <c r="U30" s="18" t="n">
        <v>422.36699711</v>
      </c>
      <c r="V30" s="20" t="n">
        <v>7.80647702</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(19.0/B32*100)</f>
        <v/>
      </c>
      <c r="D32" s="19" t="n">
        <v>4459</v>
      </c>
      <c r="E32" s="18" t="n">
        <v>468.93450676</v>
      </c>
      <c r="F32" s="20" t="n">
        <v>8.08985133</v>
      </c>
      <c r="G32" s="18" t="n">
        <v>497.33943018</v>
      </c>
      <c r="H32" s="20" t="n">
        <v>5.82814507</v>
      </c>
      <c r="I32" s="18" t="n">
        <v>512.14594505</v>
      </c>
      <c r="J32" s="20" t="n">
        <v>2.92143789</v>
      </c>
      <c r="K32" s="18" t="n">
        <v>511.39741416</v>
      </c>
      <c r="L32" s="20" t="n">
        <v>3.26223903</v>
      </c>
      <c r="M32" s="18" t="n">
        <v>415.96615723</v>
      </c>
      <c r="N32" s="20" t="n">
        <v>23.22638406</v>
      </c>
      <c r="O32" s="18" t="s">
        <v>182</v>
      </c>
      <c r="P32" s="20" t="s">
        <v>182</v>
      </c>
      <c r="Q32" s="18" t="s">
        <v>182</v>
      </c>
      <c r="R32" s="20" t="s">
        <v>182</v>
      </c>
      <c r="S32" s="18" t="s">
        <v>182</v>
      </c>
      <c r="T32" s="20" t="s">
        <v>182</v>
      </c>
      <c r="U32" s="18" t="n">
        <v>438.84279187</v>
      </c>
      <c r="V32" s="20" t="n">
        <v>10.90147867</v>
      </c>
    </row>
    <row r="33" spans="1:22">
      <c r="A33" s="15" t="s">
        <v>208</v>
      </c>
      <c r="B33" s="17" t="n">
        <v>7325</v>
      </c>
      <c r="C33" s="18">
        <f>(260.0/B33*100)</f>
        <v/>
      </c>
      <c r="D33" s="19" t="n">
        <v>7065</v>
      </c>
      <c r="E33" s="18" t="n">
        <v>475.13066444</v>
      </c>
      <c r="F33" s="20" t="n">
        <v>12.53132399</v>
      </c>
      <c r="G33" s="18" t="n">
        <v>506.23635064</v>
      </c>
      <c r="H33" s="20" t="n">
        <v>5.92842138</v>
      </c>
      <c r="I33" s="18" t="n">
        <v>501.1825948</v>
      </c>
      <c r="J33" s="20" t="n">
        <v>2.94444123</v>
      </c>
      <c r="K33" s="18" t="n">
        <v>502.76239323</v>
      </c>
      <c r="L33" s="20" t="n">
        <v>3.23750181</v>
      </c>
      <c r="M33" s="18" t="n">
        <v>376.02911283</v>
      </c>
      <c r="N33" s="20" t="n">
        <v>21.32653468</v>
      </c>
      <c r="O33" s="18" t="s">
        <v>182</v>
      </c>
      <c r="P33" s="20" t="s">
        <v>182</v>
      </c>
      <c r="Q33" s="18" t="s">
        <v>182</v>
      </c>
      <c r="R33" s="20" t="s">
        <v>182</v>
      </c>
      <c r="S33" s="18" t="s">
        <v>182</v>
      </c>
      <c r="T33" s="20" t="s">
        <v>182</v>
      </c>
      <c r="U33" s="18" t="n">
        <v>426.07832675</v>
      </c>
      <c r="V33" s="20" t="n">
        <v>10.55613772</v>
      </c>
    </row>
    <row r="34" spans="1:22">
      <c r="A34" s="15" t="s">
        <v>209</v>
      </c>
      <c r="B34" s="17" t="n">
        <v>6350</v>
      </c>
      <c r="C34" s="18">
        <f>(103.0/B34*100)</f>
        <v/>
      </c>
      <c r="D34" s="19" t="n">
        <v>6247</v>
      </c>
      <c r="E34" s="18" t="n">
        <v>407.63488896</v>
      </c>
      <c r="F34" s="20" t="n">
        <v>7.68382045</v>
      </c>
      <c r="G34" s="18" t="n">
        <v>458.73299124</v>
      </c>
      <c r="H34" s="20" t="n">
        <v>3.6083667</v>
      </c>
      <c r="I34" s="18" t="n">
        <v>472.68962358</v>
      </c>
      <c r="J34" s="20" t="n">
        <v>2.51952341</v>
      </c>
      <c r="K34" s="18" t="n">
        <v>468.99559872</v>
      </c>
      <c r="L34" s="20" t="n">
        <v>4.24338784</v>
      </c>
      <c r="M34" s="18" t="n">
        <v>336.00964723</v>
      </c>
      <c r="N34" s="20" t="n">
        <v>14.75537024</v>
      </c>
      <c r="O34" s="18" t="s">
        <v>182</v>
      </c>
      <c r="P34" s="20" t="s">
        <v>182</v>
      </c>
      <c r="Q34" s="18" t="n">
        <v>263.37193708</v>
      </c>
      <c r="R34" s="20" t="n">
        <v>13.61114927</v>
      </c>
      <c r="S34" s="18" t="s">
        <v>182</v>
      </c>
      <c r="T34" s="20" t="s">
        <v>182</v>
      </c>
      <c r="U34" s="18" t="n">
        <v>361.23607471</v>
      </c>
      <c r="V34" s="20" t="n">
        <v>8.23958038</v>
      </c>
    </row>
    <row r="35" spans="1:22">
      <c r="A35" s="15" t="s">
        <v>210</v>
      </c>
      <c r="B35" s="17" t="n">
        <v>6406</v>
      </c>
      <c r="C35" s="18">
        <f>(92.0/B35*100)</f>
        <v/>
      </c>
      <c r="D35" s="19" t="n">
        <v>6314</v>
      </c>
      <c r="E35" s="18" t="n">
        <v>462.84658968</v>
      </c>
      <c r="F35" s="20" t="n">
        <v>7.38637948</v>
      </c>
      <c r="G35" s="18" t="n">
        <v>506.27537944</v>
      </c>
      <c r="H35" s="20" t="n">
        <v>4.34439637</v>
      </c>
      <c r="I35" s="18" t="n">
        <v>517.37379569</v>
      </c>
      <c r="J35" s="20" t="n">
        <v>2.14091649</v>
      </c>
      <c r="K35" s="18" t="n">
        <v>509.96542427</v>
      </c>
      <c r="L35" s="20" t="n">
        <v>3.78059887</v>
      </c>
      <c r="M35" s="18" t="n">
        <v>430.2645433</v>
      </c>
      <c r="N35" s="20" t="n">
        <v>21.07802728</v>
      </c>
      <c r="O35" s="18" t="s">
        <v>182</v>
      </c>
      <c r="P35" s="20" t="s">
        <v>182</v>
      </c>
      <c r="Q35" s="18" t="n">
        <v>337.32521215</v>
      </c>
      <c r="R35" s="20" t="n">
        <v>11.65794297</v>
      </c>
      <c r="S35" s="18" t="s">
        <v>182</v>
      </c>
      <c r="T35" s="20" t="s">
        <v>182</v>
      </c>
      <c r="U35" s="18" t="n">
        <v>419.71187455</v>
      </c>
      <c r="V35" s="20" t="n">
        <v>7.18693324</v>
      </c>
    </row>
    <row r="36" spans="1:22">
      <c r="A36" s="15" t="s">
        <v>211</v>
      </c>
      <c r="B36" s="17" t="n">
        <v>6736</v>
      </c>
      <c r="C36" s="18">
        <f>(85.0/B36*100)</f>
        <v/>
      </c>
      <c r="D36" s="19" t="n">
        <v>6651</v>
      </c>
      <c r="E36" s="18" t="n">
        <v>425.14306015</v>
      </c>
      <c r="F36" s="20" t="n">
        <v>8.818806820000001</v>
      </c>
      <c r="G36" s="18" t="n">
        <v>485.95975871</v>
      </c>
      <c r="H36" s="20" t="n">
        <v>6.00548124</v>
      </c>
      <c r="I36" s="18" t="n">
        <v>502.00254283</v>
      </c>
      <c r="J36" s="20" t="n">
        <v>2.55384672</v>
      </c>
      <c r="K36" s="18" t="n">
        <v>507.68414982</v>
      </c>
      <c r="L36" s="20" t="n">
        <v>2.86260042</v>
      </c>
      <c r="M36" s="18" t="n">
        <v>369.72364582</v>
      </c>
      <c r="N36" s="20" t="n">
        <v>22.3136275</v>
      </c>
      <c r="O36" s="18" t="s">
        <v>182</v>
      </c>
      <c r="P36" s="20" t="s">
        <v>182</v>
      </c>
      <c r="Q36" s="18" t="s">
        <v>182</v>
      </c>
      <c r="R36" s="20" t="s">
        <v>182</v>
      </c>
      <c r="S36" s="18" t="s">
        <v>182</v>
      </c>
      <c r="T36" s="20" t="s">
        <v>182</v>
      </c>
      <c r="U36" s="18" t="n">
        <v>426.39300673</v>
      </c>
      <c r="V36" s="20" t="n">
        <v>6.94401425</v>
      </c>
    </row>
    <row r="37" spans="1:22">
      <c r="A37" s="15" t="s">
        <v>212</v>
      </c>
      <c r="B37" s="17" t="n">
        <v>5458</v>
      </c>
      <c r="C37" s="18">
        <f>(340.0/B37*100)</f>
        <v/>
      </c>
      <c r="D37" s="19" t="n">
        <v>5118</v>
      </c>
      <c r="E37" s="18" t="n">
        <v>458.92461194</v>
      </c>
      <c r="F37" s="20" t="n">
        <v>8.473257780000001</v>
      </c>
      <c r="G37" s="18" t="n">
        <v>498.82322662</v>
      </c>
      <c r="H37" s="20" t="n">
        <v>6.23140276</v>
      </c>
      <c r="I37" s="18" t="n">
        <v>510.4667063</v>
      </c>
      <c r="J37" s="20" t="n">
        <v>3.4510284</v>
      </c>
      <c r="K37" s="18" t="n">
        <v>526.64367467</v>
      </c>
      <c r="L37" s="20" t="n">
        <v>3.90741132</v>
      </c>
      <c r="M37" s="18" t="n">
        <v>343.16972128</v>
      </c>
      <c r="N37" s="20" t="n">
        <v>23.12127196</v>
      </c>
      <c r="O37" s="18" t="s">
        <v>182</v>
      </c>
      <c r="P37" s="20" t="s">
        <v>182</v>
      </c>
      <c r="Q37" s="18" t="s">
        <v>182</v>
      </c>
      <c r="R37" s="20" t="s">
        <v>182</v>
      </c>
      <c r="S37" s="18" t="s">
        <v>182</v>
      </c>
      <c r="T37" s="20" t="s">
        <v>182</v>
      </c>
      <c r="U37" s="18" t="n">
        <v>419.14137011</v>
      </c>
      <c r="V37" s="20" t="n">
        <v>6.57447675</v>
      </c>
    </row>
    <row r="38" spans="1:22">
      <c r="A38" s="15" t="s">
        <v>213</v>
      </c>
      <c r="B38" s="17" t="n">
        <v>5860</v>
      </c>
      <c r="C38" s="18">
        <f>(76.0/B38*100)</f>
        <v/>
      </c>
      <c r="D38" s="19" t="n">
        <v>5784</v>
      </c>
      <c r="E38" s="18" t="n">
        <v>472.59423547</v>
      </c>
      <c r="F38" s="20" t="n">
        <v>8.20370322</v>
      </c>
      <c r="G38" s="18" t="n">
        <v>506.75494272</v>
      </c>
      <c r="H38" s="20" t="n">
        <v>5.15114484</v>
      </c>
      <c r="I38" s="18" t="n">
        <v>504.69176252</v>
      </c>
      <c r="J38" s="20" t="n">
        <v>3.34876674</v>
      </c>
      <c r="K38" s="18" t="n">
        <v>493.67391668</v>
      </c>
      <c r="L38" s="20" t="n">
        <v>3.31571419</v>
      </c>
      <c r="M38" s="18" t="n">
        <v>369.61260262</v>
      </c>
      <c r="N38" s="20" t="n">
        <v>18.26023486</v>
      </c>
      <c r="O38" s="18" t="s">
        <v>182</v>
      </c>
      <c r="P38" s="20" t="s">
        <v>182</v>
      </c>
      <c r="Q38" s="18" t="s">
        <v>182</v>
      </c>
      <c r="R38" s="20" t="s">
        <v>182</v>
      </c>
      <c r="S38" s="18" t="s">
        <v>182</v>
      </c>
      <c r="T38" s="20" t="s">
        <v>182</v>
      </c>
      <c r="U38" s="18" t="n">
        <v>423.78618005</v>
      </c>
      <c r="V38" s="20" t="n">
        <v>6.13393592</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(5689.0/B40*100)</f>
        <v/>
      </c>
      <c r="D40" s="19" t="n">
        <v>8468</v>
      </c>
      <c r="E40" s="18" t="n">
        <v>453.96453467</v>
      </c>
      <c r="F40" s="20" t="n">
        <v>10.71296294</v>
      </c>
      <c r="G40" s="18" t="n">
        <v>504.48488219</v>
      </c>
      <c r="H40" s="20" t="n">
        <v>8.15532103</v>
      </c>
      <c r="I40" s="18" t="n">
        <v>510.06411112</v>
      </c>
      <c r="J40" s="20" t="n">
        <v>3.54223669</v>
      </c>
      <c r="K40" s="18" t="n">
        <v>508.67026684</v>
      </c>
      <c r="L40" s="20" t="n">
        <v>4.13567685</v>
      </c>
      <c r="M40" s="18" t="n">
        <v>432.02468627</v>
      </c>
      <c r="N40" s="20" t="n">
        <v>21.89614716</v>
      </c>
      <c r="O40" s="18" t="s">
        <v>182</v>
      </c>
      <c r="P40" s="20" t="s">
        <v>182</v>
      </c>
      <c r="Q40" s="18" t="n">
        <v>493.18465857</v>
      </c>
      <c r="R40" s="20" t="n">
        <v>2.25147869</v>
      </c>
      <c r="S40" s="18" t="s">
        <v>182</v>
      </c>
      <c r="T40" s="20" t="s">
        <v>182</v>
      </c>
      <c r="U40" s="18" t="n">
        <v>410.15188685</v>
      </c>
      <c r="V40" s="20" t="n">
        <v>7.38645078</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(2928.0/B46*100)</f>
        <v/>
      </c>
      <c r="D46" s="19" t="n">
        <v>20213</v>
      </c>
      <c r="E46" s="18" t="n">
        <v>364.54197086</v>
      </c>
      <c r="F46" s="20" t="n">
        <v>5.69882925</v>
      </c>
      <c r="G46" s="18" t="n">
        <v>417.3354799</v>
      </c>
      <c r="H46" s="20" t="n">
        <v>5.98978231</v>
      </c>
      <c r="I46" s="18" t="n">
        <v>424.26893816</v>
      </c>
      <c r="J46" s="20" t="n">
        <v>4.14423625</v>
      </c>
      <c r="K46" s="18" t="n">
        <v>444.27402169</v>
      </c>
      <c r="L46" s="20" t="n">
        <v>4.77066031</v>
      </c>
      <c r="M46" s="18" t="n">
        <v>307.86644132</v>
      </c>
      <c r="N46" s="20" t="n">
        <v>11.90587687</v>
      </c>
      <c r="O46" s="18" t="s">
        <v>182</v>
      </c>
      <c r="P46" s="20" t="s">
        <v>182</v>
      </c>
      <c r="Q46" s="18" t="s">
        <v>182</v>
      </c>
      <c r="R46" s="20" t="s">
        <v>182</v>
      </c>
      <c r="S46" s="18" t="s">
        <v>182</v>
      </c>
      <c r="T46" s="20" t="s">
        <v>182</v>
      </c>
      <c r="U46" s="18" t="n">
        <v>387.04347067</v>
      </c>
      <c r="V46" s="20" t="n">
        <v>3.86270899</v>
      </c>
    </row>
    <row r="47" spans="1:22">
      <c r="A47" s="15" t="s">
        <v>222</v>
      </c>
      <c r="B47" s="17" t="n">
        <v>5928</v>
      </c>
      <c r="C47" s="18">
        <f>(227.0/B47*100)</f>
        <v/>
      </c>
      <c r="D47" s="19" t="n">
        <v>5701</v>
      </c>
      <c r="E47" s="18" t="n">
        <v>372.35542637</v>
      </c>
      <c r="F47" s="20" t="n">
        <v>7.41465827</v>
      </c>
      <c r="G47" s="18" t="n">
        <v>442.54926219</v>
      </c>
      <c r="H47" s="20" t="n">
        <v>7.0840029</v>
      </c>
      <c r="I47" s="18" t="n">
        <v>458.70026868</v>
      </c>
      <c r="J47" s="20" t="n">
        <v>4.55728016</v>
      </c>
      <c r="K47" s="18" t="n">
        <v>464.95345835</v>
      </c>
      <c r="L47" s="20" t="n">
        <v>5.40193656</v>
      </c>
      <c r="M47" s="18" t="n">
        <v>325.00177883</v>
      </c>
      <c r="N47" s="20" t="n">
        <v>13.28366105</v>
      </c>
      <c r="O47" s="18" t="s">
        <v>182</v>
      </c>
      <c r="P47" s="20" t="s">
        <v>182</v>
      </c>
      <c r="Q47" s="18" t="s">
        <v>182</v>
      </c>
      <c r="R47" s="20" t="s">
        <v>182</v>
      </c>
      <c r="S47" s="18" t="s">
        <v>182</v>
      </c>
      <c r="T47" s="20" t="s">
        <v>182</v>
      </c>
      <c r="U47" s="18" t="n">
        <v>355.29541068</v>
      </c>
      <c r="V47" s="20" t="n">
        <v>5.68687787</v>
      </c>
    </row>
    <row r="48" spans="1:22">
      <c r="A48" s="15" t="s">
        <v>223</v>
      </c>
      <c r="B48" s="17" t="n">
        <v>9841</v>
      </c>
      <c r="C48" s="18">
        <f>(19.0/B48*100)</f>
        <v/>
      </c>
      <c r="D48" s="19" t="n">
        <v>9822</v>
      </c>
      <c r="E48" s="18" t="n">
        <v>414.28665954</v>
      </c>
      <c r="F48" s="20" t="n">
        <v>8.346210749999999</v>
      </c>
      <c r="G48" s="18" t="n">
        <v>467.72059797</v>
      </c>
      <c r="H48" s="20" t="n">
        <v>6.73284005</v>
      </c>
      <c r="I48" s="18" t="n">
        <v>501.91249293</v>
      </c>
      <c r="J48" s="20" t="n">
        <v>5.04162347</v>
      </c>
      <c r="K48" s="18" t="n">
        <v>539.07886632</v>
      </c>
      <c r="L48" s="20" t="n">
        <v>5.82855229</v>
      </c>
      <c r="M48" s="18" t="n">
        <v>324.36252601</v>
      </c>
      <c r="N48" s="20" t="n">
        <v>11.17732921</v>
      </c>
      <c r="O48" s="18" t="s">
        <v>182</v>
      </c>
      <c r="P48" s="20" t="s">
        <v>182</v>
      </c>
      <c r="Q48" s="18" t="s">
        <v>182</v>
      </c>
      <c r="R48" s="20" t="s">
        <v>182</v>
      </c>
      <c r="S48" s="18" t="s">
        <v>182</v>
      </c>
      <c r="T48" s="20" t="s">
        <v>182</v>
      </c>
      <c r="U48" s="18" t="n">
        <v>436.02869441</v>
      </c>
      <c r="V48" s="20" t="n">
        <v>13.96836156</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(1219.0/B50*100)</f>
        <v/>
      </c>
      <c r="D50" s="19" t="n">
        <v>10576</v>
      </c>
      <c r="E50" s="18" t="n">
        <v>377.95070893</v>
      </c>
      <c r="F50" s="20" t="n">
        <v>5.8720183</v>
      </c>
      <c r="G50" s="18" t="n">
        <v>394.37259195</v>
      </c>
      <c r="H50" s="20" t="n">
        <v>5.37823879</v>
      </c>
      <c r="I50" s="18" t="n">
        <v>439.68606352</v>
      </c>
      <c r="J50" s="20" t="n">
        <v>2.91335946</v>
      </c>
      <c r="K50" s="18" t="n">
        <v>458.12043566</v>
      </c>
      <c r="L50" s="20" t="n">
        <v>3.47942499</v>
      </c>
      <c r="M50" s="18" t="n">
        <v>322.25586987</v>
      </c>
      <c r="N50" s="20" t="n">
        <v>8.56992509</v>
      </c>
      <c r="O50" s="18" t="s">
        <v>182</v>
      </c>
      <c r="P50" s="20" t="s">
        <v>182</v>
      </c>
      <c r="Q50" s="18" t="s">
        <v>182</v>
      </c>
      <c r="R50" s="20" t="s">
        <v>182</v>
      </c>
      <c r="S50" s="18" t="s">
        <v>182</v>
      </c>
      <c r="T50" s="20" t="s">
        <v>182</v>
      </c>
      <c r="U50" s="18" t="n">
        <v>389.01424841</v>
      </c>
      <c r="V50" s="20" t="n">
        <v>7.60050294</v>
      </c>
    </row>
    <row r="51" spans="1:22">
      <c r="A51" s="15" t="s">
        <v>226</v>
      </c>
      <c r="B51" s="17" t="n">
        <v>6866</v>
      </c>
      <c r="C51" s="18">
        <f>(116.0/B51*100)</f>
        <v/>
      </c>
      <c r="D51" s="19" t="n">
        <v>6750</v>
      </c>
      <c r="E51" s="18" t="n">
        <v>384.58603148</v>
      </c>
      <c r="F51" s="20" t="n">
        <v>6.46578804</v>
      </c>
      <c r="G51" s="18" t="n">
        <v>421.25817339</v>
      </c>
      <c r="H51" s="20" t="n">
        <v>6.04810727</v>
      </c>
      <c r="I51" s="18" t="n">
        <v>434.02685771</v>
      </c>
      <c r="J51" s="20" t="n">
        <v>3.1501535</v>
      </c>
      <c r="K51" s="18" t="n">
        <v>444.74539647</v>
      </c>
      <c r="L51" s="20" t="n">
        <v>3.61713713</v>
      </c>
      <c r="M51" s="18" t="n">
        <v>306.15936954</v>
      </c>
      <c r="N51" s="20" t="n">
        <v>16.24559738</v>
      </c>
      <c r="O51" s="18" t="s">
        <v>182</v>
      </c>
      <c r="P51" s="20" t="s">
        <v>182</v>
      </c>
      <c r="Q51" s="18" t="n">
        <v>427.96430568</v>
      </c>
      <c r="R51" s="20" t="n">
        <v>5.20460603</v>
      </c>
      <c r="S51" s="18" t="s">
        <v>182</v>
      </c>
      <c r="T51" s="20" t="s">
        <v>182</v>
      </c>
      <c r="U51" s="18" t="n">
        <v>388.59138442</v>
      </c>
      <c r="V51" s="20" t="n">
        <v>5.14685304</v>
      </c>
    </row>
    <row r="52" spans="1:22">
      <c r="A52" s="15" t="s">
        <v>227</v>
      </c>
      <c r="B52" s="17" t="n">
        <v>5809</v>
      </c>
      <c r="C52" s="18">
        <f>(126.0/B52*100)</f>
        <v/>
      </c>
      <c r="D52" s="19" t="n">
        <v>5683</v>
      </c>
      <c r="E52" s="18" t="n">
        <v>427.29449351</v>
      </c>
      <c r="F52" s="20" t="n">
        <v>8.51944728</v>
      </c>
      <c r="G52" s="18" t="n">
        <v>495.62466305</v>
      </c>
      <c r="H52" s="20" t="n">
        <v>4.99617926</v>
      </c>
      <c r="I52" s="18" t="n">
        <v>495.19693269</v>
      </c>
      <c r="J52" s="20" t="n">
        <v>2.75503672</v>
      </c>
      <c r="K52" s="18" t="n">
        <v>493.31052205</v>
      </c>
      <c r="L52" s="20" t="n">
        <v>3.59459485</v>
      </c>
      <c r="M52" s="18" t="n">
        <v>369.52470076</v>
      </c>
      <c r="N52" s="20" t="n">
        <v>22.63947018</v>
      </c>
      <c r="O52" s="18" t="s">
        <v>182</v>
      </c>
      <c r="P52" s="20" t="s">
        <v>182</v>
      </c>
      <c r="Q52" s="18" t="s">
        <v>182</v>
      </c>
      <c r="R52" s="20" t="s">
        <v>182</v>
      </c>
      <c r="S52" s="18" t="s">
        <v>182</v>
      </c>
      <c r="T52" s="20" t="s">
        <v>182</v>
      </c>
      <c r="U52" s="18" t="n">
        <v>401.40997375</v>
      </c>
      <c r="V52" s="20" t="n">
        <v>7.66377597</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(531.0/B54*100)</f>
        <v/>
      </c>
      <c r="D54" s="19" t="n">
        <v>4209</v>
      </c>
      <c r="E54" s="18" t="n">
        <v>322.04054806</v>
      </c>
      <c r="F54" s="20" t="n">
        <v>4.79590021</v>
      </c>
      <c r="G54" s="18" t="n">
        <v>322.54982177</v>
      </c>
      <c r="H54" s="20" t="n">
        <v>6.95183141</v>
      </c>
      <c r="I54" s="18" t="n">
        <v>372.56338152</v>
      </c>
      <c r="J54" s="20" t="n">
        <v>4.05329894</v>
      </c>
      <c r="K54" s="18" t="n">
        <v>399.72710203</v>
      </c>
      <c r="L54" s="20" t="n">
        <v>4.66992564</v>
      </c>
      <c r="M54" s="18" t="n">
        <v>297.57841935</v>
      </c>
      <c r="N54" s="20" t="n">
        <v>8.27344974</v>
      </c>
      <c r="O54" s="18" t="s">
        <v>182</v>
      </c>
      <c r="P54" s="20" t="s">
        <v>182</v>
      </c>
      <c r="Q54" s="18" t="s">
        <v>182</v>
      </c>
      <c r="R54" s="20" t="s">
        <v>182</v>
      </c>
      <c r="S54" s="18" t="s">
        <v>182</v>
      </c>
      <c r="T54" s="20" t="s">
        <v>182</v>
      </c>
      <c r="U54" s="18" t="n">
        <v>315.08442531</v>
      </c>
      <c r="V54" s="20" t="n">
        <v>5.17906841</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485.35539232</v>
      </c>
      <c r="F56" s="20" t="n">
        <v>10.36067343</v>
      </c>
      <c r="G56" s="18" t="n">
        <v>498.31245774</v>
      </c>
      <c r="H56" s="20" t="n">
        <v>7.05482222</v>
      </c>
      <c r="I56" s="18" t="n">
        <v>531.8285502700001</v>
      </c>
      <c r="J56" s="20" t="n">
        <v>2.73847636</v>
      </c>
      <c r="K56" s="18" t="n">
        <v>534.94055259</v>
      </c>
      <c r="L56" s="20" t="n">
        <v>3.44605109</v>
      </c>
      <c r="M56" s="18" t="n">
        <v>431.98054993</v>
      </c>
      <c r="N56" s="20" t="n">
        <v>17.09401393</v>
      </c>
      <c r="O56" s="18" t="s">
        <v>182</v>
      </c>
      <c r="P56" s="20" t="s">
        <v>182</v>
      </c>
      <c r="Q56" s="18" t="s">
        <v>182</v>
      </c>
      <c r="R56" s="20" t="s">
        <v>182</v>
      </c>
      <c r="S56" s="18" t="s">
        <v>182</v>
      </c>
      <c r="T56" s="20" t="s">
        <v>182</v>
      </c>
      <c r="U56" s="18" t="n">
        <v>437.49641474</v>
      </c>
      <c r="V56" s="20" t="n">
        <v>17.26999529</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(273.0/B61*100)</f>
        <v/>
      </c>
      <c r="D61" s="19" t="n">
        <v>6252</v>
      </c>
      <c r="E61" s="18" t="n">
        <v>450.55504664</v>
      </c>
      <c r="F61" s="20" t="n">
        <v>5.00406614</v>
      </c>
      <c r="G61" s="18" t="n">
        <v>477.1555803</v>
      </c>
      <c r="H61" s="20" t="n">
        <v>3.49589882</v>
      </c>
      <c r="I61" s="18" t="n">
        <v>491.27734855</v>
      </c>
      <c r="J61" s="20" t="n">
        <v>3.18338551</v>
      </c>
      <c r="K61" s="18" t="n">
        <v>480.51724868</v>
      </c>
      <c r="L61" s="20" t="n">
        <v>4.5196319</v>
      </c>
      <c r="M61" s="18" t="n">
        <v>368.81442632</v>
      </c>
      <c r="N61" s="20" t="n">
        <v>17.16780352</v>
      </c>
      <c r="O61" s="18" t="s">
        <v>182</v>
      </c>
      <c r="P61" s="20" t="s">
        <v>182</v>
      </c>
      <c r="Q61" s="18" t="s">
        <v>182</v>
      </c>
      <c r="R61" s="20" t="s">
        <v>182</v>
      </c>
      <c r="S61" s="18" t="s">
        <v>182</v>
      </c>
      <c r="T61" s="20" t="s">
        <v>182</v>
      </c>
      <c r="U61" s="18" t="n">
        <v>380.55923724</v>
      </c>
      <c r="V61" s="20" t="n">
        <v>7.99989282</v>
      </c>
    </row>
    <row r="62" spans="1:22">
      <c r="A62" s="15" t="s">
        <v>237</v>
      </c>
      <c r="B62" s="17" t="n">
        <v>4476</v>
      </c>
      <c r="C62" s="18">
        <f>(5.0/B62*100)</f>
        <v/>
      </c>
      <c r="D62" s="19" t="n">
        <v>4471</v>
      </c>
      <c r="E62" s="18" t="n">
        <v>422.6030592</v>
      </c>
      <c r="F62" s="20" t="n">
        <v>10.7463556</v>
      </c>
      <c r="G62" s="18" t="n">
        <v>479.79651082</v>
      </c>
      <c r="H62" s="20" t="n">
        <v>7.70925987</v>
      </c>
      <c r="I62" s="18" t="n">
        <v>506.30462007</v>
      </c>
      <c r="J62" s="20" t="n">
        <v>1.64677799</v>
      </c>
      <c r="K62" s="18" t="n">
        <v>521.88020118</v>
      </c>
      <c r="L62" s="20" t="n">
        <v>2.29851888</v>
      </c>
      <c r="M62" s="18" t="n">
        <v>426.5402774</v>
      </c>
      <c r="N62" s="20" t="n">
        <v>15.63912385</v>
      </c>
      <c r="O62" s="18" t="s">
        <v>182</v>
      </c>
      <c r="P62" s="20" t="s">
        <v>182</v>
      </c>
      <c r="Q62" s="18" t="s">
        <v>182</v>
      </c>
      <c r="R62" s="20" t="s">
        <v>182</v>
      </c>
      <c r="S62" s="18" t="s">
        <v>182</v>
      </c>
      <c r="T62" s="20" t="s">
        <v>182</v>
      </c>
      <c r="U62" s="18" t="n">
        <v>488.92029437</v>
      </c>
      <c r="V62" s="20" t="n">
        <v>17.22382883</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(529.0/B67*100)</f>
        <v/>
      </c>
      <c r="D67" s="19" t="n">
        <v>6442</v>
      </c>
      <c r="E67" s="18" t="n">
        <v>343.09523029</v>
      </c>
      <c r="F67" s="20" t="n">
        <v>6.60180639</v>
      </c>
      <c r="G67" s="18" t="n">
        <v>372.3158231</v>
      </c>
      <c r="H67" s="20" t="n">
        <v>5.01376401</v>
      </c>
      <c r="I67" s="18" t="n">
        <v>414.8297741</v>
      </c>
      <c r="J67" s="20" t="n">
        <v>3.21704887</v>
      </c>
      <c r="K67" s="18" t="n">
        <v>434.00983134</v>
      </c>
      <c r="L67" s="20" t="n">
        <v>4.31565424</v>
      </c>
      <c r="M67" s="18" t="n">
        <v>291.76354753</v>
      </c>
      <c r="N67" s="20" t="n">
        <v>5.37762837</v>
      </c>
      <c r="O67" s="18" t="s">
        <v>182</v>
      </c>
      <c r="P67" s="20" t="s">
        <v>182</v>
      </c>
      <c r="Q67" s="18" t="s">
        <v>182</v>
      </c>
      <c r="R67" s="20" t="s">
        <v>182</v>
      </c>
      <c r="S67" s="18" t="s">
        <v>182</v>
      </c>
      <c r="T67" s="20" t="s">
        <v>182</v>
      </c>
      <c r="U67" s="18" t="n">
        <v>341.64944274</v>
      </c>
      <c r="V67" s="20" t="n">
        <v>5.54994485</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462.13707662</v>
      </c>
      <c r="F70" s="20" t="n">
        <v>7.78788032</v>
      </c>
      <c r="G70" s="18" t="n">
        <v>500.1442018</v>
      </c>
      <c r="H70" s="20" t="n">
        <v>4.76619326</v>
      </c>
      <c r="I70" s="18" t="n">
        <v>502.40564255</v>
      </c>
      <c r="J70" s="20" t="n">
        <v>3.40484909</v>
      </c>
      <c r="K70" s="18" t="n">
        <v>503.17834186</v>
      </c>
      <c r="L70" s="20" t="n">
        <v>3.78328342</v>
      </c>
      <c r="M70" s="18" t="n">
        <v>426.1731216</v>
      </c>
      <c r="N70" s="20" t="n">
        <v>17.43907662</v>
      </c>
      <c r="O70" s="18" t="s">
        <v>182</v>
      </c>
      <c r="P70" s="20" t="s">
        <v>182</v>
      </c>
      <c r="Q70" s="18" t="s">
        <v>182</v>
      </c>
      <c r="R70" s="20" t="s">
        <v>182</v>
      </c>
      <c r="S70" s="18" t="s">
        <v>182</v>
      </c>
      <c r="T70" s="20" t="s">
        <v>182</v>
      </c>
      <c r="U70" s="18" t="n">
        <v>433.91951986</v>
      </c>
      <c r="V70" s="20" t="n">
        <v>8.992958720000001</v>
      </c>
    </row>
    <row r="71" spans="1:22">
      <c r="A71" s="15" t="s">
        <v>246</v>
      </c>
      <c r="B71" s="17" t="n">
        <v>6115</v>
      </c>
      <c r="C71" s="18">
        <f>(124.0/B71*100)</f>
        <v/>
      </c>
      <c r="D71" s="19" t="n">
        <v>5991</v>
      </c>
      <c r="E71" s="18" t="n">
        <v>499.60556603</v>
      </c>
      <c r="F71" s="20" t="n">
        <v>9.810054210000001</v>
      </c>
      <c r="G71" s="18" t="n">
        <v>524.46493917</v>
      </c>
      <c r="H71" s="20" t="n">
        <v>6.43116419</v>
      </c>
      <c r="I71" s="18" t="n">
        <v>534.14980357</v>
      </c>
      <c r="J71" s="20" t="n">
        <v>1.90029323</v>
      </c>
      <c r="K71" s="18" t="n">
        <v>545.08076249</v>
      </c>
      <c r="L71" s="20" t="n">
        <v>2.85041053</v>
      </c>
      <c r="M71" s="18" t="n">
        <v>440.86831375</v>
      </c>
      <c r="N71" s="20" t="n">
        <v>17.19045308</v>
      </c>
      <c r="O71" s="18" t="s">
        <v>182</v>
      </c>
      <c r="P71" s="20" t="s">
        <v>182</v>
      </c>
      <c r="Q71" s="18" t="s">
        <v>182</v>
      </c>
      <c r="R71" s="20" t="s">
        <v>182</v>
      </c>
      <c r="S71" s="18" t="s">
        <v>182</v>
      </c>
      <c r="T71" s="20" t="s">
        <v>182</v>
      </c>
      <c r="U71" s="18" t="n">
        <v>498.89014638</v>
      </c>
      <c r="V71" s="20" t="n">
        <v>12.56577201</v>
      </c>
    </row>
    <row r="72" spans="1:22">
      <c r="A72" s="15" t="s">
        <v>247</v>
      </c>
      <c r="B72" s="17" t="n">
        <v>7708</v>
      </c>
      <c r="C72" s="18">
        <f>(9.0/B72*100)</f>
        <v/>
      </c>
      <c r="D72" s="19" t="n">
        <v>7699</v>
      </c>
      <c r="E72" s="18" t="n">
        <v>409.35268244</v>
      </c>
      <c r="F72" s="20" t="n">
        <v>9.12531381</v>
      </c>
      <c r="G72" s="18" t="n">
        <v>501.7777202</v>
      </c>
      <c r="H72" s="20" t="n">
        <v>5.35322511</v>
      </c>
      <c r="I72" s="18" t="n">
        <v>497.81584028</v>
      </c>
      <c r="J72" s="20" t="n">
        <v>2.58065302</v>
      </c>
      <c r="K72" s="18" t="n">
        <v>505.81641095</v>
      </c>
      <c r="L72" s="20" t="n">
        <v>3.10970487</v>
      </c>
      <c r="M72" s="18" t="n">
        <v>326.14458683</v>
      </c>
      <c r="N72" s="20" t="n">
        <v>15.96470294</v>
      </c>
      <c r="O72" s="18" t="s">
        <v>182</v>
      </c>
      <c r="P72" s="20" t="s">
        <v>182</v>
      </c>
      <c r="Q72" s="18" t="s">
        <v>182</v>
      </c>
      <c r="R72" s="20" t="s">
        <v>182</v>
      </c>
      <c r="S72" s="18" t="s">
        <v>182</v>
      </c>
      <c r="T72" s="20" t="s">
        <v>182</v>
      </c>
      <c r="U72" s="18" t="n">
        <v>454.66468567</v>
      </c>
      <c r="V72" s="20" t="n">
        <v>26.25414859</v>
      </c>
    </row>
    <row r="73" spans="1:22">
      <c r="A73" s="15" t="s">
        <v>248</v>
      </c>
      <c r="B73" s="17" t="n">
        <v>8249</v>
      </c>
      <c r="C73" s="18">
        <f>(262.0/B73*100)</f>
        <v/>
      </c>
      <c r="D73" s="19" t="n">
        <v>7987</v>
      </c>
      <c r="E73" s="18" t="n">
        <v>360.30888139</v>
      </c>
      <c r="F73" s="20" t="n">
        <v>5.51685771</v>
      </c>
      <c r="G73" s="18" t="n">
        <v>369.1406232</v>
      </c>
      <c r="H73" s="20" t="n">
        <v>4.6564773</v>
      </c>
      <c r="I73" s="18" t="n">
        <v>412.25810791</v>
      </c>
      <c r="J73" s="20" t="n">
        <v>3.17197564</v>
      </c>
      <c r="K73" s="18" t="n">
        <v>443.87793169</v>
      </c>
      <c r="L73" s="20" t="n">
        <v>4.33713653</v>
      </c>
      <c r="M73" s="18" t="n">
        <v>351.84252841</v>
      </c>
      <c r="N73" s="20" t="n">
        <v>8.1004358</v>
      </c>
      <c r="O73" s="18" t="s">
        <v>182</v>
      </c>
      <c r="P73" s="20" t="s">
        <v>182</v>
      </c>
      <c r="Q73" s="18" t="s">
        <v>182</v>
      </c>
      <c r="R73" s="20" t="s">
        <v>182</v>
      </c>
      <c r="S73" s="18" t="s">
        <v>182</v>
      </c>
      <c r="T73" s="20" t="s">
        <v>182</v>
      </c>
      <c r="U73" s="18" t="n">
        <v>348.94034381</v>
      </c>
      <c r="V73" s="20" t="n">
        <v>8.00093876</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(314.0/B77*100)</f>
        <v/>
      </c>
      <c r="D77" s="19" t="n">
        <v>5748</v>
      </c>
      <c r="E77" s="18" t="n">
        <v>392.31533838</v>
      </c>
      <c r="F77" s="20" t="n">
        <v>6.70288953</v>
      </c>
      <c r="G77" s="18" t="n">
        <v>415.20603825</v>
      </c>
      <c r="H77" s="20" t="n">
        <v>6.83085246</v>
      </c>
      <c r="I77" s="18" t="n">
        <v>454.12226573</v>
      </c>
      <c r="J77" s="20" t="n">
        <v>2.90937755</v>
      </c>
      <c r="K77" s="18" t="n">
        <v>478.03462731</v>
      </c>
      <c r="L77" s="20" t="n">
        <v>3.72703998</v>
      </c>
      <c r="M77" s="18" t="n">
        <v>324.87880635</v>
      </c>
      <c r="N77" s="20" t="n">
        <v>14.89113436</v>
      </c>
      <c r="O77" s="18" t="s">
        <v>182</v>
      </c>
      <c r="P77" s="20" t="s">
        <v>182</v>
      </c>
      <c r="Q77" s="18" t="s">
        <v>182</v>
      </c>
      <c r="R77" s="20" t="s">
        <v>182</v>
      </c>
      <c r="S77" s="18" t="s">
        <v>182</v>
      </c>
      <c r="T77" s="20" t="s">
        <v>182</v>
      </c>
      <c r="U77" s="18" t="n">
        <v>376.8273021</v>
      </c>
      <c r="V77" s="20" t="n">
        <v>4.05971735</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356</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468.12929064</v>
      </c>
      <c r="F7" s="20" t="n">
        <v>6.67633808</v>
      </c>
      <c r="G7" s="18" t="n">
        <v>523.47844217</v>
      </c>
      <c r="H7" s="20" t="n">
        <v>3.42311324</v>
      </c>
      <c r="I7" s="18" t="n">
        <v>506.62870564</v>
      </c>
      <c r="J7" s="20" t="n">
        <v>2.26014793</v>
      </c>
      <c r="K7" s="18" t="n">
        <v>513.03046418</v>
      </c>
      <c r="L7" s="20" t="n">
        <v>3.22485935</v>
      </c>
      <c r="M7" s="18" t="n">
        <v>407.59514641</v>
      </c>
      <c r="N7" s="20" t="n">
        <v>17.19088166</v>
      </c>
      <c r="O7" s="18" t="s">
        <v>182</v>
      </c>
      <c r="P7" s="20" t="s">
        <v>182</v>
      </c>
      <c r="Q7" s="18" t="s">
        <v>182</v>
      </c>
      <c r="R7" s="20" t="s">
        <v>182</v>
      </c>
      <c r="S7" s="18" t="s">
        <v>182</v>
      </c>
      <c r="T7" s="20" t="s">
        <v>182</v>
      </c>
      <c r="U7" s="18" t="n">
        <v>468.17782019</v>
      </c>
      <c r="V7" s="20" t="n">
        <v>4.86535635</v>
      </c>
    </row>
    <row r="8" spans="1:22">
      <c r="A8" s="15" t="s">
        <v>183</v>
      </c>
      <c r="B8" s="17" t="n">
        <v>7007</v>
      </c>
      <c r="C8" s="18">
        <f>(227.0/B8*100)</f>
        <v/>
      </c>
      <c r="D8" s="19" t="n">
        <v>6780</v>
      </c>
      <c r="E8" s="18" t="n">
        <v>461.58889194</v>
      </c>
      <c r="F8" s="20" t="n">
        <v>6.29588907</v>
      </c>
      <c r="G8" s="18" t="n">
        <v>504.39600969</v>
      </c>
      <c r="H8" s="20" t="n">
        <v>3.44392907</v>
      </c>
      <c r="I8" s="18" t="n">
        <v>499.19893866</v>
      </c>
      <c r="J8" s="20" t="n">
        <v>3.34392021</v>
      </c>
      <c r="K8" s="18" t="n">
        <v>486.20271125</v>
      </c>
      <c r="L8" s="20" t="n">
        <v>3.65525119</v>
      </c>
      <c r="M8" s="18" t="n">
        <v>386.26625258</v>
      </c>
      <c r="N8" s="20" t="n">
        <v>31.80566846</v>
      </c>
      <c r="O8" s="18" t="s">
        <v>182</v>
      </c>
      <c r="P8" s="20" t="s">
        <v>182</v>
      </c>
      <c r="Q8" s="18" t="n">
        <v>361.38025951</v>
      </c>
      <c r="R8" s="20" t="n">
        <v>22.72565673</v>
      </c>
      <c r="S8" s="18" t="s">
        <v>182</v>
      </c>
      <c r="T8" s="20" t="s">
        <v>182</v>
      </c>
      <c r="U8" s="18" t="n">
        <v>398.94038508</v>
      </c>
      <c r="V8" s="20" t="n">
        <v>8.326080360000001</v>
      </c>
    </row>
    <row r="9" spans="1:22">
      <c r="A9" s="15" t="s">
        <v>184</v>
      </c>
      <c r="B9" s="17" t="n">
        <v>9651</v>
      </c>
      <c r="C9" s="18">
        <f>(627.0/B9*100)</f>
        <v/>
      </c>
      <c r="D9" s="19" t="n">
        <v>9024</v>
      </c>
      <c r="E9" s="18" t="n">
        <v>486.85156399</v>
      </c>
      <c r="F9" s="20" t="n">
        <v>6.02343516</v>
      </c>
      <c r="G9" s="18" t="n">
        <v>526.01343981</v>
      </c>
      <c r="H9" s="20" t="n">
        <v>3.89334848</v>
      </c>
      <c r="I9" s="18" t="n">
        <v>516.9647799099999</v>
      </c>
      <c r="J9" s="20" t="n">
        <v>2.37501301</v>
      </c>
      <c r="K9" s="18" t="n">
        <v>497.52872363</v>
      </c>
      <c r="L9" s="20" t="n">
        <v>2.89986719</v>
      </c>
      <c r="M9" s="18" t="n">
        <v>468.80407001</v>
      </c>
      <c r="N9" s="20" t="n">
        <v>44.15422539</v>
      </c>
      <c r="O9" s="18" t="s">
        <v>182</v>
      </c>
      <c r="P9" s="20" t="s">
        <v>182</v>
      </c>
      <c r="Q9" s="18" t="n">
        <v>347.7815185</v>
      </c>
      <c r="R9" s="20" t="n">
        <v>11.20716786</v>
      </c>
      <c r="S9" s="18" t="s">
        <v>182</v>
      </c>
      <c r="T9" s="20" t="s">
        <v>182</v>
      </c>
      <c r="U9" s="18" t="n">
        <v>415.87051594</v>
      </c>
      <c r="V9" s="20" t="n">
        <v>5.90854717</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(154.0/B11*100)</f>
        <v/>
      </c>
      <c r="D11" s="19" t="n">
        <v>6899</v>
      </c>
      <c r="E11" s="18" t="n">
        <v>427.95235968</v>
      </c>
      <c r="F11" s="20" t="n">
        <v>5.81693452</v>
      </c>
      <c r="G11" s="18" t="n">
        <v>474.79337627</v>
      </c>
      <c r="H11" s="20" t="n">
        <v>3.48078926</v>
      </c>
      <c r="I11" s="18" t="n">
        <v>464.28786427</v>
      </c>
      <c r="J11" s="20" t="n">
        <v>3.13439671</v>
      </c>
      <c r="K11" s="18" t="n">
        <v>467.39661182</v>
      </c>
      <c r="L11" s="20" t="n">
        <v>3.65956881</v>
      </c>
      <c r="M11" s="18" t="n">
        <v>312.95665784</v>
      </c>
      <c r="N11" s="20" t="n">
        <v>30.7330562</v>
      </c>
      <c r="O11" s="18" t="s">
        <v>182</v>
      </c>
      <c r="P11" s="20" t="s">
        <v>182</v>
      </c>
      <c r="Q11" s="18" t="s">
        <v>182</v>
      </c>
      <c r="R11" s="20" t="s">
        <v>182</v>
      </c>
      <c r="S11" s="18" t="s">
        <v>182</v>
      </c>
      <c r="T11" s="20" t="s">
        <v>182</v>
      </c>
      <c r="U11" s="18" t="n">
        <v>416.23094216</v>
      </c>
      <c r="V11" s="20" t="n">
        <v>7.29768455</v>
      </c>
    </row>
    <row r="12" spans="1:22">
      <c r="A12" s="15" t="s">
        <v>187</v>
      </c>
      <c r="B12" s="17" t="n">
        <v>6894</v>
      </c>
      <c r="C12" s="18">
        <f>(128.0/B12*100)</f>
        <v/>
      </c>
      <c r="D12" s="19" t="n">
        <v>6766</v>
      </c>
      <c r="E12" s="18" t="n">
        <v>486.20583666</v>
      </c>
      <c r="F12" s="20" t="n">
        <v>5.45157126</v>
      </c>
      <c r="G12" s="18" t="n">
        <v>510.30359181</v>
      </c>
      <c r="H12" s="20" t="n">
        <v>3.13926252</v>
      </c>
      <c r="I12" s="18" t="n">
        <v>496.23455447</v>
      </c>
      <c r="J12" s="20" t="n">
        <v>2.85810872</v>
      </c>
      <c r="K12" s="18" t="n">
        <v>482.76005622</v>
      </c>
      <c r="L12" s="20" t="n">
        <v>4.46735332</v>
      </c>
      <c r="M12" s="18" t="n">
        <v>401.25210766</v>
      </c>
      <c r="N12" s="20" t="n">
        <v>22.85696234</v>
      </c>
      <c r="O12" s="18" t="s">
        <v>182</v>
      </c>
      <c r="P12" s="20" t="s">
        <v>182</v>
      </c>
      <c r="Q12" s="18" t="n">
        <v>332.31014509</v>
      </c>
      <c r="R12" s="20" t="n">
        <v>18.34291261</v>
      </c>
      <c r="S12" s="18" t="s">
        <v>182</v>
      </c>
      <c r="T12" s="20" t="s">
        <v>182</v>
      </c>
      <c r="U12" s="18" t="n">
        <v>405.26403952</v>
      </c>
      <c r="V12" s="20" t="n">
        <v>7.95046996</v>
      </c>
    </row>
    <row r="13" spans="1:22">
      <c r="A13" s="15" t="s">
        <v>188</v>
      </c>
      <c r="B13" s="17" t="n">
        <v>7161</v>
      </c>
      <c r="C13" s="18">
        <f>(353.0/B13*100)</f>
        <v/>
      </c>
      <c r="D13" s="19" t="n">
        <v>6808</v>
      </c>
      <c r="E13" s="18" t="n">
        <v>506.01708132</v>
      </c>
      <c r="F13" s="20" t="n">
        <v>6.34185416</v>
      </c>
      <c r="G13" s="18" t="n">
        <v>526.51919316</v>
      </c>
      <c r="H13" s="20" t="n">
        <v>3.22830005</v>
      </c>
      <c r="I13" s="18" t="n">
        <v>507.77503227</v>
      </c>
      <c r="J13" s="20" t="n">
        <v>2.75217831</v>
      </c>
      <c r="K13" s="18" t="n">
        <v>505.33082532</v>
      </c>
      <c r="L13" s="20" t="n">
        <v>3.8449719</v>
      </c>
      <c r="M13" s="18" t="n">
        <v>391.87245923</v>
      </c>
      <c r="N13" s="20" t="n">
        <v>22.46267813</v>
      </c>
      <c r="O13" s="18" t="s">
        <v>182</v>
      </c>
      <c r="P13" s="20" t="s">
        <v>182</v>
      </c>
      <c r="Q13" s="18" t="n">
        <v>407.4699787</v>
      </c>
      <c r="R13" s="20" t="n">
        <v>6.79601306</v>
      </c>
      <c r="S13" s="18" t="s">
        <v>182</v>
      </c>
      <c r="T13" s="20" t="s">
        <v>182</v>
      </c>
      <c r="U13" s="18" t="n">
        <v>414.02701419</v>
      </c>
      <c r="V13" s="20" t="n">
        <v>7.53766485</v>
      </c>
    </row>
    <row r="14" spans="1:22">
      <c r="A14" s="15" t="s">
        <v>189</v>
      </c>
      <c r="B14" s="17" t="n">
        <v>5587</v>
      </c>
      <c r="C14" s="18">
        <f>(204.0/B14*100)</f>
        <v/>
      </c>
      <c r="D14" s="19" t="n">
        <v>5383</v>
      </c>
      <c r="E14" s="18" t="n">
        <v>487.09522231</v>
      </c>
      <c r="F14" s="20" t="n">
        <v>7.12688984</v>
      </c>
      <c r="G14" s="18" t="n">
        <v>524.63848776</v>
      </c>
      <c r="H14" s="20" t="n">
        <v>4.0170282</v>
      </c>
      <c r="I14" s="18" t="n">
        <v>524.51890306</v>
      </c>
      <c r="J14" s="20" t="n">
        <v>2.32955734</v>
      </c>
      <c r="K14" s="18" t="n">
        <v>522.45791524</v>
      </c>
      <c r="L14" s="20" t="n">
        <v>3.49855875</v>
      </c>
      <c r="M14" s="18" t="n">
        <v>397.46444377</v>
      </c>
      <c r="N14" s="20" t="n">
        <v>18.97557136</v>
      </c>
      <c r="O14" s="18" t="s">
        <v>182</v>
      </c>
      <c r="P14" s="20" t="s">
        <v>182</v>
      </c>
      <c r="Q14" s="18" t="s">
        <v>182</v>
      </c>
      <c r="R14" s="20" t="s">
        <v>182</v>
      </c>
      <c r="S14" s="18" t="s">
        <v>182</v>
      </c>
      <c r="T14" s="20" t="s">
        <v>182</v>
      </c>
      <c r="U14" s="18" t="n">
        <v>457.45245187</v>
      </c>
      <c r="V14" s="20" t="n">
        <v>9.385962299999999</v>
      </c>
    </row>
    <row r="15" spans="1:22">
      <c r="A15" s="15" t="s">
        <v>190</v>
      </c>
      <c r="B15" s="17" t="n">
        <v>5882</v>
      </c>
      <c r="C15" s="18">
        <f>(180.0/B15*100)</f>
        <v/>
      </c>
      <c r="D15" s="19" t="n">
        <v>5702</v>
      </c>
      <c r="E15" s="18" t="n">
        <v>492.59855301</v>
      </c>
      <c r="F15" s="20" t="n">
        <v>7.83129288</v>
      </c>
      <c r="G15" s="18" t="n">
        <v>546.2662954800001</v>
      </c>
      <c r="H15" s="20" t="n">
        <v>3.23257563</v>
      </c>
      <c r="I15" s="18" t="n">
        <v>531.6972535899999</v>
      </c>
      <c r="J15" s="20" t="n">
        <v>2.40733682</v>
      </c>
      <c r="K15" s="18" t="n">
        <v>533.19851196</v>
      </c>
      <c r="L15" s="20" t="n">
        <v>4.56970929</v>
      </c>
      <c r="M15" s="18" t="n">
        <v>346.97734016</v>
      </c>
      <c r="N15" s="20" t="n">
        <v>25.67199834</v>
      </c>
      <c r="O15" s="18" t="s">
        <v>182</v>
      </c>
      <c r="P15" s="20" t="s">
        <v>182</v>
      </c>
      <c r="Q15" s="18" t="n">
        <v>367.66871077</v>
      </c>
      <c r="R15" s="20" t="n">
        <v>14.82638214</v>
      </c>
      <c r="S15" s="18" t="s">
        <v>182</v>
      </c>
      <c r="T15" s="20" t="s">
        <v>182</v>
      </c>
      <c r="U15" s="18" t="n">
        <v>450.73048769</v>
      </c>
      <c r="V15" s="20" t="n">
        <v>7.75557924</v>
      </c>
    </row>
    <row r="16" spans="1:22">
      <c r="A16" s="15" t="s">
        <v>191</v>
      </c>
      <c r="B16" s="17" t="n">
        <v>6108</v>
      </c>
      <c r="C16" s="18">
        <f>(276.0/B16*100)</f>
        <v/>
      </c>
      <c r="D16" s="19" t="n">
        <v>5832</v>
      </c>
      <c r="E16" s="18" t="n">
        <v>500.17602613</v>
      </c>
      <c r="F16" s="20" t="n">
        <v>7.16620558</v>
      </c>
      <c r="G16" s="18" t="n">
        <v>543.54510501</v>
      </c>
      <c r="H16" s="20" t="n">
        <v>3.80273848</v>
      </c>
      <c r="I16" s="18" t="n">
        <v>511.0436264</v>
      </c>
      <c r="J16" s="20" t="n">
        <v>2.80830936</v>
      </c>
      <c r="K16" s="18" t="n">
        <v>493.80166189</v>
      </c>
      <c r="L16" s="20" t="n">
        <v>3.72706103</v>
      </c>
      <c r="M16" s="18" t="n">
        <v>327.78468044</v>
      </c>
      <c r="N16" s="20" t="n">
        <v>17.76127597</v>
      </c>
      <c r="O16" s="18" t="s">
        <v>182</v>
      </c>
      <c r="P16" s="20" t="s">
        <v>182</v>
      </c>
      <c r="Q16" s="18" t="s">
        <v>182</v>
      </c>
      <c r="R16" s="20" t="s">
        <v>182</v>
      </c>
      <c r="S16" s="18" t="s">
        <v>182</v>
      </c>
      <c r="T16" s="20" t="s">
        <v>182</v>
      </c>
      <c r="U16" s="18" t="n">
        <v>389.84949592</v>
      </c>
      <c r="V16" s="20" t="n">
        <v>8.511025269999999</v>
      </c>
    </row>
    <row r="17" spans="1:22">
      <c r="A17" s="15" t="s">
        <v>192</v>
      </c>
      <c r="B17" s="17" t="n">
        <v>6504</v>
      </c>
      <c r="C17" s="18">
        <f>(824.0/B17*100)</f>
        <v/>
      </c>
      <c r="D17" s="19" t="n">
        <v>5680</v>
      </c>
      <c r="E17" s="18" t="n">
        <v>484.76598981</v>
      </c>
      <c r="F17" s="20" t="n">
        <v>6.94052305</v>
      </c>
      <c r="G17" s="18" t="n">
        <v>531.16367866</v>
      </c>
      <c r="H17" s="20" t="n">
        <v>3.6362258</v>
      </c>
      <c r="I17" s="18" t="n">
        <v>526.7242027</v>
      </c>
      <c r="J17" s="20" t="n">
        <v>3.02965756</v>
      </c>
      <c r="K17" s="18" t="n">
        <v>523.78170963</v>
      </c>
      <c r="L17" s="20" t="n">
        <v>4.42540365</v>
      </c>
      <c r="M17" s="18" t="s">
        <v>182</v>
      </c>
      <c r="N17" s="20" t="s">
        <v>182</v>
      </c>
      <c r="O17" s="18" t="s">
        <v>182</v>
      </c>
      <c r="P17" s="20" t="s">
        <v>182</v>
      </c>
      <c r="Q17" s="18" t="n">
        <v>338.260297</v>
      </c>
      <c r="R17" s="20" t="n">
        <v>14.23011861</v>
      </c>
      <c r="S17" s="18" t="s">
        <v>182</v>
      </c>
      <c r="T17" s="20" t="s">
        <v>182</v>
      </c>
      <c r="U17" s="18" t="n">
        <v>423.50676709</v>
      </c>
      <c r="V17" s="20" t="n">
        <v>9.511727430000001</v>
      </c>
    </row>
    <row r="18" spans="1:22">
      <c r="A18" s="15" t="s">
        <v>193</v>
      </c>
      <c r="B18" s="17" t="n">
        <v>5532</v>
      </c>
      <c r="C18" s="18">
        <f>(40.0/B18*100)</f>
        <v/>
      </c>
      <c r="D18" s="19" t="n">
        <v>5492</v>
      </c>
      <c r="E18" s="18" t="n">
        <v>445.57275926</v>
      </c>
      <c r="F18" s="20" t="n">
        <v>7.97519639</v>
      </c>
      <c r="G18" s="18" t="n">
        <v>484.07212881</v>
      </c>
      <c r="H18" s="20" t="n">
        <v>4.57223181</v>
      </c>
      <c r="I18" s="18" t="n">
        <v>481.27247389</v>
      </c>
      <c r="J18" s="20" t="n">
        <v>4.06263091</v>
      </c>
      <c r="K18" s="18" t="n">
        <v>462.88022637</v>
      </c>
      <c r="L18" s="20" t="n">
        <v>5.41483269</v>
      </c>
      <c r="M18" s="18" t="n">
        <v>344.14369298</v>
      </c>
      <c r="N18" s="20" t="n">
        <v>18.50959331</v>
      </c>
      <c r="O18" s="18" t="s">
        <v>182</v>
      </c>
      <c r="P18" s="20" t="s">
        <v>182</v>
      </c>
      <c r="Q18" s="18" t="s">
        <v>182</v>
      </c>
      <c r="R18" s="20" t="s">
        <v>182</v>
      </c>
      <c r="S18" s="18" t="s">
        <v>182</v>
      </c>
      <c r="T18" s="20" t="s">
        <v>182</v>
      </c>
      <c r="U18" s="18" t="n">
        <v>381.55909625</v>
      </c>
      <c r="V18" s="20" t="n">
        <v>9.152494190000001</v>
      </c>
    </row>
    <row r="19" spans="1:22">
      <c r="A19" s="15" t="s">
        <v>194</v>
      </c>
      <c r="B19" s="17" t="n">
        <v>5658</v>
      </c>
      <c r="C19" s="18">
        <f>(225.0/B19*100)</f>
        <v/>
      </c>
      <c r="D19" s="19" t="n">
        <v>5433</v>
      </c>
      <c r="E19" s="18" t="n">
        <v>501.99886537</v>
      </c>
      <c r="F19" s="20" t="n">
        <v>4.79523894</v>
      </c>
      <c r="G19" s="18" t="n">
        <v>488.76019069</v>
      </c>
      <c r="H19" s="20" t="n">
        <v>3.12867899</v>
      </c>
      <c r="I19" s="18" t="n">
        <v>451.50239781</v>
      </c>
      <c r="J19" s="20" t="n">
        <v>3.19118684</v>
      </c>
      <c r="K19" s="18" t="n">
        <v>443.12655052</v>
      </c>
      <c r="L19" s="20" t="n">
        <v>5.54205585</v>
      </c>
      <c r="M19" s="18" t="n">
        <v>417.5235188</v>
      </c>
      <c r="N19" s="20" t="n">
        <v>18.56400748</v>
      </c>
      <c r="O19" s="18" t="s">
        <v>182</v>
      </c>
      <c r="P19" s="20" t="s">
        <v>182</v>
      </c>
      <c r="Q19" s="18" t="s">
        <v>182</v>
      </c>
      <c r="R19" s="20" t="s">
        <v>182</v>
      </c>
      <c r="S19" s="18" t="s">
        <v>182</v>
      </c>
      <c r="T19" s="20" t="s">
        <v>182</v>
      </c>
      <c r="U19" s="18" t="n">
        <v>387.26847704</v>
      </c>
      <c r="V19" s="20" t="n">
        <v>6.55882222</v>
      </c>
    </row>
    <row r="20" spans="1:22">
      <c r="A20" s="15" t="s">
        <v>195</v>
      </c>
      <c r="B20" s="17" t="n">
        <v>3371</v>
      </c>
      <c r="C20" s="18">
        <f>(81.0/B20*100)</f>
        <v/>
      </c>
      <c r="D20" s="19" t="n">
        <v>3290</v>
      </c>
      <c r="E20" s="18" t="n">
        <v>439.72204902</v>
      </c>
      <c r="F20" s="20" t="n">
        <v>9.21978887</v>
      </c>
      <c r="G20" s="18" t="n">
        <v>498.15295657</v>
      </c>
      <c r="H20" s="20" t="n">
        <v>4.22425639</v>
      </c>
      <c r="I20" s="18" t="n">
        <v>490.05931936</v>
      </c>
      <c r="J20" s="20" t="n">
        <v>3.15849571</v>
      </c>
      <c r="K20" s="18" t="n">
        <v>483.336623</v>
      </c>
      <c r="L20" s="20" t="n">
        <v>4.62504054</v>
      </c>
      <c r="M20" s="18" t="s">
        <v>182</v>
      </c>
      <c r="N20" s="20" t="s">
        <v>182</v>
      </c>
      <c r="O20" s="18" t="s">
        <v>182</v>
      </c>
      <c r="P20" s="20" t="s">
        <v>182</v>
      </c>
      <c r="Q20" s="18" t="s">
        <v>182</v>
      </c>
      <c r="R20" s="20" t="s">
        <v>182</v>
      </c>
      <c r="S20" s="18" t="s">
        <v>182</v>
      </c>
      <c r="T20" s="20" t="s">
        <v>182</v>
      </c>
      <c r="U20" s="18" t="n">
        <v>412.26636873</v>
      </c>
      <c r="V20" s="20" t="n">
        <v>7.01015947</v>
      </c>
    </row>
    <row r="21" spans="1:22">
      <c r="A21" s="15" t="s">
        <v>196</v>
      </c>
      <c r="B21" s="17" t="n">
        <v>5741</v>
      </c>
      <c r="C21" s="18">
        <f>(102.0/B21*100)</f>
        <v/>
      </c>
      <c r="D21" s="19" t="n">
        <v>5639</v>
      </c>
      <c r="E21" s="18" t="n">
        <v>464.16649687</v>
      </c>
      <c r="F21" s="20" t="n">
        <v>10.74693915</v>
      </c>
      <c r="G21" s="18" t="n">
        <v>525.21591131</v>
      </c>
      <c r="H21" s="20" t="n">
        <v>3.65046261</v>
      </c>
      <c r="I21" s="18" t="n">
        <v>526.22111841</v>
      </c>
      <c r="J21" s="20" t="n">
        <v>2.64778303</v>
      </c>
      <c r="K21" s="18" t="n">
        <v>521.24754186</v>
      </c>
      <c r="L21" s="20" t="n">
        <v>3.35009834</v>
      </c>
      <c r="M21" s="18" t="n">
        <v>412.14039851</v>
      </c>
      <c r="N21" s="20" t="n">
        <v>36.64432922</v>
      </c>
      <c r="O21" s="18" t="s">
        <v>182</v>
      </c>
      <c r="P21" s="20" t="s">
        <v>182</v>
      </c>
      <c r="Q21" s="18" t="s">
        <v>182</v>
      </c>
      <c r="R21" s="20" t="s">
        <v>182</v>
      </c>
      <c r="S21" s="18" t="s">
        <v>182</v>
      </c>
      <c r="T21" s="20" t="s">
        <v>182</v>
      </c>
      <c r="U21" s="18" t="n">
        <v>464.02841306</v>
      </c>
      <c r="V21" s="20" t="n">
        <v>9.33663542</v>
      </c>
    </row>
    <row r="22" spans="1:22">
      <c r="A22" s="15" t="s">
        <v>197</v>
      </c>
      <c r="B22" s="17" t="n">
        <v>6598</v>
      </c>
      <c r="C22" s="18">
        <f>(105.0/B22*100)</f>
        <v/>
      </c>
      <c r="D22" s="19" t="n">
        <v>6493</v>
      </c>
      <c r="E22" s="18" t="n">
        <v>489.94741591</v>
      </c>
      <c r="F22" s="20" t="n">
        <v>8.341664890000001</v>
      </c>
      <c r="G22" s="18" t="n">
        <v>512.74758327</v>
      </c>
      <c r="H22" s="20" t="n">
        <v>5.34156481</v>
      </c>
      <c r="I22" s="18" t="n">
        <v>485.14004847</v>
      </c>
      <c r="J22" s="20" t="n">
        <v>4.21810366</v>
      </c>
      <c r="K22" s="18" t="n">
        <v>471.94176978</v>
      </c>
      <c r="L22" s="20" t="n">
        <v>4.77587134</v>
      </c>
      <c r="M22" s="18" t="n">
        <v>371.78539807</v>
      </c>
      <c r="N22" s="20" t="n">
        <v>9.287245390000001</v>
      </c>
      <c r="O22" s="18" t="s">
        <v>182</v>
      </c>
      <c r="P22" s="20" t="s">
        <v>182</v>
      </c>
      <c r="Q22" s="18" t="n">
        <v>481.75555063</v>
      </c>
      <c r="R22" s="20" t="n">
        <v>8.711038220000001</v>
      </c>
      <c r="S22" s="18" t="s">
        <v>182</v>
      </c>
      <c r="T22" s="20" t="s">
        <v>182</v>
      </c>
      <c r="U22" s="18" t="n">
        <v>376.55993709</v>
      </c>
      <c r="V22" s="20" t="n">
        <v>8.824777060000001</v>
      </c>
    </row>
    <row r="23" spans="1:22">
      <c r="A23" s="15" t="s">
        <v>198</v>
      </c>
      <c r="B23" s="17" t="n">
        <v>11583</v>
      </c>
      <c r="C23" s="18">
        <f>(549.0/B23*100)</f>
        <v/>
      </c>
      <c r="D23" s="19" t="n">
        <v>11034</v>
      </c>
      <c r="E23" s="18" t="n">
        <v>461.14781333</v>
      </c>
      <c r="F23" s="20" t="n">
        <v>8.226382750000001</v>
      </c>
      <c r="G23" s="18" t="n">
        <v>503.59598505</v>
      </c>
      <c r="H23" s="20" t="n">
        <v>3.7962089</v>
      </c>
      <c r="I23" s="18" t="n">
        <v>493.22914636</v>
      </c>
      <c r="J23" s="20" t="n">
        <v>2.87860938</v>
      </c>
      <c r="K23" s="18" t="n">
        <v>491.10919302</v>
      </c>
      <c r="L23" s="20" t="n">
        <v>3.95997904</v>
      </c>
      <c r="M23" s="18" t="n">
        <v>415.78740956</v>
      </c>
      <c r="N23" s="20" t="n">
        <v>22.44752181</v>
      </c>
      <c r="O23" s="18" t="s">
        <v>182</v>
      </c>
      <c r="P23" s="20" t="s">
        <v>182</v>
      </c>
      <c r="Q23" s="18" t="s">
        <v>182</v>
      </c>
      <c r="R23" s="20" t="s">
        <v>182</v>
      </c>
      <c r="S23" s="18" t="s">
        <v>182</v>
      </c>
      <c r="T23" s="20" t="s">
        <v>182</v>
      </c>
      <c r="U23" s="18" t="n">
        <v>414.85603065</v>
      </c>
      <c r="V23" s="20" t="n">
        <v>5.19698244</v>
      </c>
    </row>
    <row r="24" spans="1:22">
      <c r="A24" s="15" t="s">
        <v>199</v>
      </c>
      <c r="B24" s="17" t="n">
        <v>6647</v>
      </c>
      <c r="C24" s="18">
        <f>(28.0/B24*100)</f>
        <v/>
      </c>
      <c r="D24" s="19" t="n">
        <v>6619</v>
      </c>
      <c r="E24" s="18" t="n">
        <v>501.72562422</v>
      </c>
      <c r="F24" s="20" t="n">
        <v>4.54637682</v>
      </c>
      <c r="G24" s="18" t="n">
        <v>531.05578068</v>
      </c>
      <c r="H24" s="20" t="n">
        <v>2.96153364</v>
      </c>
      <c r="I24" s="18" t="n">
        <v>517.49388169</v>
      </c>
      <c r="J24" s="20" t="n">
        <v>4.151473</v>
      </c>
      <c r="K24" s="18" t="n">
        <v>519.91064345</v>
      </c>
      <c r="L24" s="20" t="n">
        <v>5.1500047</v>
      </c>
      <c r="M24" s="18" t="n">
        <v>421.72680658</v>
      </c>
      <c r="N24" s="20" t="n">
        <v>17.49008828</v>
      </c>
      <c r="O24" s="18" t="s">
        <v>182</v>
      </c>
      <c r="P24" s="20" t="s">
        <v>182</v>
      </c>
      <c r="Q24" s="18" t="s">
        <v>182</v>
      </c>
      <c r="R24" s="20" t="s">
        <v>182</v>
      </c>
      <c r="S24" s="18" t="s">
        <v>182</v>
      </c>
      <c r="T24" s="20" t="s">
        <v>182</v>
      </c>
      <c r="U24" s="18" t="n">
        <v>437.31698724</v>
      </c>
      <c r="V24" s="20" t="n">
        <v>13.64683222</v>
      </c>
    </row>
    <row r="25" spans="1:22">
      <c r="A25" s="15" t="s">
        <v>200</v>
      </c>
      <c r="B25" s="17" t="n">
        <v>5581</v>
      </c>
      <c r="C25" s="18">
        <f>(28.0/B25*100)</f>
        <v/>
      </c>
      <c r="D25" s="19" t="n">
        <v>5553</v>
      </c>
      <c r="E25" s="18" t="n">
        <v>487.9676837</v>
      </c>
      <c r="F25" s="20" t="n">
        <v>6.22125386</v>
      </c>
      <c r="G25" s="18" t="n">
        <v>521.78156817</v>
      </c>
      <c r="H25" s="20" t="n">
        <v>4.45955354</v>
      </c>
      <c r="I25" s="18" t="n">
        <v>522.29497656</v>
      </c>
      <c r="J25" s="20" t="n">
        <v>3.54864684</v>
      </c>
      <c r="K25" s="18" t="n">
        <v>528.1988143</v>
      </c>
      <c r="L25" s="20" t="n">
        <v>6.33431144</v>
      </c>
      <c r="M25" s="18" t="n">
        <v>368.87327966</v>
      </c>
      <c r="N25" s="20" t="n">
        <v>23.3815843</v>
      </c>
      <c r="O25" s="18" t="s">
        <v>182</v>
      </c>
      <c r="P25" s="20" t="s">
        <v>182</v>
      </c>
      <c r="Q25" s="18" t="s">
        <v>182</v>
      </c>
      <c r="R25" s="20" t="s">
        <v>182</v>
      </c>
      <c r="S25" s="18" t="s">
        <v>182</v>
      </c>
      <c r="T25" s="20" t="s">
        <v>182</v>
      </c>
      <c r="U25" s="18" t="n">
        <v>465.05408481</v>
      </c>
      <c r="V25" s="20" t="n">
        <v>18.72238378</v>
      </c>
    </row>
    <row r="26" spans="1:22">
      <c r="A26" s="15" t="s">
        <v>201</v>
      </c>
      <c r="B26" s="17" t="n">
        <v>4869</v>
      </c>
      <c r="C26" s="18">
        <f>(113.0/B26*100)</f>
        <v/>
      </c>
      <c r="D26" s="19" t="n">
        <v>4756</v>
      </c>
      <c r="E26" s="18" t="n">
        <v>465.35287847</v>
      </c>
      <c r="F26" s="20" t="n">
        <v>5.8840765</v>
      </c>
      <c r="G26" s="18" t="n">
        <v>481.03230452</v>
      </c>
      <c r="H26" s="20" t="n">
        <v>4.25092458</v>
      </c>
      <c r="I26" s="18" t="n">
        <v>494.66339213</v>
      </c>
      <c r="J26" s="20" t="n">
        <v>2.00377497</v>
      </c>
      <c r="K26" s="18" t="n">
        <v>494.84107202</v>
      </c>
      <c r="L26" s="20" t="n">
        <v>3.79307846</v>
      </c>
      <c r="M26" s="18" t="s">
        <v>182</v>
      </c>
      <c r="N26" s="20" t="s">
        <v>182</v>
      </c>
      <c r="O26" s="18" t="s">
        <v>182</v>
      </c>
      <c r="P26" s="20" t="s">
        <v>182</v>
      </c>
      <c r="Q26" s="18" t="s">
        <v>182</v>
      </c>
      <c r="R26" s="20" t="s">
        <v>182</v>
      </c>
      <c r="S26" s="18" t="s">
        <v>182</v>
      </c>
      <c r="T26" s="20" t="s">
        <v>182</v>
      </c>
      <c r="U26" s="18" t="n">
        <v>429.91866113</v>
      </c>
      <c r="V26" s="20" t="n">
        <v>8.38202763</v>
      </c>
    </row>
    <row r="27" spans="1:22">
      <c r="A27" s="15" t="s">
        <v>202</v>
      </c>
      <c r="B27" s="17" t="n">
        <v>5299</v>
      </c>
      <c r="C27" s="18">
        <f>(225.0/B27*100)</f>
        <v/>
      </c>
      <c r="D27" s="19" t="n">
        <v>5074</v>
      </c>
      <c r="E27" s="18" t="n">
        <v>463.52002041</v>
      </c>
      <c r="F27" s="20" t="n">
        <v>6.19635933</v>
      </c>
      <c r="G27" s="18" t="n">
        <v>505.27385365</v>
      </c>
      <c r="H27" s="20" t="n">
        <v>3.22716934</v>
      </c>
      <c r="I27" s="18" t="n">
        <v>495.24979579</v>
      </c>
      <c r="J27" s="20" t="n">
        <v>2.93123717</v>
      </c>
      <c r="K27" s="18" t="n">
        <v>484.98355403</v>
      </c>
      <c r="L27" s="20" t="n">
        <v>3.2808606</v>
      </c>
      <c r="M27" s="18" t="n">
        <v>387.30917951</v>
      </c>
      <c r="N27" s="20" t="n">
        <v>16.08929805</v>
      </c>
      <c r="O27" s="18" t="s">
        <v>182</v>
      </c>
      <c r="P27" s="20" t="s">
        <v>182</v>
      </c>
      <c r="Q27" s="18" t="s">
        <v>182</v>
      </c>
      <c r="R27" s="20" t="s">
        <v>182</v>
      </c>
      <c r="S27" s="18" t="s">
        <v>182</v>
      </c>
      <c r="T27" s="20" t="s">
        <v>182</v>
      </c>
      <c r="U27" s="18" t="n">
        <v>408.58606019</v>
      </c>
      <c r="V27" s="20" t="n">
        <v>4.34431167</v>
      </c>
    </row>
    <row r="28" spans="1:22">
      <c r="A28" s="15" t="s">
        <v>203</v>
      </c>
      <c r="B28" s="17" t="n">
        <v>7568</v>
      </c>
      <c r="C28" s="18">
        <f>(150.0/B28*100)</f>
        <v/>
      </c>
      <c r="D28" s="19" t="n">
        <v>7418</v>
      </c>
      <c r="E28" s="18" t="n">
        <v>391.5613562</v>
      </c>
      <c r="F28" s="20" t="n">
        <v>4.46143661</v>
      </c>
      <c r="G28" s="18" t="n">
        <v>424.93643601</v>
      </c>
      <c r="H28" s="20" t="n">
        <v>3.64409939</v>
      </c>
      <c r="I28" s="18" t="n">
        <v>429.80234125</v>
      </c>
      <c r="J28" s="20" t="n">
        <v>2.6964828</v>
      </c>
      <c r="K28" s="18" t="n">
        <v>446.02048981</v>
      </c>
      <c r="L28" s="20" t="n">
        <v>4.09389149</v>
      </c>
      <c r="M28" s="18" t="n">
        <v>334.93985653</v>
      </c>
      <c r="N28" s="20" t="n">
        <v>9.19196545</v>
      </c>
      <c r="O28" s="18" t="s">
        <v>182</v>
      </c>
      <c r="P28" s="20" t="s">
        <v>182</v>
      </c>
      <c r="Q28" s="18" t="s">
        <v>182</v>
      </c>
      <c r="R28" s="20" t="s">
        <v>182</v>
      </c>
      <c r="S28" s="18" t="s">
        <v>182</v>
      </c>
      <c r="T28" s="20" t="s">
        <v>182</v>
      </c>
      <c r="U28" s="18" t="n">
        <v>367.76418972</v>
      </c>
      <c r="V28" s="20" t="n">
        <v>7.22318566</v>
      </c>
    </row>
    <row r="29" spans="1:22">
      <c r="A29" s="15" t="s">
        <v>204</v>
      </c>
      <c r="B29" s="17" t="n">
        <v>5385</v>
      </c>
      <c r="C29" s="18">
        <f>(37.0/B29*100)</f>
        <v/>
      </c>
      <c r="D29" s="19" t="n">
        <v>5348</v>
      </c>
      <c r="E29" s="18" t="n">
        <v>462.54139852</v>
      </c>
      <c r="F29" s="20" t="n">
        <v>9.33227613</v>
      </c>
      <c r="G29" s="18" t="n">
        <v>516.81282541</v>
      </c>
      <c r="H29" s="20" t="n">
        <v>4.31535901</v>
      </c>
      <c r="I29" s="18" t="n">
        <v>510.20193235</v>
      </c>
      <c r="J29" s="20" t="n">
        <v>2.77361582</v>
      </c>
      <c r="K29" s="18" t="n">
        <v>514.16979338</v>
      </c>
      <c r="L29" s="20" t="n">
        <v>3.56984209</v>
      </c>
      <c r="M29" s="18" t="n">
        <v>324.13415987</v>
      </c>
      <c r="N29" s="20" t="n">
        <v>51.69632977</v>
      </c>
      <c r="O29" s="18" t="s">
        <v>182</v>
      </c>
      <c r="P29" s="20" t="s">
        <v>182</v>
      </c>
      <c r="Q29" s="18" t="n">
        <v>314.02123871</v>
      </c>
      <c r="R29" s="20" t="n">
        <v>13.26138992</v>
      </c>
      <c r="S29" s="18" t="s">
        <v>182</v>
      </c>
      <c r="T29" s="20" t="s">
        <v>182</v>
      </c>
      <c r="U29" s="18" t="n">
        <v>415.28405112</v>
      </c>
      <c r="V29" s="20" t="n">
        <v>13.53433513</v>
      </c>
    </row>
    <row r="30" spans="1:22">
      <c r="A30" s="15" t="s">
        <v>205</v>
      </c>
      <c r="B30" s="17" t="n">
        <v>4520</v>
      </c>
      <c r="C30" s="18">
        <f>(641.0/B30*100)</f>
        <v/>
      </c>
      <c r="D30" s="19" t="n">
        <v>3879</v>
      </c>
      <c r="E30" s="18" t="n">
        <v>510.34672197</v>
      </c>
      <c r="F30" s="20" t="n">
        <v>7.63765792</v>
      </c>
      <c r="G30" s="18" t="n">
        <v>538.10865968</v>
      </c>
      <c r="H30" s="20" t="n">
        <v>4.69100733</v>
      </c>
      <c r="I30" s="18" t="n">
        <v>517.3594321</v>
      </c>
      <c r="J30" s="20" t="n">
        <v>3.42008932</v>
      </c>
      <c r="K30" s="18" t="n">
        <v>518.1045387</v>
      </c>
      <c r="L30" s="20" t="n">
        <v>4.69007953</v>
      </c>
      <c r="M30" s="18" t="n">
        <v>405.01001004</v>
      </c>
      <c r="N30" s="20" t="n">
        <v>26.28454288</v>
      </c>
      <c r="O30" s="18" t="s">
        <v>182</v>
      </c>
      <c r="P30" s="20" t="s">
        <v>182</v>
      </c>
      <c r="Q30" s="18" t="s">
        <v>182</v>
      </c>
      <c r="R30" s="20" t="s">
        <v>182</v>
      </c>
      <c r="S30" s="18" t="s">
        <v>182</v>
      </c>
      <c r="T30" s="20" t="s">
        <v>182</v>
      </c>
      <c r="U30" s="18" t="n">
        <v>420.61178341</v>
      </c>
      <c r="V30" s="20" t="n">
        <v>7.29948505</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(19.0/B32*100)</f>
        <v/>
      </c>
      <c r="D32" s="19" t="n">
        <v>4459</v>
      </c>
      <c r="E32" s="18" t="n">
        <v>493.80838245</v>
      </c>
      <c r="F32" s="20" t="n">
        <v>5.68108116</v>
      </c>
      <c r="G32" s="18" t="n">
        <v>518.2516590499999</v>
      </c>
      <c r="H32" s="20" t="n">
        <v>3.07763135</v>
      </c>
      <c r="I32" s="18" t="n">
        <v>507.95001636</v>
      </c>
      <c r="J32" s="20" t="n">
        <v>3.06475363</v>
      </c>
      <c r="K32" s="18" t="n">
        <v>499.80127939</v>
      </c>
      <c r="L32" s="20" t="n">
        <v>4.2200288</v>
      </c>
      <c r="M32" s="18" t="n">
        <v>415.96615723</v>
      </c>
      <c r="N32" s="20" t="n">
        <v>23.22638406</v>
      </c>
      <c r="O32" s="18" t="s">
        <v>182</v>
      </c>
      <c r="P32" s="20" t="s">
        <v>182</v>
      </c>
      <c r="Q32" s="18" t="s">
        <v>182</v>
      </c>
      <c r="R32" s="20" t="s">
        <v>182</v>
      </c>
      <c r="S32" s="18" t="s">
        <v>182</v>
      </c>
      <c r="T32" s="20" t="s">
        <v>182</v>
      </c>
      <c r="U32" s="18" t="n">
        <v>423.40202543</v>
      </c>
      <c r="V32" s="20" t="n">
        <v>9.316335410000001</v>
      </c>
    </row>
    <row r="33" spans="1:22">
      <c r="A33" s="15" t="s">
        <v>208</v>
      </c>
      <c r="B33" s="17" t="n">
        <v>7325</v>
      </c>
      <c r="C33" s="18">
        <f>(260.0/B33*100)</f>
        <v/>
      </c>
      <c r="D33" s="19" t="n">
        <v>7065</v>
      </c>
      <c r="E33" s="18" t="n">
        <v>472.59396226</v>
      </c>
      <c r="F33" s="20" t="n">
        <v>11.88011602</v>
      </c>
      <c r="G33" s="18" t="n">
        <v>518.77407279</v>
      </c>
      <c r="H33" s="20" t="n">
        <v>3.94063947</v>
      </c>
      <c r="I33" s="18" t="n">
        <v>500.05687562</v>
      </c>
      <c r="J33" s="20" t="n">
        <v>3.25454526</v>
      </c>
      <c r="K33" s="18" t="n">
        <v>496.74140541</v>
      </c>
      <c r="L33" s="20" t="n">
        <v>3.80116076</v>
      </c>
      <c r="M33" s="18" t="n">
        <v>376.02911283</v>
      </c>
      <c r="N33" s="20" t="n">
        <v>21.32653468</v>
      </c>
      <c r="O33" s="18" t="s">
        <v>182</v>
      </c>
      <c r="P33" s="20" t="s">
        <v>182</v>
      </c>
      <c r="Q33" s="18" t="s">
        <v>182</v>
      </c>
      <c r="R33" s="20" t="s">
        <v>182</v>
      </c>
      <c r="S33" s="18" t="s">
        <v>182</v>
      </c>
      <c r="T33" s="20" t="s">
        <v>182</v>
      </c>
      <c r="U33" s="18" t="n">
        <v>427.39411391</v>
      </c>
      <c r="V33" s="20" t="n">
        <v>10.39476393</v>
      </c>
    </row>
    <row r="34" spans="1:22">
      <c r="A34" s="15" t="s">
        <v>209</v>
      </c>
      <c r="B34" s="17" t="n">
        <v>6350</v>
      </c>
      <c r="C34" s="18">
        <f>(103.0/B34*100)</f>
        <v/>
      </c>
      <c r="D34" s="19" t="n">
        <v>6247</v>
      </c>
      <c r="E34" s="18" t="n">
        <v>432.05173678</v>
      </c>
      <c r="F34" s="20" t="n">
        <v>7.0246852</v>
      </c>
      <c r="G34" s="18" t="n">
        <v>484.4526615</v>
      </c>
      <c r="H34" s="20" t="n">
        <v>3.35503501</v>
      </c>
      <c r="I34" s="18" t="n">
        <v>463.5047054</v>
      </c>
      <c r="J34" s="20" t="n">
        <v>2.78084075</v>
      </c>
      <c r="K34" s="18" t="n">
        <v>457.42448304</v>
      </c>
      <c r="L34" s="20" t="n">
        <v>4.42882796</v>
      </c>
      <c r="M34" s="18" t="n">
        <v>336.00964723</v>
      </c>
      <c r="N34" s="20" t="n">
        <v>14.75537024</v>
      </c>
      <c r="O34" s="18" t="s">
        <v>182</v>
      </c>
      <c r="P34" s="20" t="s">
        <v>182</v>
      </c>
      <c r="Q34" s="18" t="n">
        <v>263.37193708</v>
      </c>
      <c r="R34" s="20" t="n">
        <v>13.61114927</v>
      </c>
      <c r="S34" s="18" t="s">
        <v>182</v>
      </c>
      <c r="T34" s="20" t="s">
        <v>182</v>
      </c>
      <c r="U34" s="18" t="n">
        <v>359.90248838</v>
      </c>
      <c r="V34" s="20" t="n">
        <v>7.98237148</v>
      </c>
    </row>
    <row r="35" spans="1:22">
      <c r="A35" s="15" t="s">
        <v>210</v>
      </c>
      <c r="B35" s="17" t="n">
        <v>6406</v>
      </c>
      <c r="C35" s="18">
        <f>(92.0/B35*100)</f>
        <v/>
      </c>
      <c r="D35" s="19" t="n">
        <v>6314</v>
      </c>
      <c r="E35" s="18" t="n">
        <v>483.85956341</v>
      </c>
      <c r="F35" s="20" t="n">
        <v>8.055910730000001</v>
      </c>
      <c r="G35" s="18" t="n">
        <v>519.99086325</v>
      </c>
      <c r="H35" s="20" t="n">
        <v>3.53683087</v>
      </c>
      <c r="I35" s="18" t="n">
        <v>514.5152911599999</v>
      </c>
      <c r="J35" s="20" t="n">
        <v>2.0178354</v>
      </c>
      <c r="K35" s="18" t="n">
        <v>503.83302041</v>
      </c>
      <c r="L35" s="20" t="n">
        <v>4.43217287</v>
      </c>
      <c r="M35" s="18" t="n">
        <v>430.2645433</v>
      </c>
      <c r="N35" s="20" t="n">
        <v>21.07802728</v>
      </c>
      <c r="O35" s="18" t="s">
        <v>182</v>
      </c>
      <c r="P35" s="20" t="s">
        <v>182</v>
      </c>
      <c r="Q35" s="18" t="n">
        <v>337.32521215</v>
      </c>
      <c r="R35" s="20" t="n">
        <v>11.65794297</v>
      </c>
      <c r="S35" s="18" t="s">
        <v>182</v>
      </c>
      <c r="T35" s="20" t="s">
        <v>182</v>
      </c>
      <c r="U35" s="18" t="n">
        <v>432.74475536</v>
      </c>
      <c r="V35" s="20" t="n">
        <v>7.6783617</v>
      </c>
    </row>
    <row r="36" spans="1:22">
      <c r="A36" s="15" t="s">
        <v>211</v>
      </c>
      <c r="B36" s="17" t="n">
        <v>6736</v>
      </c>
      <c r="C36" s="18">
        <f>(85.0/B36*100)</f>
        <v/>
      </c>
      <c r="D36" s="19" t="n">
        <v>6651</v>
      </c>
      <c r="E36" s="18" t="n">
        <v>463.36403449</v>
      </c>
      <c r="F36" s="20" t="n">
        <v>5.65437673</v>
      </c>
      <c r="G36" s="18" t="n">
        <v>510.80879703</v>
      </c>
      <c r="H36" s="20" t="n">
        <v>3.03045803</v>
      </c>
      <c r="I36" s="18" t="n">
        <v>503.59260093</v>
      </c>
      <c r="J36" s="20" t="n">
        <v>2.65276613</v>
      </c>
      <c r="K36" s="18" t="n">
        <v>493.74765473</v>
      </c>
      <c r="L36" s="20" t="n">
        <v>3.61549371</v>
      </c>
      <c r="M36" s="18" t="n">
        <v>369.72364582</v>
      </c>
      <c r="N36" s="20" t="n">
        <v>22.3136275</v>
      </c>
      <c r="O36" s="18" t="s">
        <v>182</v>
      </c>
      <c r="P36" s="20" t="s">
        <v>182</v>
      </c>
      <c r="Q36" s="18" t="s">
        <v>182</v>
      </c>
      <c r="R36" s="20" t="s">
        <v>182</v>
      </c>
      <c r="S36" s="18" t="s">
        <v>182</v>
      </c>
      <c r="T36" s="20" t="s">
        <v>182</v>
      </c>
      <c r="U36" s="18" t="n">
        <v>419.25924399</v>
      </c>
      <c r="V36" s="20" t="n">
        <v>6.65373688</v>
      </c>
    </row>
    <row r="37" spans="1:22">
      <c r="A37" s="15" t="s">
        <v>212</v>
      </c>
      <c r="B37" s="17" t="n">
        <v>5458</v>
      </c>
      <c r="C37" s="18">
        <f>(340.0/B37*100)</f>
        <v/>
      </c>
      <c r="D37" s="19" t="n">
        <v>5118</v>
      </c>
      <c r="E37" s="18" t="n">
        <v>470.20428598</v>
      </c>
      <c r="F37" s="20" t="n">
        <v>7.79815128</v>
      </c>
      <c r="G37" s="18" t="n">
        <v>519.9670310499999</v>
      </c>
      <c r="H37" s="20" t="n">
        <v>4.5210717</v>
      </c>
      <c r="I37" s="18" t="n">
        <v>514.99288781</v>
      </c>
      <c r="J37" s="20" t="n">
        <v>3.6279367</v>
      </c>
      <c r="K37" s="18" t="n">
        <v>514.22057913</v>
      </c>
      <c r="L37" s="20" t="n">
        <v>4.21211371</v>
      </c>
      <c r="M37" s="18" t="n">
        <v>343.16972128</v>
      </c>
      <c r="N37" s="20" t="n">
        <v>23.12127196</v>
      </c>
      <c r="O37" s="18" t="s">
        <v>182</v>
      </c>
      <c r="P37" s="20" t="s">
        <v>182</v>
      </c>
      <c r="Q37" s="18" t="s">
        <v>182</v>
      </c>
      <c r="R37" s="20" t="s">
        <v>182</v>
      </c>
      <c r="S37" s="18" t="s">
        <v>182</v>
      </c>
      <c r="T37" s="20" t="s">
        <v>182</v>
      </c>
      <c r="U37" s="18" t="n">
        <v>419.85189227</v>
      </c>
      <c r="V37" s="20" t="n">
        <v>6.53192875</v>
      </c>
    </row>
    <row r="38" spans="1:22">
      <c r="A38" s="15" t="s">
        <v>213</v>
      </c>
      <c r="B38" s="17" t="n">
        <v>5860</v>
      </c>
      <c r="C38" s="18">
        <f>(76.0/B38*100)</f>
        <v/>
      </c>
      <c r="D38" s="19" t="n">
        <v>5784</v>
      </c>
      <c r="E38" s="18" t="n">
        <v>487.28870013</v>
      </c>
      <c r="F38" s="20" t="n">
        <v>6.31732607</v>
      </c>
      <c r="G38" s="18" t="n">
        <v>512.3346179</v>
      </c>
      <c r="H38" s="20" t="n">
        <v>4.08422109</v>
      </c>
      <c r="I38" s="18" t="n">
        <v>503.81978602</v>
      </c>
      <c r="J38" s="20" t="n">
        <v>3.39280983</v>
      </c>
      <c r="K38" s="18" t="n">
        <v>478.37861343</v>
      </c>
      <c r="L38" s="20" t="n">
        <v>4.38824515</v>
      </c>
      <c r="M38" s="18" t="n">
        <v>369.61260262</v>
      </c>
      <c r="N38" s="20" t="n">
        <v>18.26023486</v>
      </c>
      <c r="O38" s="18" t="s">
        <v>182</v>
      </c>
      <c r="P38" s="20" t="s">
        <v>182</v>
      </c>
      <c r="Q38" s="18" t="s">
        <v>182</v>
      </c>
      <c r="R38" s="20" t="s">
        <v>182</v>
      </c>
      <c r="S38" s="18" t="s">
        <v>182</v>
      </c>
      <c r="T38" s="20" t="s">
        <v>182</v>
      </c>
      <c r="U38" s="18" t="n">
        <v>424.21533025</v>
      </c>
      <c r="V38" s="20" t="n">
        <v>5.72023342</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(5689.0/B40*100)</f>
        <v/>
      </c>
      <c r="D40" s="19" t="n">
        <v>8468</v>
      </c>
      <c r="E40" s="18" t="n">
        <v>476.18239838</v>
      </c>
      <c r="F40" s="20" t="n">
        <v>9.99551928</v>
      </c>
      <c r="G40" s="18" t="n">
        <v>519.6323072599999</v>
      </c>
      <c r="H40" s="20" t="n">
        <v>5.3903508</v>
      </c>
      <c r="I40" s="18" t="n">
        <v>506.7136934</v>
      </c>
      <c r="J40" s="20" t="n">
        <v>3.55259842</v>
      </c>
      <c r="K40" s="18" t="n">
        <v>503.52004423</v>
      </c>
      <c r="L40" s="20" t="n">
        <v>4.48860926</v>
      </c>
      <c r="M40" s="18" t="n">
        <v>432.02468627</v>
      </c>
      <c r="N40" s="20" t="n">
        <v>21.89614716</v>
      </c>
      <c r="O40" s="18" t="s">
        <v>182</v>
      </c>
      <c r="P40" s="20" t="s">
        <v>182</v>
      </c>
      <c r="Q40" s="18" t="n">
        <v>493.18465857</v>
      </c>
      <c r="R40" s="20" t="n">
        <v>2.25147869</v>
      </c>
      <c r="S40" s="18" t="s">
        <v>182</v>
      </c>
      <c r="T40" s="20" t="s">
        <v>182</v>
      </c>
      <c r="U40" s="18" t="n">
        <v>411.65320119</v>
      </c>
      <c r="V40" s="20" t="n">
        <v>7.30810716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(2928.0/B46*100)</f>
        <v/>
      </c>
      <c r="D46" s="19" t="n">
        <v>20213</v>
      </c>
      <c r="E46" s="18" t="n">
        <v>359.15006461</v>
      </c>
      <c r="F46" s="20" t="n">
        <v>5.76935485</v>
      </c>
      <c r="G46" s="18" t="n">
        <v>418.04657919</v>
      </c>
      <c r="H46" s="20" t="n">
        <v>5.6140946</v>
      </c>
      <c r="I46" s="18" t="n">
        <v>427.1234218</v>
      </c>
      <c r="J46" s="20" t="n">
        <v>4.13453849</v>
      </c>
      <c r="K46" s="18" t="n">
        <v>440.89446432</v>
      </c>
      <c r="L46" s="20" t="n">
        <v>4.8940229</v>
      </c>
      <c r="M46" s="18" t="n">
        <v>307.86644132</v>
      </c>
      <c r="N46" s="20" t="n">
        <v>11.90587687</v>
      </c>
      <c r="O46" s="18" t="s">
        <v>182</v>
      </c>
      <c r="P46" s="20" t="s">
        <v>182</v>
      </c>
      <c r="Q46" s="18" t="s">
        <v>182</v>
      </c>
      <c r="R46" s="20" t="s">
        <v>182</v>
      </c>
      <c r="S46" s="18" t="s">
        <v>182</v>
      </c>
      <c r="T46" s="20" t="s">
        <v>182</v>
      </c>
      <c r="U46" s="18" t="n">
        <v>387.09347644</v>
      </c>
      <c r="V46" s="20" t="n">
        <v>3.7872283</v>
      </c>
    </row>
    <row r="47" spans="1:22">
      <c r="A47" s="15" t="s">
        <v>222</v>
      </c>
      <c r="B47" s="17" t="n">
        <v>5928</v>
      </c>
      <c r="C47" s="18">
        <f>(227.0/B47*100)</f>
        <v/>
      </c>
      <c r="D47" s="19" t="n">
        <v>5701</v>
      </c>
      <c r="E47" s="18" t="n">
        <v>407.66608797</v>
      </c>
      <c r="F47" s="20" t="n">
        <v>7.79518533</v>
      </c>
      <c r="G47" s="18" t="n">
        <v>477.18625911</v>
      </c>
      <c r="H47" s="20" t="n">
        <v>5.81217866</v>
      </c>
      <c r="I47" s="18" t="n">
        <v>449.97885308</v>
      </c>
      <c r="J47" s="20" t="n">
        <v>4.80914498</v>
      </c>
      <c r="K47" s="18" t="n">
        <v>441.92661932</v>
      </c>
      <c r="L47" s="20" t="n">
        <v>6.88819979</v>
      </c>
      <c r="M47" s="18" t="n">
        <v>325.00177883</v>
      </c>
      <c r="N47" s="20" t="n">
        <v>13.28366105</v>
      </c>
      <c r="O47" s="18" t="s">
        <v>182</v>
      </c>
      <c r="P47" s="20" t="s">
        <v>182</v>
      </c>
      <c r="Q47" s="18" t="s">
        <v>182</v>
      </c>
      <c r="R47" s="20" t="s">
        <v>182</v>
      </c>
      <c r="S47" s="18" t="s">
        <v>182</v>
      </c>
      <c r="T47" s="20" t="s">
        <v>182</v>
      </c>
      <c r="U47" s="18" t="n">
        <v>355.14898572</v>
      </c>
      <c r="V47" s="20" t="n">
        <v>6.07504568</v>
      </c>
    </row>
    <row r="48" spans="1:22">
      <c r="A48" s="15" t="s">
        <v>223</v>
      </c>
      <c r="B48" s="17" t="n">
        <v>9841</v>
      </c>
      <c r="C48" s="18">
        <f>(19.0/B48*100)</f>
        <v/>
      </c>
      <c r="D48" s="19" t="n">
        <v>9822</v>
      </c>
      <c r="E48" s="18" t="n">
        <v>446.96815383</v>
      </c>
      <c r="F48" s="20" t="n">
        <v>7.51285148</v>
      </c>
      <c r="G48" s="18" t="n">
        <v>500.27084033</v>
      </c>
      <c r="H48" s="20" t="n">
        <v>5.47493694</v>
      </c>
      <c r="I48" s="18" t="n">
        <v>498.44953077</v>
      </c>
      <c r="J48" s="20" t="n">
        <v>5.5911705</v>
      </c>
      <c r="K48" s="18" t="n">
        <v>537.14619342</v>
      </c>
      <c r="L48" s="20" t="n">
        <v>5.44170586</v>
      </c>
      <c r="M48" s="18" t="n">
        <v>324.36252601</v>
      </c>
      <c r="N48" s="20" t="n">
        <v>11.17732921</v>
      </c>
      <c r="O48" s="18" t="s">
        <v>182</v>
      </c>
      <c r="P48" s="20" t="s">
        <v>182</v>
      </c>
      <c r="Q48" s="18" t="s">
        <v>182</v>
      </c>
      <c r="R48" s="20" t="s">
        <v>182</v>
      </c>
      <c r="S48" s="18" t="s">
        <v>182</v>
      </c>
      <c r="T48" s="20" t="s">
        <v>182</v>
      </c>
      <c r="U48" s="18" t="n">
        <v>435.85644097</v>
      </c>
      <c r="V48" s="20" t="n">
        <v>16.60732076</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(1219.0/B50*100)</f>
        <v/>
      </c>
      <c r="D50" s="19" t="n">
        <v>10576</v>
      </c>
      <c r="E50" s="18" t="n">
        <v>387.86855606</v>
      </c>
      <c r="F50" s="20" t="n">
        <v>6.34553006</v>
      </c>
      <c r="G50" s="18" t="n">
        <v>431.1767911</v>
      </c>
      <c r="H50" s="20" t="n">
        <v>4.45138561</v>
      </c>
      <c r="I50" s="18" t="n">
        <v>439.24568807</v>
      </c>
      <c r="J50" s="20" t="n">
        <v>2.89219014</v>
      </c>
      <c r="K50" s="18" t="n">
        <v>449.4297609</v>
      </c>
      <c r="L50" s="20" t="n">
        <v>3.87943469</v>
      </c>
      <c r="M50" s="18" t="n">
        <v>322.25586987</v>
      </c>
      <c r="N50" s="20" t="n">
        <v>8.56992509</v>
      </c>
      <c r="O50" s="18" t="s">
        <v>182</v>
      </c>
      <c r="P50" s="20" t="s">
        <v>182</v>
      </c>
      <c r="Q50" s="18" t="s">
        <v>182</v>
      </c>
      <c r="R50" s="20" t="s">
        <v>182</v>
      </c>
      <c r="S50" s="18" t="s">
        <v>182</v>
      </c>
      <c r="T50" s="20" t="s">
        <v>182</v>
      </c>
      <c r="U50" s="18" t="n">
        <v>390.91174742</v>
      </c>
      <c r="V50" s="20" t="n">
        <v>7.06380325</v>
      </c>
    </row>
    <row r="51" spans="1:22">
      <c r="A51" s="15" t="s">
        <v>226</v>
      </c>
      <c r="B51" s="17" t="n">
        <v>6866</v>
      </c>
      <c r="C51" s="18">
        <f>(116.0/B51*100)</f>
        <v/>
      </c>
      <c r="D51" s="19" t="n">
        <v>6750</v>
      </c>
      <c r="E51" s="18" t="n">
        <v>379.39397148</v>
      </c>
      <c r="F51" s="20" t="n">
        <v>6.98059288</v>
      </c>
      <c r="G51" s="18" t="n">
        <v>409.53047754</v>
      </c>
      <c r="H51" s="20" t="n">
        <v>5.15602873</v>
      </c>
      <c r="I51" s="18" t="n">
        <v>438.46160834</v>
      </c>
      <c r="J51" s="20" t="n">
        <v>3.25445301</v>
      </c>
      <c r="K51" s="18" t="n">
        <v>443.96321019</v>
      </c>
      <c r="L51" s="20" t="n">
        <v>3.39853819</v>
      </c>
      <c r="M51" s="18" t="n">
        <v>306.15936954</v>
      </c>
      <c r="N51" s="20" t="n">
        <v>16.24559738</v>
      </c>
      <c r="O51" s="18" t="s">
        <v>182</v>
      </c>
      <c r="P51" s="20" t="s">
        <v>182</v>
      </c>
      <c r="Q51" s="18" t="n">
        <v>427.96430568</v>
      </c>
      <c r="R51" s="20" t="n">
        <v>5.20460603</v>
      </c>
      <c r="S51" s="18" t="s">
        <v>182</v>
      </c>
      <c r="T51" s="20" t="s">
        <v>182</v>
      </c>
      <c r="U51" s="18" t="n">
        <v>388.88918642</v>
      </c>
      <c r="V51" s="20" t="n">
        <v>5.04227774</v>
      </c>
    </row>
    <row r="52" spans="1:22">
      <c r="A52" s="15" t="s">
        <v>227</v>
      </c>
      <c r="B52" s="17" t="n">
        <v>5809</v>
      </c>
      <c r="C52" s="18">
        <f>(126.0/B52*100)</f>
        <v/>
      </c>
      <c r="D52" s="19" t="n">
        <v>5683</v>
      </c>
      <c r="E52" s="18" t="n">
        <v>474.66398185</v>
      </c>
      <c r="F52" s="20" t="n">
        <v>6.18757022</v>
      </c>
      <c r="G52" s="18" t="n">
        <v>509.767042</v>
      </c>
      <c r="H52" s="20" t="n">
        <v>3.35673601</v>
      </c>
      <c r="I52" s="18" t="n">
        <v>488.26190001</v>
      </c>
      <c r="J52" s="20" t="n">
        <v>2.88684297</v>
      </c>
      <c r="K52" s="18" t="n">
        <v>480.93400484</v>
      </c>
      <c r="L52" s="20" t="n">
        <v>4.42646143</v>
      </c>
      <c r="M52" s="18" t="n">
        <v>369.52470076</v>
      </c>
      <c r="N52" s="20" t="n">
        <v>22.63947018</v>
      </c>
      <c r="O52" s="18" t="s">
        <v>182</v>
      </c>
      <c r="P52" s="20" t="s">
        <v>182</v>
      </c>
      <c r="Q52" s="18" t="s">
        <v>182</v>
      </c>
      <c r="R52" s="20" t="s">
        <v>182</v>
      </c>
      <c r="S52" s="18" t="s">
        <v>182</v>
      </c>
      <c r="T52" s="20" t="s">
        <v>182</v>
      </c>
      <c r="U52" s="18" t="n">
        <v>394.37450791</v>
      </c>
      <c r="V52" s="20" t="n">
        <v>6.38895953</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(531.0/B54*100)</f>
        <v/>
      </c>
      <c r="D54" s="19" t="n">
        <v>4209</v>
      </c>
      <c r="E54" s="18" t="n">
        <v>319.35562002</v>
      </c>
      <c r="F54" s="20" t="n">
        <v>4.52417909</v>
      </c>
      <c r="G54" s="18" t="n">
        <v>350.22577076</v>
      </c>
      <c r="H54" s="20" t="n">
        <v>6.49067465</v>
      </c>
      <c r="I54" s="18" t="n">
        <v>376.96493181</v>
      </c>
      <c r="J54" s="20" t="n">
        <v>3.76931013</v>
      </c>
      <c r="K54" s="18" t="n">
        <v>399.10616304</v>
      </c>
      <c r="L54" s="20" t="n">
        <v>4.53279406</v>
      </c>
      <c r="M54" s="18" t="n">
        <v>297.57841935</v>
      </c>
      <c r="N54" s="20" t="n">
        <v>8.27344974</v>
      </c>
      <c r="O54" s="18" t="s">
        <v>182</v>
      </c>
      <c r="P54" s="20" t="s">
        <v>182</v>
      </c>
      <c r="Q54" s="18" t="s">
        <v>182</v>
      </c>
      <c r="R54" s="20" t="s">
        <v>182</v>
      </c>
      <c r="S54" s="18" t="s">
        <v>182</v>
      </c>
      <c r="T54" s="20" t="s">
        <v>182</v>
      </c>
      <c r="U54" s="18" t="n">
        <v>316.6010964</v>
      </c>
      <c r="V54" s="20" t="n">
        <v>4.64394928</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516.57889866</v>
      </c>
      <c r="F56" s="20" t="n">
        <v>7.89751222</v>
      </c>
      <c r="G56" s="18" t="n">
        <v>543.11889596</v>
      </c>
      <c r="H56" s="20" t="n">
        <v>4.35538473</v>
      </c>
      <c r="I56" s="18" t="n">
        <v>526.07200499</v>
      </c>
      <c r="J56" s="20" t="n">
        <v>2.7548308</v>
      </c>
      <c r="K56" s="18" t="n">
        <v>520.74851592</v>
      </c>
      <c r="L56" s="20" t="n">
        <v>4.04397357</v>
      </c>
      <c r="M56" s="18" t="n">
        <v>431.98054993</v>
      </c>
      <c r="N56" s="20" t="n">
        <v>17.09401393</v>
      </c>
      <c r="O56" s="18" t="s">
        <v>182</v>
      </c>
      <c r="P56" s="20" t="s">
        <v>182</v>
      </c>
      <c r="Q56" s="18" t="s">
        <v>182</v>
      </c>
      <c r="R56" s="20" t="s">
        <v>182</v>
      </c>
      <c r="S56" s="18" t="s">
        <v>182</v>
      </c>
      <c r="T56" s="20" t="s">
        <v>182</v>
      </c>
      <c r="U56" s="18" t="n">
        <v>420.55659945</v>
      </c>
      <c r="V56" s="20" t="n">
        <v>19.28271963</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(273.0/B61*100)</f>
        <v/>
      </c>
      <c r="D61" s="19" t="n">
        <v>6252</v>
      </c>
      <c r="E61" s="18" t="n">
        <v>460.692839</v>
      </c>
      <c r="F61" s="20" t="n">
        <v>4.11976462</v>
      </c>
      <c r="G61" s="18" t="n">
        <v>480.73627227</v>
      </c>
      <c r="H61" s="20" t="n">
        <v>3.73116458</v>
      </c>
      <c r="I61" s="18" t="n">
        <v>486.73191873</v>
      </c>
      <c r="J61" s="20" t="n">
        <v>3.34208066</v>
      </c>
      <c r="K61" s="18" t="n">
        <v>475.91317356</v>
      </c>
      <c r="L61" s="20" t="n">
        <v>4.62976164</v>
      </c>
      <c r="M61" s="18" t="n">
        <v>368.81442632</v>
      </c>
      <c r="N61" s="20" t="n">
        <v>17.16780352</v>
      </c>
      <c r="O61" s="18" t="s">
        <v>182</v>
      </c>
      <c r="P61" s="20" t="s">
        <v>182</v>
      </c>
      <c r="Q61" s="18" t="s">
        <v>182</v>
      </c>
      <c r="R61" s="20" t="s">
        <v>182</v>
      </c>
      <c r="S61" s="18" t="s">
        <v>182</v>
      </c>
      <c r="T61" s="20" t="s">
        <v>182</v>
      </c>
      <c r="U61" s="18" t="n">
        <v>381.74356633</v>
      </c>
      <c r="V61" s="20" t="n">
        <v>8.607885919999999</v>
      </c>
    </row>
    <row r="62" spans="1:22">
      <c r="A62" s="15" t="s">
        <v>237</v>
      </c>
      <c r="B62" s="17" t="n">
        <v>4476</v>
      </c>
      <c r="C62" s="18">
        <f>(5.0/B62*100)</f>
        <v/>
      </c>
      <c r="D62" s="19" t="n">
        <v>4471</v>
      </c>
      <c r="E62" s="18" t="n">
        <v>445.12904207</v>
      </c>
      <c r="F62" s="20" t="n">
        <v>9.744583479999999</v>
      </c>
      <c r="G62" s="18" t="n">
        <v>516.28365521</v>
      </c>
      <c r="H62" s="20" t="n">
        <v>3.97817526</v>
      </c>
      <c r="I62" s="18" t="n">
        <v>507.21482601</v>
      </c>
      <c r="J62" s="20" t="n">
        <v>1.55628635</v>
      </c>
      <c r="K62" s="18" t="n">
        <v>517.13617204</v>
      </c>
      <c r="L62" s="20" t="n">
        <v>2.53068366</v>
      </c>
      <c r="M62" s="18" t="n">
        <v>426.5402774</v>
      </c>
      <c r="N62" s="20" t="n">
        <v>15.63912385</v>
      </c>
      <c r="O62" s="18" t="s">
        <v>182</v>
      </c>
      <c r="P62" s="20" t="s">
        <v>182</v>
      </c>
      <c r="Q62" s="18" t="s">
        <v>182</v>
      </c>
      <c r="R62" s="20" t="s">
        <v>182</v>
      </c>
      <c r="S62" s="18" t="s">
        <v>182</v>
      </c>
      <c r="T62" s="20" t="s">
        <v>182</v>
      </c>
      <c r="U62" s="18" t="n">
        <v>464.43440585</v>
      </c>
      <c r="V62" s="20" t="n">
        <v>14.42084167</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(529.0/B67*100)</f>
        <v/>
      </c>
      <c r="D67" s="19" t="n">
        <v>6442</v>
      </c>
      <c r="E67" s="18" t="n">
        <v>346.4362133</v>
      </c>
      <c r="F67" s="20" t="n">
        <v>5.82932504</v>
      </c>
      <c r="G67" s="18" t="n">
        <v>396.03242561</v>
      </c>
      <c r="H67" s="20" t="n">
        <v>4.52742969</v>
      </c>
      <c r="I67" s="18" t="n">
        <v>410.45011044</v>
      </c>
      <c r="J67" s="20" t="n">
        <v>3.49527655</v>
      </c>
      <c r="K67" s="18" t="n">
        <v>436.60265084</v>
      </c>
      <c r="L67" s="20" t="n">
        <v>3.7551183</v>
      </c>
      <c r="M67" s="18" t="n">
        <v>291.76354753</v>
      </c>
      <c r="N67" s="20" t="n">
        <v>5.37762837</v>
      </c>
      <c r="O67" s="18" t="s">
        <v>182</v>
      </c>
      <c r="P67" s="20" t="s">
        <v>182</v>
      </c>
      <c r="Q67" s="18" t="s">
        <v>182</v>
      </c>
      <c r="R67" s="20" t="s">
        <v>182</v>
      </c>
      <c r="S67" s="18" t="s">
        <v>182</v>
      </c>
      <c r="T67" s="20" t="s">
        <v>182</v>
      </c>
      <c r="U67" s="18" t="n">
        <v>350.92664821</v>
      </c>
      <c r="V67" s="20" t="n">
        <v>5.31445858</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475.55185231</v>
      </c>
      <c r="F70" s="20" t="n">
        <v>6.18617568</v>
      </c>
      <c r="G70" s="18" t="n">
        <v>513.35859321</v>
      </c>
      <c r="H70" s="20" t="n">
        <v>4.24742753</v>
      </c>
      <c r="I70" s="18" t="n">
        <v>496.89766996</v>
      </c>
      <c r="J70" s="20" t="n">
        <v>3.36520776</v>
      </c>
      <c r="K70" s="18" t="n">
        <v>496.12993247</v>
      </c>
      <c r="L70" s="20" t="n">
        <v>4.96384435</v>
      </c>
      <c r="M70" s="18" t="n">
        <v>426.1731216</v>
      </c>
      <c r="N70" s="20" t="n">
        <v>17.43907662</v>
      </c>
      <c r="O70" s="18" t="s">
        <v>182</v>
      </c>
      <c r="P70" s="20" t="s">
        <v>182</v>
      </c>
      <c r="Q70" s="18" t="s">
        <v>182</v>
      </c>
      <c r="R70" s="20" t="s">
        <v>182</v>
      </c>
      <c r="S70" s="18" t="s">
        <v>182</v>
      </c>
      <c r="T70" s="20" t="s">
        <v>182</v>
      </c>
      <c r="U70" s="18" t="n">
        <v>445.11669126</v>
      </c>
      <c r="V70" s="20" t="n">
        <v>9.10493054</v>
      </c>
    </row>
    <row r="71" spans="1:22">
      <c r="A71" s="15" t="s">
        <v>246</v>
      </c>
      <c r="B71" s="17" t="n">
        <v>6115</v>
      </c>
      <c r="C71" s="18">
        <f>(124.0/B71*100)</f>
        <v/>
      </c>
      <c r="D71" s="19" t="n">
        <v>5991</v>
      </c>
      <c r="E71" s="18" t="n">
        <v>501.767266</v>
      </c>
      <c r="F71" s="20" t="n">
        <v>7.76337069</v>
      </c>
      <c r="G71" s="18" t="n">
        <v>555.26883177</v>
      </c>
      <c r="H71" s="20" t="n">
        <v>3.91816718</v>
      </c>
      <c r="I71" s="18" t="n">
        <v>532.00172004</v>
      </c>
      <c r="J71" s="20" t="n">
        <v>2.1861895</v>
      </c>
      <c r="K71" s="18" t="n">
        <v>538.08473468</v>
      </c>
      <c r="L71" s="20" t="n">
        <v>2.98418242</v>
      </c>
      <c r="M71" s="18" t="n">
        <v>440.86831375</v>
      </c>
      <c r="N71" s="20" t="n">
        <v>17.19045308</v>
      </c>
      <c r="O71" s="18" t="s">
        <v>182</v>
      </c>
      <c r="P71" s="20" t="s">
        <v>182</v>
      </c>
      <c r="Q71" s="18" t="s">
        <v>182</v>
      </c>
      <c r="R71" s="20" t="s">
        <v>182</v>
      </c>
      <c r="S71" s="18" t="s">
        <v>182</v>
      </c>
      <c r="T71" s="20" t="s">
        <v>182</v>
      </c>
      <c r="U71" s="18" t="n">
        <v>507.08321256</v>
      </c>
      <c r="V71" s="20" t="n">
        <v>12.32120553</v>
      </c>
    </row>
    <row r="72" spans="1:22">
      <c r="A72" s="15" t="s">
        <v>247</v>
      </c>
      <c r="B72" s="17" t="n">
        <v>7708</v>
      </c>
      <c r="C72" s="18">
        <f>(9.0/B72*100)</f>
        <v/>
      </c>
      <c r="D72" s="19" t="n">
        <v>7699</v>
      </c>
      <c r="E72" s="18" t="n">
        <v>428.24311433</v>
      </c>
      <c r="F72" s="20" t="n">
        <v>8.74884555</v>
      </c>
      <c r="G72" s="18" t="n">
        <v>498.72250236</v>
      </c>
      <c r="H72" s="20" t="n">
        <v>3.63993512</v>
      </c>
      <c r="I72" s="18" t="n">
        <v>499.65997815</v>
      </c>
      <c r="J72" s="20" t="n">
        <v>2.6420928</v>
      </c>
      <c r="K72" s="18" t="n">
        <v>507.82265528</v>
      </c>
      <c r="L72" s="20" t="n">
        <v>3.59853428</v>
      </c>
      <c r="M72" s="18" t="n">
        <v>326.14458683</v>
      </c>
      <c r="N72" s="20" t="n">
        <v>15.96470294</v>
      </c>
      <c r="O72" s="18" t="s">
        <v>182</v>
      </c>
      <c r="P72" s="20" t="s">
        <v>182</v>
      </c>
      <c r="Q72" s="18" t="s">
        <v>182</v>
      </c>
      <c r="R72" s="20" t="s">
        <v>182</v>
      </c>
      <c r="S72" s="18" t="s">
        <v>182</v>
      </c>
      <c r="T72" s="20" t="s">
        <v>182</v>
      </c>
      <c r="U72" s="18" t="n">
        <v>415.45818981</v>
      </c>
      <c r="V72" s="20" t="n">
        <v>20.32744308</v>
      </c>
    </row>
    <row r="73" spans="1:22">
      <c r="A73" s="15" t="s">
        <v>248</v>
      </c>
      <c r="B73" s="17" t="n">
        <v>8249</v>
      </c>
      <c r="C73" s="18">
        <f>(262.0/B73*100)</f>
        <v/>
      </c>
      <c r="D73" s="19" t="n">
        <v>7987</v>
      </c>
      <c r="E73" s="18" t="n">
        <v>375.53563419</v>
      </c>
      <c r="F73" s="20" t="n">
        <v>5.06299251</v>
      </c>
      <c r="G73" s="18" t="n">
        <v>408.86665887</v>
      </c>
      <c r="H73" s="20" t="n">
        <v>4.33184271</v>
      </c>
      <c r="I73" s="18" t="n">
        <v>411.11530893</v>
      </c>
      <c r="J73" s="20" t="n">
        <v>3.45104306</v>
      </c>
      <c r="K73" s="18" t="n">
        <v>435.92907086</v>
      </c>
      <c r="L73" s="20" t="n">
        <v>4.85063171</v>
      </c>
      <c r="M73" s="18" t="n">
        <v>351.84252841</v>
      </c>
      <c r="N73" s="20" t="n">
        <v>8.1004358</v>
      </c>
      <c r="O73" s="18" t="s">
        <v>182</v>
      </c>
      <c r="P73" s="20" t="s">
        <v>182</v>
      </c>
      <c r="Q73" s="18" t="s">
        <v>182</v>
      </c>
      <c r="R73" s="20" t="s">
        <v>182</v>
      </c>
      <c r="S73" s="18" t="s">
        <v>182</v>
      </c>
      <c r="T73" s="20" t="s">
        <v>182</v>
      </c>
      <c r="U73" s="18" t="n">
        <v>362.34255735</v>
      </c>
      <c r="V73" s="20" t="n">
        <v>8.586116430000001</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(314.0/B77*100)</f>
        <v/>
      </c>
      <c r="D77" s="19" t="n">
        <v>5748</v>
      </c>
      <c r="E77" s="18" t="n">
        <v>417.3147023</v>
      </c>
      <c r="F77" s="20" t="n">
        <v>5.89595023</v>
      </c>
      <c r="G77" s="18" t="n">
        <v>459.80139363</v>
      </c>
      <c r="H77" s="20" t="n">
        <v>4.91050933</v>
      </c>
      <c r="I77" s="18" t="n">
        <v>456.87800257</v>
      </c>
      <c r="J77" s="20" t="n">
        <v>3.10273485</v>
      </c>
      <c r="K77" s="18" t="n">
        <v>468.29471121</v>
      </c>
      <c r="L77" s="20" t="n">
        <v>4.31966011</v>
      </c>
      <c r="M77" s="18" t="n">
        <v>324.87880635</v>
      </c>
      <c r="N77" s="20" t="n">
        <v>14.89113436</v>
      </c>
      <c r="O77" s="18" t="s">
        <v>182</v>
      </c>
      <c r="P77" s="20" t="s">
        <v>182</v>
      </c>
      <c r="Q77" s="18" t="s">
        <v>182</v>
      </c>
      <c r="R77" s="20" t="s">
        <v>182</v>
      </c>
      <c r="S77" s="18" t="s">
        <v>182</v>
      </c>
      <c r="T77" s="20" t="s">
        <v>182</v>
      </c>
      <c r="U77" s="18" t="n">
        <v>376.95484224</v>
      </c>
      <c r="V77" s="20" t="n">
        <v>4.28195743</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357</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498.97413712</v>
      </c>
      <c r="F7" s="20" t="n">
        <v>4.99669111</v>
      </c>
      <c r="G7" s="18" t="n">
        <v>519.98201331</v>
      </c>
      <c r="H7" s="20" t="n">
        <v>2.7188321</v>
      </c>
      <c r="I7" s="18" t="n">
        <v>506.56952381</v>
      </c>
      <c r="J7" s="20" t="n">
        <v>2.54663214</v>
      </c>
      <c r="K7" s="18" t="n">
        <v>504.82434833</v>
      </c>
      <c r="L7" s="20" t="n">
        <v>3.43040186</v>
      </c>
      <c r="M7" s="18" t="n">
        <v>407.59514641</v>
      </c>
      <c r="N7" s="20" t="n">
        <v>17.19088166</v>
      </c>
      <c r="O7" s="18" t="s">
        <v>182</v>
      </c>
      <c r="P7" s="20" t="s">
        <v>182</v>
      </c>
      <c r="Q7" s="18" t="s">
        <v>182</v>
      </c>
      <c r="R7" s="20" t="s">
        <v>182</v>
      </c>
      <c r="S7" s="18" t="s">
        <v>182</v>
      </c>
      <c r="T7" s="20" t="s">
        <v>182</v>
      </c>
      <c r="U7" s="18" t="n">
        <v>467.97644647</v>
      </c>
      <c r="V7" s="20" t="n">
        <v>5.10506484</v>
      </c>
    </row>
    <row r="8" spans="1:22">
      <c r="A8" s="15" t="s">
        <v>183</v>
      </c>
      <c r="B8" s="17" t="n">
        <v>7007</v>
      </c>
      <c r="C8" s="18">
        <f>(227.0/B8*100)</f>
        <v/>
      </c>
      <c r="D8" s="19" t="n">
        <v>6780</v>
      </c>
      <c r="E8" s="18" t="n">
        <v>499.43291149</v>
      </c>
      <c r="F8" s="20" t="n">
        <v>3.64139204</v>
      </c>
      <c r="G8" s="18" t="n">
        <v>506.78357875</v>
      </c>
      <c r="H8" s="20" t="n">
        <v>3.57438469</v>
      </c>
      <c r="I8" s="18" t="n">
        <v>488.24066004</v>
      </c>
      <c r="J8" s="20" t="n">
        <v>3.84500186</v>
      </c>
      <c r="K8" s="18" t="n">
        <v>461.65500408</v>
      </c>
      <c r="L8" s="20" t="n">
        <v>4.72562395</v>
      </c>
      <c r="M8" s="18" t="n">
        <v>386.26625258</v>
      </c>
      <c r="N8" s="20" t="n">
        <v>31.80566846</v>
      </c>
      <c r="O8" s="18" t="s">
        <v>182</v>
      </c>
      <c r="P8" s="20" t="s">
        <v>182</v>
      </c>
      <c r="Q8" s="18" t="n">
        <v>361.38025951</v>
      </c>
      <c r="R8" s="20" t="n">
        <v>22.72565673</v>
      </c>
      <c r="S8" s="18" t="s">
        <v>182</v>
      </c>
      <c r="T8" s="20" t="s">
        <v>182</v>
      </c>
      <c r="U8" s="18" t="n">
        <v>396.68193072</v>
      </c>
      <c r="V8" s="20" t="n">
        <v>8.546227050000001</v>
      </c>
    </row>
    <row r="9" spans="1:22">
      <c r="A9" s="15" t="s">
        <v>184</v>
      </c>
      <c r="B9" s="17" t="n">
        <v>9651</v>
      </c>
      <c r="C9" s="18">
        <f>(627.0/B9*100)</f>
        <v/>
      </c>
      <c r="D9" s="19" t="n">
        <v>9024</v>
      </c>
      <c r="E9" s="18" t="n">
        <v>512.260929</v>
      </c>
      <c r="F9" s="20" t="n">
        <v>5.34652332</v>
      </c>
      <c r="G9" s="18" t="n">
        <v>535.7482801899999</v>
      </c>
      <c r="H9" s="20" t="n">
        <v>2.71293044</v>
      </c>
      <c r="I9" s="18" t="n">
        <v>511.88133519</v>
      </c>
      <c r="J9" s="20" t="n">
        <v>2.8313904</v>
      </c>
      <c r="K9" s="18" t="n">
        <v>485.72664281</v>
      </c>
      <c r="L9" s="20" t="n">
        <v>3.24893558</v>
      </c>
      <c r="M9" s="18" t="n">
        <v>468.80407001</v>
      </c>
      <c r="N9" s="20" t="n">
        <v>44.15422539</v>
      </c>
      <c r="O9" s="18" t="s">
        <v>182</v>
      </c>
      <c r="P9" s="20" t="s">
        <v>182</v>
      </c>
      <c r="Q9" s="18" t="n">
        <v>347.7815185</v>
      </c>
      <c r="R9" s="20" t="n">
        <v>11.20716786</v>
      </c>
      <c r="S9" s="18" t="s">
        <v>182</v>
      </c>
      <c r="T9" s="20" t="s">
        <v>182</v>
      </c>
      <c r="U9" s="18" t="n">
        <v>409.40863286</v>
      </c>
      <c r="V9" s="20" t="n">
        <v>6.01020167</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(154.0/B11*100)</f>
        <v/>
      </c>
      <c r="D11" s="19" t="n">
        <v>6899</v>
      </c>
      <c r="E11" s="18" t="n">
        <v>462.63986179</v>
      </c>
      <c r="F11" s="20" t="n">
        <v>4.54233345</v>
      </c>
      <c r="G11" s="18" t="n">
        <v>476.30403796</v>
      </c>
      <c r="H11" s="20" t="n">
        <v>2.50685207</v>
      </c>
      <c r="I11" s="18" t="n">
        <v>456.26874527</v>
      </c>
      <c r="J11" s="20" t="n">
        <v>3.90091681</v>
      </c>
      <c r="K11" s="18" t="n">
        <v>453.24035666</v>
      </c>
      <c r="L11" s="20" t="n">
        <v>4.42004436</v>
      </c>
      <c r="M11" s="18" t="n">
        <v>312.95665784</v>
      </c>
      <c r="N11" s="20" t="n">
        <v>30.7330562</v>
      </c>
      <c r="O11" s="18" t="s">
        <v>182</v>
      </c>
      <c r="P11" s="20" t="s">
        <v>182</v>
      </c>
      <c r="Q11" s="18" t="s">
        <v>182</v>
      </c>
      <c r="R11" s="20" t="s">
        <v>182</v>
      </c>
      <c r="S11" s="18" t="s">
        <v>182</v>
      </c>
      <c r="T11" s="20" t="s">
        <v>182</v>
      </c>
      <c r="U11" s="18" t="n">
        <v>415.01819411</v>
      </c>
      <c r="V11" s="20" t="n">
        <v>7.55692935</v>
      </c>
    </row>
    <row r="12" spans="1:22">
      <c r="A12" s="15" t="s">
        <v>187</v>
      </c>
      <c r="B12" s="17" t="n">
        <v>6894</v>
      </c>
      <c r="C12" s="18">
        <f>(128.0/B12*100)</f>
        <v/>
      </c>
      <c r="D12" s="19" t="n">
        <v>6766</v>
      </c>
      <c r="E12" s="18" t="n">
        <v>501.97936145</v>
      </c>
      <c r="F12" s="20" t="n">
        <v>4.27665384</v>
      </c>
      <c r="G12" s="18" t="n">
        <v>516.4655964999999</v>
      </c>
      <c r="H12" s="20" t="n">
        <v>2.41768664</v>
      </c>
      <c r="I12" s="18" t="n">
        <v>486.0625771</v>
      </c>
      <c r="J12" s="20" t="n">
        <v>3.58576751</v>
      </c>
      <c r="K12" s="18" t="n">
        <v>469.95035344</v>
      </c>
      <c r="L12" s="20" t="n">
        <v>4.35888705</v>
      </c>
      <c r="M12" s="18" t="n">
        <v>401.25210766</v>
      </c>
      <c r="N12" s="20" t="n">
        <v>22.85696234</v>
      </c>
      <c r="O12" s="18" t="s">
        <v>182</v>
      </c>
      <c r="P12" s="20" t="s">
        <v>182</v>
      </c>
      <c r="Q12" s="18" t="n">
        <v>332.31014509</v>
      </c>
      <c r="R12" s="20" t="n">
        <v>18.34291261</v>
      </c>
      <c r="S12" s="18" t="s">
        <v>182</v>
      </c>
      <c r="T12" s="20" t="s">
        <v>182</v>
      </c>
      <c r="U12" s="18" t="n">
        <v>397.37901837</v>
      </c>
      <c r="V12" s="20" t="n">
        <v>7.91081075</v>
      </c>
    </row>
    <row r="13" spans="1:22">
      <c r="A13" s="15" t="s">
        <v>188</v>
      </c>
      <c r="B13" s="17" t="n">
        <v>7161</v>
      </c>
      <c r="C13" s="18">
        <f>(353.0/B13*100)</f>
        <v/>
      </c>
      <c r="D13" s="19" t="n">
        <v>6808</v>
      </c>
      <c r="E13" s="18" t="n">
        <v>510.02278245</v>
      </c>
      <c r="F13" s="20" t="n">
        <v>5.4313066</v>
      </c>
      <c r="G13" s="18" t="n">
        <v>524.37356421</v>
      </c>
      <c r="H13" s="20" t="n">
        <v>3.19424232</v>
      </c>
      <c r="I13" s="18" t="n">
        <v>510.2989127</v>
      </c>
      <c r="J13" s="20" t="n">
        <v>2.8646817</v>
      </c>
      <c r="K13" s="18" t="n">
        <v>499.22267311</v>
      </c>
      <c r="L13" s="20" t="n">
        <v>3.26546604</v>
      </c>
      <c r="M13" s="18" t="n">
        <v>391.87245923</v>
      </c>
      <c r="N13" s="20" t="n">
        <v>22.46267813</v>
      </c>
      <c r="O13" s="18" t="s">
        <v>182</v>
      </c>
      <c r="P13" s="20" t="s">
        <v>182</v>
      </c>
      <c r="Q13" s="18" t="n">
        <v>407.4699787</v>
      </c>
      <c r="R13" s="20" t="n">
        <v>6.79601306</v>
      </c>
      <c r="S13" s="18" t="s">
        <v>182</v>
      </c>
      <c r="T13" s="20" t="s">
        <v>182</v>
      </c>
      <c r="U13" s="18" t="n">
        <v>408.52094729</v>
      </c>
      <c r="V13" s="20" t="n">
        <v>7.53830563</v>
      </c>
    </row>
    <row r="14" spans="1:22">
      <c r="A14" s="15" t="s">
        <v>189</v>
      </c>
      <c r="B14" s="17" t="n">
        <v>5587</v>
      </c>
      <c r="C14" s="18">
        <f>(204.0/B14*100)</f>
        <v/>
      </c>
      <c r="D14" s="19" t="n">
        <v>5383</v>
      </c>
      <c r="E14" s="18" t="n">
        <v>523.4776854</v>
      </c>
      <c r="F14" s="20" t="n">
        <v>4.01315121</v>
      </c>
      <c r="G14" s="18" t="n">
        <v>536.32664789</v>
      </c>
      <c r="H14" s="20" t="n">
        <v>2.67113793</v>
      </c>
      <c r="I14" s="18" t="n">
        <v>508.9352433</v>
      </c>
      <c r="J14" s="20" t="n">
        <v>3.1022127</v>
      </c>
      <c r="K14" s="18" t="n">
        <v>491.03964945</v>
      </c>
      <c r="L14" s="20" t="n">
        <v>5.22286902</v>
      </c>
      <c r="M14" s="18" t="n">
        <v>397.46444377</v>
      </c>
      <c r="N14" s="20" t="n">
        <v>18.97557136</v>
      </c>
      <c r="O14" s="18" t="s">
        <v>182</v>
      </c>
      <c r="P14" s="20" t="s">
        <v>182</v>
      </c>
      <c r="Q14" s="18" t="s">
        <v>182</v>
      </c>
      <c r="R14" s="20" t="s">
        <v>182</v>
      </c>
      <c r="S14" s="18" t="s">
        <v>182</v>
      </c>
      <c r="T14" s="20" t="s">
        <v>182</v>
      </c>
      <c r="U14" s="18" t="n">
        <v>441.78884491</v>
      </c>
      <c r="V14" s="20" t="n">
        <v>8.24652401</v>
      </c>
    </row>
    <row r="15" spans="1:22">
      <c r="A15" s="15" t="s">
        <v>190</v>
      </c>
      <c r="B15" s="17" t="n">
        <v>5882</v>
      </c>
      <c r="C15" s="18">
        <f>(180.0/B15*100)</f>
        <v/>
      </c>
      <c r="D15" s="19" t="n">
        <v>5702</v>
      </c>
      <c r="E15" s="18" t="n">
        <v>531.5800169</v>
      </c>
      <c r="F15" s="20" t="n">
        <v>5.19764565</v>
      </c>
      <c r="G15" s="18" t="n">
        <v>543.54913795</v>
      </c>
      <c r="H15" s="20" t="n">
        <v>2.51482994</v>
      </c>
      <c r="I15" s="18" t="n">
        <v>528.40826515</v>
      </c>
      <c r="J15" s="20" t="n">
        <v>3.17361025</v>
      </c>
      <c r="K15" s="18" t="n">
        <v>518.13163492</v>
      </c>
      <c r="L15" s="20" t="n">
        <v>4.58264758</v>
      </c>
      <c r="M15" s="18" t="n">
        <v>346.97734016</v>
      </c>
      <c r="N15" s="20" t="n">
        <v>25.67199834</v>
      </c>
      <c r="O15" s="18" t="s">
        <v>182</v>
      </c>
      <c r="P15" s="20" t="s">
        <v>182</v>
      </c>
      <c r="Q15" s="18" t="n">
        <v>367.66871077</v>
      </c>
      <c r="R15" s="20" t="n">
        <v>14.82638214</v>
      </c>
      <c r="S15" s="18" t="s">
        <v>182</v>
      </c>
      <c r="T15" s="20" t="s">
        <v>182</v>
      </c>
      <c r="U15" s="18" t="n">
        <v>442.39136706</v>
      </c>
      <c r="V15" s="20" t="n">
        <v>8.736640039999999</v>
      </c>
    </row>
    <row r="16" spans="1:22">
      <c r="A16" s="15" t="s">
        <v>191</v>
      </c>
      <c r="B16" s="17" t="n">
        <v>6108</v>
      </c>
      <c r="C16" s="18">
        <f>(276.0/B16*100)</f>
        <v/>
      </c>
      <c r="D16" s="19" t="n">
        <v>5832</v>
      </c>
      <c r="E16" s="18" t="n">
        <v>486.36415835</v>
      </c>
      <c r="F16" s="20" t="n">
        <v>7.33331159</v>
      </c>
      <c r="G16" s="18" t="n">
        <v>521.16885224</v>
      </c>
      <c r="H16" s="20" t="n">
        <v>5.1154565</v>
      </c>
      <c r="I16" s="18" t="n">
        <v>523.32481835</v>
      </c>
      <c r="J16" s="20" t="n">
        <v>3.57250014</v>
      </c>
      <c r="K16" s="18" t="n">
        <v>504.44180003</v>
      </c>
      <c r="L16" s="20" t="n">
        <v>3.19425507</v>
      </c>
      <c r="M16" s="18" t="n">
        <v>327.78468044</v>
      </c>
      <c r="N16" s="20" t="n">
        <v>17.76127597</v>
      </c>
      <c r="O16" s="18" t="s">
        <v>182</v>
      </c>
      <c r="P16" s="20" t="s">
        <v>182</v>
      </c>
      <c r="Q16" s="18" t="s">
        <v>182</v>
      </c>
      <c r="R16" s="20" t="s">
        <v>182</v>
      </c>
      <c r="S16" s="18" t="s">
        <v>182</v>
      </c>
      <c r="T16" s="20" t="s">
        <v>182</v>
      </c>
      <c r="U16" s="18" t="n">
        <v>389.44220463</v>
      </c>
      <c r="V16" s="20" t="n">
        <v>8.26791287</v>
      </c>
    </row>
    <row r="17" spans="1:22">
      <c r="A17" s="15" t="s">
        <v>192</v>
      </c>
      <c r="B17" s="17" t="n">
        <v>6504</v>
      </c>
      <c r="C17" s="18">
        <f>(824.0/B17*100)</f>
        <v/>
      </c>
      <c r="D17" s="19" t="n">
        <v>5680</v>
      </c>
      <c r="E17" s="18" t="n">
        <v>534.50334846</v>
      </c>
      <c r="F17" s="20" t="n">
        <v>4.12017505</v>
      </c>
      <c r="G17" s="18" t="n">
        <v>536.89696416</v>
      </c>
      <c r="H17" s="20" t="n">
        <v>3.24653866</v>
      </c>
      <c r="I17" s="18" t="n">
        <v>516.65425176</v>
      </c>
      <c r="J17" s="20" t="n">
        <v>3.87036682</v>
      </c>
      <c r="K17" s="18" t="n">
        <v>490.83444036</v>
      </c>
      <c r="L17" s="20" t="n">
        <v>5.22269476</v>
      </c>
      <c r="M17" s="18" t="s">
        <v>182</v>
      </c>
      <c r="N17" s="20" t="s">
        <v>182</v>
      </c>
      <c r="O17" s="18" t="s">
        <v>182</v>
      </c>
      <c r="P17" s="20" t="s">
        <v>182</v>
      </c>
      <c r="Q17" s="18" t="n">
        <v>338.260297</v>
      </c>
      <c r="R17" s="20" t="n">
        <v>14.23011861</v>
      </c>
      <c r="S17" s="18" t="s">
        <v>182</v>
      </c>
      <c r="T17" s="20" t="s">
        <v>182</v>
      </c>
      <c r="U17" s="18" t="n">
        <v>410.51545622</v>
      </c>
      <c r="V17" s="20" t="n">
        <v>9.502160229999999</v>
      </c>
    </row>
    <row r="18" spans="1:22">
      <c r="A18" s="15" t="s">
        <v>193</v>
      </c>
      <c r="B18" s="17" t="n">
        <v>5532</v>
      </c>
      <c r="C18" s="18">
        <f>(40.0/B18*100)</f>
        <v/>
      </c>
      <c r="D18" s="19" t="n">
        <v>5492</v>
      </c>
      <c r="E18" s="18" t="n">
        <v>437.13102839</v>
      </c>
      <c r="F18" s="20" t="n">
        <v>7.84623054</v>
      </c>
      <c r="G18" s="18" t="n">
        <v>468.63616395</v>
      </c>
      <c r="H18" s="20" t="n">
        <v>4.99845068</v>
      </c>
      <c r="I18" s="18" t="n">
        <v>477.47086267</v>
      </c>
      <c r="J18" s="20" t="n">
        <v>4.49543325</v>
      </c>
      <c r="K18" s="18" t="n">
        <v>485.46811856</v>
      </c>
      <c r="L18" s="20" t="n">
        <v>3.55081782</v>
      </c>
      <c r="M18" s="18" t="n">
        <v>344.14369298</v>
      </c>
      <c r="N18" s="20" t="n">
        <v>18.50959331</v>
      </c>
      <c r="O18" s="18" t="s">
        <v>182</v>
      </c>
      <c r="P18" s="20" t="s">
        <v>182</v>
      </c>
      <c r="Q18" s="18" t="s">
        <v>182</v>
      </c>
      <c r="R18" s="20" t="s">
        <v>182</v>
      </c>
      <c r="S18" s="18" t="s">
        <v>182</v>
      </c>
      <c r="T18" s="20" t="s">
        <v>182</v>
      </c>
      <c r="U18" s="18" t="n">
        <v>373.4214569</v>
      </c>
      <c r="V18" s="20" t="n">
        <v>8.48328716</v>
      </c>
    </row>
    <row r="19" spans="1:22">
      <c r="A19" s="15" t="s">
        <v>194</v>
      </c>
      <c r="B19" s="17" t="n">
        <v>5658</v>
      </c>
      <c r="C19" s="18">
        <f>(225.0/B19*100)</f>
        <v/>
      </c>
      <c r="D19" s="19" t="n">
        <v>5433</v>
      </c>
      <c r="E19" s="18" t="n">
        <v>469.7414696</v>
      </c>
      <c r="F19" s="20" t="n">
        <v>5.62227162</v>
      </c>
      <c r="G19" s="18" t="n">
        <v>492.63160651</v>
      </c>
      <c r="H19" s="20" t="n">
        <v>3.77743153</v>
      </c>
      <c r="I19" s="18" t="n">
        <v>471.10105322</v>
      </c>
      <c r="J19" s="20" t="n">
        <v>3.33206232</v>
      </c>
      <c r="K19" s="18" t="n">
        <v>462.09191846</v>
      </c>
      <c r="L19" s="20" t="n">
        <v>4.66175306</v>
      </c>
      <c r="M19" s="18" t="n">
        <v>417.5235188</v>
      </c>
      <c r="N19" s="20" t="n">
        <v>18.56400748</v>
      </c>
      <c r="O19" s="18" t="s">
        <v>182</v>
      </c>
      <c r="P19" s="20" t="s">
        <v>182</v>
      </c>
      <c r="Q19" s="18" t="s">
        <v>182</v>
      </c>
      <c r="R19" s="20" t="s">
        <v>182</v>
      </c>
      <c r="S19" s="18" t="s">
        <v>182</v>
      </c>
      <c r="T19" s="20" t="s">
        <v>182</v>
      </c>
      <c r="U19" s="18" t="n">
        <v>382.09522376</v>
      </c>
      <c r="V19" s="20" t="n">
        <v>6.69162122</v>
      </c>
    </row>
    <row r="20" spans="1:22">
      <c r="A20" s="15" t="s">
        <v>195</v>
      </c>
      <c r="B20" s="17" t="n">
        <v>3371</v>
      </c>
      <c r="C20" s="18">
        <f>(81.0/B20*100)</f>
        <v/>
      </c>
      <c r="D20" s="19" t="n">
        <v>3290</v>
      </c>
      <c r="E20" s="18" t="n">
        <v>493.70466055</v>
      </c>
      <c r="F20" s="20" t="n">
        <v>5.28259678</v>
      </c>
      <c r="G20" s="18" t="n">
        <v>500.74961116</v>
      </c>
      <c r="H20" s="20" t="n">
        <v>2.98647356</v>
      </c>
      <c r="I20" s="18" t="n">
        <v>477.81027454</v>
      </c>
      <c r="J20" s="20" t="n">
        <v>3.86229658</v>
      </c>
      <c r="K20" s="18" t="n">
        <v>453.37914363</v>
      </c>
      <c r="L20" s="20" t="n">
        <v>5.55142259</v>
      </c>
      <c r="M20" s="18" t="s">
        <v>182</v>
      </c>
      <c r="N20" s="20" t="s">
        <v>182</v>
      </c>
      <c r="O20" s="18" t="s">
        <v>182</v>
      </c>
      <c r="P20" s="20" t="s">
        <v>182</v>
      </c>
      <c r="Q20" s="18" t="s">
        <v>182</v>
      </c>
      <c r="R20" s="20" t="s">
        <v>182</v>
      </c>
      <c r="S20" s="18" t="s">
        <v>182</v>
      </c>
      <c r="T20" s="20" t="s">
        <v>182</v>
      </c>
      <c r="U20" s="18" t="n">
        <v>406.27083762</v>
      </c>
      <c r="V20" s="20" t="n">
        <v>7.52585926</v>
      </c>
    </row>
    <row r="21" spans="1:22">
      <c r="A21" s="15" t="s">
        <v>196</v>
      </c>
      <c r="B21" s="17" t="n">
        <v>5741</v>
      </c>
      <c r="C21" s="18">
        <f>(102.0/B21*100)</f>
        <v/>
      </c>
      <c r="D21" s="19" t="n">
        <v>5639</v>
      </c>
      <c r="E21" s="18" t="n">
        <v>518.44624942</v>
      </c>
      <c r="F21" s="20" t="n">
        <v>4.52202905</v>
      </c>
      <c r="G21" s="18" t="n">
        <v>533.89962928</v>
      </c>
      <c r="H21" s="20" t="n">
        <v>2.81942495</v>
      </c>
      <c r="I21" s="18" t="n">
        <v>520.11009284</v>
      </c>
      <c r="J21" s="20" t="n">
        <v>2.75631044</v>
      </c>
      <c r="K21" s="18" t="n">
        <v>506.93953739</v>
      </c>
      <c r="L21" s="20" t="n">
        <v>4.84576367</v>
      </c>
      <c r="M21" s="18" t="n">
        <v>412.14039851</v>
      </c>
      <c r="N21" s="20" t="n">
        <v>36.64432922</v>
      </c>
      <c r="O21" s="18" t="s">
        <v>182</v>
      </c>
      <c r="P21" s="20" t="s">
        <v>182</v>
      </c>
      <c r="Q21" s="18" t="s">
        <v>182</v>
      </c>
      <c r="R21" s="20" t="s">
        <v>182</v>
      </c>
      <c r="S21" s="18" t="s">
        <v>182</v>
      </c>
      <c r="T21" s="20" t="s">
        <v>182</v>
      </c>
      <c r="U21" s="18" t="n">
        <v>448.93026556</v>
      </c>
      <c r="V21" s="20" t="n">
        <v>10.82734313</v>
      </c>
    </row>
    <row r="22" spans="1:22">
      <c r="A22" s="15" t="s">
        <v>197</v>
      </c>
      <c r="B22" s="17" t="n">
        <v>6598</v>
      </c>
      <c r="C22" s="18">
        <f>(105.0/B22*100)</f>
        <v/>
      </c>
      <c r="D22" s="19" t="n">
        <v>6493</v>
      </c>
      <c r="E22" s="18" t="n">
        <v>486.3807493</v>
      </c>
      <c r="F22" s="20" t="n">
        <v>9.984544039999999</v>
      </c>
      <c r="G22" s="18" t="n">
        <v>509.8917693</v>
      </c>
      <c r="H22" s="20" t="n">
        <v>5.75831828</v>
      </c>
      <c r="I22" s="18" t="n">
        <v>486.79453505</v>
      </c>
      <c r="J22" s="20" t="n">
        <v>4.43179841</v>
      </c>
      <c r="K22" s="18" t="n">
        <v>480.9768118</v>
      </c>
      <c r="L22" s="20" t="n">
        <v>4.08347189</v>
      </c>
      <c r="M22" s="18" t="n">
        <v>371.78539807</v>
      </c>
      <c r="N22" s="20" t="n">
        <v>9.287245390000001</v>
      </c>
      <c r="O22" s="18" t="s">
        <v>182</v>
      </c>
      <c r="P22" s="20" t="s">
        <v>182</v>
      </c>
      <c r="Q22" s="18" t="n">
        <v>481.75555063</v>
      </c>
      <c r="R22" s="20" t="n">
        <v>8.711038220000001</v>
      </c>
      <c r="S22" s="18" t="s">
        <v>182</v>
      </c>
      <c r="T22" s="20" t="s">
        <v>182</v>
      </c>
      <c r="U22" s="18" t="n">
        <v>377.46562506</v>
      </c>
      <c r="V22" s="20" t="n">
        <v>9.184410700000001</v>
      </c>
    </row>
    <row r="23" spans="1:22">
      <c r="A23" s="15" t="s">
        <v>198</v>
      </c>
      <c r="B23" s="17" t="n">
        <v>11583</v>
      </c>
      <c r="C23" s="18">
        <f>(549.0/B23*100)</f>
        <v/>
      </c>
      <c r="D23" s="19" t="n">
        <v>11034</v>
      </c>
      <c r="E23" s="18" t="n">
        <v>499.17479837</v>
      </c>
      <c r="F23" s="20" t="n">
        <v>5.01838795</v>
      </c>
      <c r="G23" s="18" t="n">
        <v>510.11136528</v>
      </c>
      <c r="H23" s="20" t="n">
        <v>3.35459019</v>
      </c>
      <c r="I23" s="18" t="n">
        <v>480.19561806</v>
      </c>
      <c r="J23" s="20" t="n">
        <v>3.17074505</v>
      </c>
      <c r="K23" s="18" t="n">
        <v>470.40631333</v>
      </c>
      <c r="L23" s="20" t="n">
        <v>4.46452891</v>
      </c>
      <c r="M23" s="18" t="n">
        <v>415.78740956</v>
      </c>
      <c r="N23" s="20" t="n">
        <v>22.44752181</v>
      </c>
      <c r="O23" s="18" t="s">
        <v>182</v>
      </c>
      <c r="P23" s="20" t="s">
        <v>182</v>
      </c>
      <c r="Q23" s="18" t="s">
        <v>182</v>
      </c>
      <c r="R23" s="20" t="s">
        <v>182</v>
      </c>
      <c r="S23" s="18" t="s">
        <v>182</v>
      </c>
      <c r="T23" s="20" t="s">
        <v>182</v>
      </c>
      <c r="U23" s="18" t="n">
        <v>407.91017061</v>
      </c>
      <c r="V23" s="20" t="n">
        <v>6.15851341</v>
      </c>
    </row>
    <row r="24" spans="1:22">
      <c r="A24" s="15" t="s">
        <v>199</v>
      </c>
      <c r="B24" s="17" t="n">
        <v>6647</v>
      </c>
      <c r="C24" s="18">
        <f>(28.0/B24*100)</f>
        <v/>
      </c>
      <c r="D24" s="19" t="n">
        <v>6619</v>
      </c>
      <c r="E24" s="18" t="n">
        <v>497.971984</v>
      </c>
      <c r="F24" s="20" t="n">
        <v>5.04055985</v>
      </c>
      <c r="G24" s="18" t="n">
        <v>526.1013189499999</v>
      </c>
      <c r="H24" s="20" t="n">
        <v>3.31716719</v>
      </c>
      <c r="I24" s="18" t="n">
        <v>526.19866365</v>
      </c>
      <c r="J24" s="20" t="n">
        <v>3.45951606</v>
      </c>
      <c r="K24" s="18" t="n">
        <v>515.07599167</v>
      </c>
      <c r="L24" s="20" t="n">
        <v>4.92074801</v>
      </c>
      <c r="M24" s="18" t="n">
        <v>421.72680658</v>
      </c>
      <c r="N24" s="20" t="n">
        <v>17.49008828</v>
      </c>
      <c r="O24" s="18" t="s">
        <v>182</v>
      </c>
      <c r="P24" s="20" t="s">
        <v>182</v>
      </c>
      <c r="Q24" s="18" t="s">
        <v>182</v>
      </c>
      <c r="R24" s="20" t="s">
        <v>182</v>
      </c>
      <c r="S24" s="18" t="s">
        <v>182</v>
      </c>
      <c r="T24" s="20" t="s">
        <v>182</v>
      </c>
      <c r="U24" s="18" t="n">
        <v>435.77669851</v>
      </c>
      <c r="V24" s="20" t="n">
        <v>13.5253026</v>
      </c>
    </row>
    <row r="25" spans="1:22">
      <c r="A25" s="15" t="s">
        <v>200</v>
      </c>
      <c r="B25" s="17" t="n">
        <v>5581</v>
      </c>
      <c r="C25" s="18">
        <f>(28.0/B25*100)</f>
        <v/>
      </c>
      <c r="D25" s="19" t="n">
        <v>5553</v>
      </c>
      <c r="E25" s="18" t="n">
        <v>474.37822103</v>
      </c>
      <c r="F25" s="20" t="n">
        <v>5.72910127</v>
      </c>
      <c r="G25" s="18" t="n">
        <v>518.30717576</v>
      </c>
      <c r="H25" s="20" t="n">
        <v>4.20878269</v>
      </c>
      <c r="I25" s="18" t="n">
        <v>525.5462988</v>
      </c>
      <c r="J25" s="20" t="n">
        <v>3.7439391</v>
      </c>
      <c r="K25" s="18" t="n">
        <v>529.73285321</v>
      </c>
      <c r="L25" s="20" t="n">
        <v>5.35102302</v>
      </c>
      <c r="M25" s="18" t="n">
        <v>368.87327966</v>
      </c>
      <c r="N25" s="20" t="n">
        <v>23.3815843</v>
      </c>
      <c r="O25" s="18" t="s">
        <v>182</v>
      </c>
      <c r="P25" s="20" t="s">
        <v>182</v>
      </c>
      <c r="Q25" s="18" t="s">
        <v>182</v>
      </c>
      <c r="R25" s="20" t="s">
        <v>182</v>
      </c>
      <c r="S25" s="18" t="s">
        <v>182</v>
      </c>
      <c r="T25" s="20" t="s">
        <v>182</v>
      </c>
      <c r="U25" s="18" t="n">
        <v>442.93591551</v>
      </c>
      <c r="V25" s="20" t="n">
        <v>24.63905071</v>
      </c>
    </row>
    <row r="26" spans="1:22">
      <c r="A26" s="15" t="s">
        <v>201</v>
      </c>
      <c r="B26" s="17" t="n">
        <v>4869</v>
      </c>
      <c r="C26" s="18">
        <f>(113.0/B26*100)</f>
        <v/>
      </c>
      <c r="D26" s="19" t="n">
        <v>4756</v>
      </c>
      <c r="E26" s="18" t="n">
        <v>489.47256684</v>
      </c>
      <c r="F26" s="20" t="n">
        <v>4.21945792</v>
      </c>
      <c r="G26" s="18" t="n">
        <v>495.41054825</v>
      </c>
      <c r="H26" s="20" t="n">
        <v>2.62644702</v>
      </c>
      <c r="I26" s="18" t="n">
        <v>483.91888782</v>
      </c>
      <c r="J26" s="20" t="n">
        <v>2.97462229</v>
      </c>
      <c r="K26" s="18" t="n">
        <v>488.55279834</v>
      </c>
      <c r="L26" s="20" t="n">
        <v>4.95574261</v>
      </c>
      <c r="M26" s="18" t="s">
        <v>182</v>
      </c>
      <c r="N26" s="20" t="s">
        <v>182</v>
      </c>
      <c r="O26" s="18" t="s">
        <v>182</v>
      </c>
      <c r="P26" s="20" t="s">
        <v>182</v>
      </c>
      <c r="Q26" s="18" t="s">
        <v>182</v>
      </c>
      <c r="R26" s="20" t="s">
        <v>182</v>
      </c>
      <c r="S26" s="18" t="s">
        <v>182</v>
      </c>
      <c r="T26" s="20" t="s">
        <v>182</v>
      </c>
      <c r="U26" s="18" t="n">
        <v>422.38939619</v>
      </c>
      <c r="V26" s="20" t="n">
        <v>8.47571475</v>
      </c>
    </row>
    <row r="27" spans="1:22">
      <c r="A27" s="15" t="s">
        <v>202</v>
      </c>
      <c r="B27" s="17" t="n">
        <v>5299</v>
      </c>
      <c r="C27" s="18">
        <f>(225.0/B27*100)</f>
        <v/>
      </c>
      <c r="D27" s="19" t="n">
        <v>5074</v>
      </c>
      <c r="E27" s="18" t="n">
        <v>510.58406129</v>
      </c>
      <c r="F27" s="20" t="n">
        <v>3.14348836</v>
      </c>
      <c r="G27" s="18" t="n">
        <v>508.11096282</v>
      </c>
      <c r="H27" s="20" t="n">
        <v>3.05844318</v>
      </c>
      <c r="I27" s="18" t="n">
        <v>476.57866987</v>
      </c>
      <c r="J27" s="20" t="n">
        <v>3.54497964</v>
      </c>
      <c r="K27" s="18" t="n">
        <v>465.32546057</v>
      </c>
      <c r="L27" s="20" t="n">
        <v>4.64595146</v>
      </c>
      <c r="M27" s="18" t="n">
        <v>387.30917951</v>
      </c>
      <c r="N27" s="20" t="n">
        <v>16.08929805</v>
      </c>
      <c r="O27" s="18" t="s">
        <v>182</v>
      </c>
      <c r="P27" s="20" t="s">
        <v>182</v>
      </c>
      <c r="Q27" s="18" t="s">
        <v>182</v>
      </c>
      <c r="R27" s="20" t="s">
        <v>182</v>
      </c>
      <c r="S27" s="18" t="s">
        <v>182</v>
      </c>
      <c r="T27" s="20" t="s">
        <v>182</v>
      </c>
      <c r="U27" s="18" t="n">
        <v>405.69828741</v>
      </c>
      <c r="V27" s="20" t="n">
        <v>4.67092483</v>
      </c>
    </row>
    <row r="28" spans="1:22">
      <c r="A28" s="15" t="s">
        <v>203</v>
      </c>
      <c r="B28" s="17" t="n">
        <v>7568</v>
      </c>
      <c r="C28" s="18">
        <f>(150.0/B28*100)</f>
        <v/>
      </c>
      <c r="D28" s="19" t="n">
        <v>7418</v>
      </c>
      <c r="E28" s="18" t="n">
        <v>416.03454885</v>
      </c>
      <c r="F28" s="20" t="n">
        <v>4.10608804</v>
      </c>
      <c r="G28" s="18" t="n">
        <v>434.2536799</v>
      </c>
      <c r="H28" s="20" t="n">
        <v>3.17038306</v>
      </c>
      <c r="I28" s="18" t="n">
        <v>426.02037769</v>
      </c>
      <c r="J28" s="20" t="n">
        <v>3.33031003</v>
      </c>
      <c r="K28" s="18" t="n">
        <v>430.09671851</v>
      </c>
      <c r="L28" s="20" t="n">
        <v>3.50280429</v>
      </c>
      <c r="M28" s="18" t="n">
        <v>334.93985653</v>
      </c>
      <c r="N28" s="20" t="n">
        <v>9.19196545</v>
      </c>
      <c r="O28" s="18" t="s">
        <v>182</v>
      </c>
      <c r="P28" s="20" t="s">
        <v>182</v>
      </c>
      <c r="Q28" s="18" t="s">
        <v>182</v>
      </c>
      <c r="R28" s="20" t="s">
        <v>182</v>
      </c>
      <c r="S28" s="18" t="s">
        <v>182</v>
      </c>
      <c r="T28" s="20" t="s">
        <v>182</v>
      </c>
      <c r="U28" s="18" t="n">
        <v>354.97274388</v>
      </c>
      <c r="V28" s="20" t="n">
        <v>7.36609948</v>
      </c>
    </row>
    <row r="29" spans="1:22">
      <c r="A29" s="15" t="s">
        <v>204</v>
      </c>
      <c r="B29" s="17" t="n">
        <v>5385</v>
      </c>
      <c r="C29" s="18">
        <f>(37.0/B29*100)</f>
        <v/>
      </c>
      <c r="D29" s="19" t="n">
        <v>5348</v>
      </c>
      <c r="E29" s="18" t="n">
        <v>503.23728881</v>
      </c>
      <c r="F29" s="20" t="n">
        <v>6.33299141</v>
      </c>
      <c r="G29" s="18" t="n">
        <v>523.38073955</v>
      </c>
      <c r="H29" s="20" t="n">
        <v>2.89955968</v>
      </c>
      <c r="I29" s="18" t="n">
        <v>507.12270636</v>
      </c>
      <c r="J29" s="20" t="n">
        <v>3.38677159</v>
      </c>
      <c r="K29" s="18" t="n">
        <v>498.70892223</v>
      </c>
      <c r="L29" s="20" t="n">
        <v>4.90898675</v>
      </c>
      <c r="M29" s="18" t="n">
        <v>324.13415987</v>
      </c>
      <c r="N29" s="20" t="n">
        <v>51.69632977</v>
      </c>
      <c r="O29" s="18" t="s">
        <v>182</v>
      </c>
      <c r="P29" s="20" t="s">
        <v>182</v>
      </c>
      <c r="Q29" s="18" t="n">
        <v>314.02123871</v>
      </c>
      <c r="R29" s="20" t="n">
        <v>13.26138992</v>
      </c>
      <c r="S29" s="18" t="s">
        <v>182</v>
      </c>
      <c r="T29" s="20" t="s">
        <v>182</v>
      </c>
      <c r="U29" s="18" t="n">
        <v>398.87338844</v>
      </c>
      <c r="V29" s="20" t="n">
        <v>13.01469074</v>
      </c>
    </row>
    <row r="30" spans="1:22">
      <c r="A30" s="15" t="s">
        <v>205</v>
      </c>
      <c r="B30" s="17" t="n">
        <v>4520</v>
      </c>
      <c r="C30" s="18">
        <f>(641.0/B30*100)</f>
        <v/>
      </c>
      <c r="D30" s="19" t="n">
        <v>3879</v>
      </c>
      <c r="E30" s="18" t="n">
        <v>524.74389567</v>
      </c>
      <c r="F30" s="20" t="n">
        <v>6.77909542</v>
      </c>
      <c r="G30" s="18" t="n">
        <v>535.97565029</v>
      </c>
      <c r="H30" s="20" t="n">
        <v>4.34582642</v>
      </c>
      <c r="I30" s="18" t="n">
        <v>515.79812493</v>
      </c>
      <c r="J30" s="20" t="n">
        <v>4.05915664</v>
      </c>
      <c r="K30" s="18" t="n">
        <v>510.58197245</v>
      </c>
      <c r="L30" s="20" t="n">
        <v>4.5721924</v>
      </c>
      <c r="M30" s="18" t="n">
        <v>405.01001004</v>
      </c>
      <c r="N30" s="20" t="n">
        <v>26.28454288</v>
      </c>
      <c r="O30" s="18" t="s">
        <v>182</v>
      </c>
      <c r="P30" s="20" t="s">
        <v>182</v>
      </c>
      <c r="Q30" s="18" t="s">
        <v>182</v>
      </c>
      <c r="R30" s="20" t="s">
        <v>182</v>
      </c>
      <c r="S30" s="18" t="s">
        <v>182</v>
      </c>
      <c r="T30" s="20" t="s">
        <v>182</v>
      </c>
      <c r="U30" s="18" t="n">
        <v>418.61602319</v>
      </c>
      <c r="V30" s="20" t="n">
        <v>7.47937437</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(19.0/B32*100)</f>
        <v/>
      </c>
      <c r="D32" s="19" t="n">
        <v>4459</v>
      </c>
      <c r="E32" s="18" t="n">
        <v>501.11588395</v>
      </c>
      <c r="F32" s="20" t="n">
        <v>5.77651336</v>
      </c>
      <c r="G32" s="18" t="n">
        <v>523.41077534</v>
      </c>
      <c r="H32" s="20" t="n">
        <v>3.16066596</v>
      </c>
      <c r="I32" s="18" t="n">
        <v>503.37389667</v>
      </c>
      <c r="J32" s="20" t="n">
        <v>3.24465685</v>
      </c>
      <c r="K32" s="18" t="n">
        <v>488.24785298</v>
      </c>
      <c r="L32" s="20" t="n">
        <v>4.13258777</v>
      </c>
      <c r="M32" s="18" t="n">
        <v>415.96615723</v>
      </c>
      <c r="N32" s="20" t="n">
        <v>23.22638406</v>
      </c>
      <c r="O32" s="18" t="s">
        <v>182</v>
      </c>
      <c r="P32" s="20" t="s">
        <v>182</v>
      </c>
      <c r="Q32" s="18" t="s">
        <v>182</v>
      </c>
      <c r="R32" s="20" t="s">
        <v>182</v>
      </c>
      <c r="S32" s="18" t="s">
        <v>182</v>
      </c>
      <c r="T32" s="20" t="s">
        <v>182</v>
      </c>
      <c r="U32" s="18" t="n">
        <v>413.33822335</v>
      </c>
      <c r="V32" s="20" t="n">
        <v>9.291774670000001</v>
      </c>
    </row>
    <row r="33" spans="1:22">
      <c r="A33" s="15" t="s">
        <v>208</v>
      </c>
      <c r="B33" s="17" t="n">
        <v>7325</v>
      </c>
      <c r="C33" s="18">
        <f>(260.0/B33*100)</f>
        <v/>
      </c>
      <c r="D33" s="19" t="n">
        <v>7065</v>
      </c>
      <c r="E33" s="18" t="n">
        <v>480.17114696</v>
      </c>
      <c r="F33" s="20" t="n">
        <v>9.38992446</v>
      </c>
      <c r="G33" s="18" t="n">
        <v>513.4807049999999</v>
      </c>
      <c r="H33" s="20" t="n">
        <v>4.24606273</v>
      </c>
      <c r="I33" s="18" t="n">
        <v>504.76981092</v>
      </c>
      <c r="J33" s="20" t="n">
        <v>3.18605154</v>
      </c>
      <c r="K33" s="18" t="n">
        <v>494.44882992</v>
      </c>
      <c r="L33" s="20" t="n">
        <v>3.01123255</v>
      </c>
      <c r="M33" s="18" t="n">
        <v>376.02911283</v>
      </c>
      <c r="N33" s="20" t="n">
        <v>21.32653468</v>
      </c>
      <c r="O33" s="18" t="s">
        <v>182</v>
      </c>
      <c r="P33" s="20" t="s">
        <v>182</v>
      </c>
      <c r="Q33" s="18" t="s">
        <v>182</v>
      </c>
      <c r="R33" s="20" t="s">
        <v>182</v>
      </c>
      <c r="S33" s="18" t="s">
        <v>182</v>
      </c>
      <c r="T33" s="20" t="s">
        <v>182</v>
      </c>
      <c r="U33" s="18" t="n">
        <v>416.94466355</v>
      </c>
      <c r="V33" s="20" t="n">
        <v>10.24838349</v>
      </c>
    </row>
    <row r="34" spans="1:22">
      <c r="A34" s="15" t="s">
        <v>209</v>
      </c>
      <c r="B34" s="17" t="n">
        <v>6350</v>
      </c>
      <c r="C34" s="18">
        <f>(103.0/B34*100)</f>
        <v/>
      </c>
      <c r="D34" s="19" t="n">
        <v>6247</v>
      </c>
      <c r="E34" s="18" t="n">
        <v>464.28502858</v>
      </c>
      <c r="F34" s="20" t="n">
        <v>4.49107002</v>
      </c>
      <c r="G34" s="18" t="n">
        <v>480.62608548</v>
      </c>
      <c r="H34" s="20" t="n">
        <v>2.60890289</v>
      </c>
      <c r="I34" s="18" t="n">
        <v>459.07673649</v>
      </c>
      <c r="J34" s="20" t="n">
        <v>3.35028344</v>
      </c>
      <c r="K34" s="18" t="n">
        <v>439.69805383</v>
      </c>
      <c r="L34" s="20" t="n">
        <v>4.9895418</v>
      </c>
      <c r="M34" s="18" t="n">
        <v>336.00964723</v>
      </c>
      <c r="N34" s="20" t="n">
        <v>14.75537024</v>
      </c>
      <c r="O34" s="18" t="s">
        <v>182</v>
      </c>
      <c r="P34" s="20" t="s">
        <v>182</v>
      </c>
      <c r="Q34" s="18" t="n">
        <v>263.37193708</v>
      </c>
      <c r="R34" s="20" t="n">
        <v>13.61114927</v>
      </c>
      <c r="S34" s="18" t="s">
        <v>182</v>
      </c>
      <c r="T34" s="20" t="s">
        <v>182</v>
      </c>
      <c r="U34" s="18" t="n">
        <v>352.51219621</v>
      </c>
      <c r="V34" s="20" t="n">
        <v>8.084797930000001</v>
      </c>
    </row>
    <row r="35" spans="1:22">
      <c r="A35" s="15" t="s">
        <v>210</v>
      </c>
      <c r="B35" s="17" t="n">
        <v>6406</v>
      </c>
      <c r="C35" s="18">
        <f>(92.0/B35*100)</f>
        <v/>
      </c>
      <c r="D35" s="19" t="n">
        <v>6314</v>
      </c>
      <c r="E35" s="18" t="n">
        <v>520.63377667</v>
      </c>
      <c r="F35" s="20" t="n">
        <v>3.77582833</v>
      </c>
      <c r="G35" s="18" t="n">
        <v>527.98959158</v>
      </c>
      <c r="H35" s="20" t="n">
        <v>2.3450796</v>
      </c>
      <c r="I35" s="18" t="n">
        <v>494.37173028</v>
      </c>
      <c r="J35" s="20" t="n">
        <v>3.04419447</v>
      </c>
      <c r="K35" s="18" t="n">
        <v>481.94294669</v>
      </c>
      <c r="L35" s="20" t="n">
        <v>4.81064705</v>
      </c>
      <c r="M35" s="18" t="n">
        <v>430.2645433</v>
      </c>
      <c r="N35" s="20" t="n">
        <v>21.07802728</v>
      </c>
      <c r="O35" s="18" t="s">
        <v>182</v>
      </c>
      <c r="P35" s="20" t="s">
        <v>182</v>
      </c>
      <c r="Q35" s="18" t="n">
        <v>337.32521215</v>
      </c>
      <c r="R35" s="20" t="n">
        <v>11.65794297</v>
      </c>
      <c r="S35" s="18" t="s">
        <v>182</v>
      </c>
      <c r="T35" s="20" t="s">
        <v>182</v>
      </c>
      <c r="U35" s="18" t="n">
        <v>406.79598645</v>
      </c>
      <c r="V35" s="20" t="n">
        <v>7.33594249</v>
      </c>
    </row>
    <row r="36" spans="1:22">
      <c r="A36" s="15" t="s">
        <v>211</v>
      </c>
      <c r="B36" s="17" t="n">
        <v>6736</v>
      </c>
      <c r="C36" s="18">
        <f>(85.0/B36*100)</f>
        <v/>
      </c>
      <c r="D36" s="19" t="n">
        <v>6651</v>
      </c>
      <c r="E36" s="18" t="n">
        <v>479.48478373</v>
      </c>
      <c r="F36" s="20" t="n">
        <v>5.30716594</v>
      </c>
      <c r="G36" s="18" t="n">
        <v>507.95391291</v>
      </c>
      <c r="H36" s="20" t="n">
        <v>3.09029131</v>
      </c>
      <c r="I36" s="18" t="n">
        <v>502.96041912</v>
      </c>
      <c r="J36" s="20" t="n">
        <v>2.66671857</v>
      </c>
      <c r="K36" s="18" t="n">
        <v>497.24968194</v>
      </c>
      <c r="L36" s="20" t="n">
        <v>3.09226219</v>
      </c>
      <c r="M36" s="18" t="n">
        <v>369.72364582</v>
      </c>
      <c r="N36" s="20" t="n">
        <v>22.3136275</v>
      </c>
      <c r="O36" s="18" t="s">
        <v>182</v>
      </c>
      <c r="P36" s="20" t="s">
        <v>182</v>
      </c>
      <c r="Q36" s="18" t="s">
        <v>182</v>
      </c>
      <c r="R36" s="20" t="s">
        <v>182</v>
      </c>
      <c r="S36" s="18" t="s">
        <v>182</v>
      </c>
      <c r="T36" s="20" t="s">
        <v>182</v>
      </c>
      <c r="U36" s="18" t="n">
        <v>416.17377654</v>
      </c>
      <c r="V36" s="20" t="n">
        <v>6.78642986</v>
      </c>
    </row>
    <row r="37" spans="1:22">
      <c r="A37" s="15" t="s">
        <v>212</v>
      </c>
      <c r="B37" s="17" t="n">
        <v>5458</v>
      </c>
      <c r="C37" s="18">
        <f>(340.0/B37*100)</f>
        <v/>
      </c>
      <c r="D37" s="19" t="n">
        <v>5118</v>
      </c>
      <c r="E37" s="18" t="n">
        <v>474.91626483</v>
      </c>
      <c r="F37" s="20" t="n">
        <v>8.06236077</v>
      </c>
      <c r="G37" s="18" t="n">
        <v>514.69610576</v>
      </c>
      <c r="H37" s="20" t="n">
        <v>4.68701914</v>
      </c>
      <c r="I37" s="18" t="n">
        <v>514.62156686</v>
      </c>
      <c r="J37" s="20" t="n">
        <v>4.20450573</v>
      </c>
      <c r="K37" s="18" t="n">
        <v>515.7873108700001</v>
      </c>
      <c r="L37" s="20" t="n">
        <v>3.78685162</v>
      </c>
      <c r="M37" s="18" t="n">
        <v>343.16972128</v>
      </c>
      <c r="N37" s="20" t="n">
        <v>23.12127196</v>
      </c>
      <c r="O37" s="18" t="s">
        <v>182</v>
      </c>
      <c r="P37" s="20" t="s">
        <v>182</v>
      </c>
      <c r="Q37" s="18" t="s">
        <v>182</v>
      </c>
      <c r="R37" s="20" t="s">
        <v>182</v>
      </c>
      <c r="S37" s="18" t="s">
        <v>182</v>
      </c>
      <c r="T37" s="20" t="s">
        <v>182</v>
      </c>
      <c r="U37" s="18" t="n">
        <v>417.24506745</v>
      </c>
      <c r="V37" s="20" t="n">
        <v>6.72556124</v>
      </c>
    </row>
    <row r="38" spans="1:22">
      <c r="A38" s="15" t="s">
        <v>213</v>
      </c>
      <c r="B38" s="17" t="n">
        <v>5860</v>
      </c>
      <c r="C38" s="18">
        <f>(76.0/B38*100)</f>
        <v/>
      </c>
      <c r="D38" s="19" t="n">
        <v>5784</v>
      </c>
      <c r="E38" s="18" t="n">
        <v>511.83871529</v>
      </c>
      <c r="F38" s="20" t="n">
        <v>4.00369682</v>
      </c>
      <c r="G38" s="18" t="n">
        <v>509.96749155</v>
      </c>
      <c r="H38" s="20" t="n">
        <v>3.49220528</v>
      </c>
      <c r="I38" s="18" t="n">
        <v>488.94175435</v>
      </c>
      <c r="J38" s="20" t="n">
        <v>4.38309017</v>
      </c>
      <c r="K38" s="18" t="n">
        <v>476.28687829</v>
      </c>
      <c r="L38" s="20" t="n">
        <v>5.75160132</v>
      </c>
      <c r="M38" s="18" t="n">
        <v>369.61260262</v>
      </c>
      <c r="N38" s="20" t="n">
        <v>18.26023486</v>
      </c>
      <c r="O38" s="18" t="s">
        <v>182</v>
      </c>
      <c r="P38" s="20" t="s">
        <v>182</v>
      </c>
      <c r="Q38" s="18" t="s">
        <v>182</v>
      </c>
      <c r="R38" s="20" t="s">
        <v>182</v>
      </c>
      <c r="S38" s="18" t="s">
        <v>182</v>
      </c>
      <c r="T38" s="20" t="s">
        <v>182</v>
      </c>
      <c r="U38" s="18" t="n">
        <v>420.61138605</v>
      </c>
      <c r="V38" s="20" t="n">
        <v>5.71771666</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(5689.0/B40*100)</f>
        <v/>
      </c>
      <c r="D40" s="19" t="n">
        <v>8468</v>
      </c>
      <c r="E40" s="18" t="n">
        <v>494.61231596</v>
      </c>
      <c r="F40" s="20" t="n">
        <v>7.89158299</v>
      </c>
      <c r="G40" s="18" t="n">
        <v>531.21321081</v>
      </c>
      <c r="H40" s="20" t="n">
        <v>3.88689577</v>
      </c>
      <c r="I40" s="18" t="n">
        <v>501.47637557</v>
      </c>
      <c r="J40" s="20" t="n">
        <v>3.80438454</v>
      </c>
      <c r="K40" s="18" t="n">
        <v>495.94048693</v>
      </c>
      <c r="L40" s="20" t="n">
        <v>4.31425893</v>
      </c>
      <c r="M40" s="18" t="n">
        <v>432.02468627</v>
      </c>
      <c r="N40" s="20" t="n">
        <v>21.89614716</v>
      </c>
      <c r="O40" s="18" t="s">
        <v>182</v>
      </c>
      <c r="P40" s="20" t="s">
        <v>182</v>
      </c>
      <c r="Q40" s="18" t="n">
        <v>493.18465857</v>
      </c>
      <c r="R40" s="20" t="n">
        <v>2.25147869</v>
      </c>
      <c r="S40" s="18" t="s">
        <v>182</v>
      </c>
      <c r="T40" s="20" t="s">
        <v>182</v>
      </c>
      <c r="U40" s="18" t="n">
        <v>406.34629627</v>
      </c>
      <c r="V40" s="20" t="n">
        <v>7.72154656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(2928.0/B46*100)</f>
        <v/>
      </c>
      <c r="D46" s="19" t="n">
        <v>20213</v>
      </c>
      <c r="E46" s="18" t="n">
        <v>390.06658365</v>
      </c>
      <c r="F46" s="20" t="n">
        <v>4.86840737</v>
      </c>
      <c r="G46" s="18" t="n">
        <v>438.34835679</v>
      </c>
      <c r="H46" s="20" t="n">
        <v>4.29588854</v>
      </c>
      <c r="I46" s="18" t="n">
        <v>421.20559932</v>
      </c>
      <c r="J46" s="20" t="n">
        <v>4.28647055</v>
      </c>
      <c r="K46" s="18" t="n">
        <v>436.08032941</v>
      </c>
      <c r="L46" s="20" t="n">
        <v>4.3945046</v>
      </c>
      <c r="M46" s="18" t="n">
        <v>307.86644132</v>
      </c>
      <c r="N46" s="20" t="n">
        <v>11.90587687</v>
      </c>
      <c r="O46" s="18" t="s">
        <v>182</v>
      </c>
      <c r="P46" s="20" t="s">
        <v>182</v>
      </c>
      <c r="Q46" s="18" t="s">
        <v>182</v>
      </c>
      <c r="R46" s="20" t="s">
        <v>182</v>
      </c>
      <c r="S46" s="18" t="s">
        <v>182</v>
      </c>
      <c r="T46" s="20" t="s">
        <v>182</v>
      </c>
      <c r="U46" s="18" t="n">
        <v>386.65835759</v>
      </c>
      <c r="V46" s="20" t="n">
        <v>3.84448403</v>
      </c>
    </row>
    <row r="47" spans="1:22">
      <c r="A47" s="15" t="s">
        <v>222</v>
      </c>
      <c r="B47" s="17" t="n">
        <v>5928</v>
      </c>
      <c r="C47" s="18">
        <f>(227.0/B47*100)</f>
        <v/>
      </c>
      <c r="D47" s="19" t="n">
        <v>5701</v>
      </c>
      <c r="E47" s="18" t="n">
        <v>417.9020387</v>
      </c>
      <c r="F47" s="20" t="n">
        <v>8.531472989999999</v>
      </c>
      <c r="G47" s="18" t="n">
        <v>474.25877388</v>
      </c>
      <c r="H47" s="20" t="n">
        <v>6.01974895</v>
      </c>
      <c r="I47" s="18" t="n">
        <v>450.37072358</v>
      </c>
      <c r="J47" s="20" t="n">
        <v>4.45841282</v>
      </c>
      <c r="K47" s="18" t="n">
        <v>444.07773776</v>
      </c>
      <c r="L47" s="20" t="n">
        <v>5.44746142</v>
      </c>
      <c r="M47" s="18" t="n">
        <v>325.00177883</v>
      </c>
      <c r="N47" s="20" t="n">
        <v>13.28366105</v>
      </c>
      <c r="O47" s="18" t="s">
        <v>182</v>
      </c>
      <c r="P47" s="20" t="s">
        <v>182</v>
      </c>
      <c r="Q47" s="18" t="s">
        <v>182</v>
      </c>
      <c r="R47" s="20" t="s">
        <v>182</v>
      </c>
      <c r="S47" s="18" t="s">
        <v>182</v>
      </c>
      <c r="T47" s="20" t="s">
        <v>182</v>
      </c>
      <c r="U47" s="18" t="n">
        <v>351.73780267</v>
      </c>
      <c r="V47" s="20" t="n">
        <v>5.57040386</v>
      </c>
    </row>
    <row r="48" spans="1:22">
      <c r="A48" s="15" t="s">
        <v>223</v>
      </c>
      <c r="B48" s="17" t="n">
        <v>9841</v>
      </c>
      <c r="C48" s="18">
        <f>(19.0/B48*100)</f>
        <v/>
      </c>
      <c r="D48" s="19" t="n">
        <v>9822</v>
      </c>
      <c r="E48" s="18" t="n">
        <v>473.50678273</v>
      </c>
      <c r="F48" s="20" t="n">
        <v>7.76988978</v>
      </c>
      <c r="G48" s="18" t="n">
        <v>504.38183699</v>
      </c>
      <c r="H48" s="20" t="n">
        <v>5.90153772</v>
      </c>
      <c r="I48" s="18" t="n">
        <v>498.94967343</v>
      </c>
      <c r="J48" s="20" t="n">
        <v>4.80888842</v>
      </c>
      <c r="K48" s="18" t="n">
        <v>507.30051155</v>
      </c>
      <c r="L48" s="20" t="n">
        <v>5.87032304</v>
      </c>
      <c r="M48" s="18" t="n">
        <v>324.36252601</v>
      </c>
      <c r="N48" s="20" t="n">
        <v>11.17732921</v>
      </c>
      <c r="O48" s="18" t="s">
        <v>182</v>
      </c>
      <c r="P48" s="20" t="s">
        <v>182</v>
      </c>
      <c r="Q48" s="18" t="s">
        <v>182</v>
      </c>
      <c r="R48" s="20" t="s">
        <v>182</v>
      </c>
      <c r="S48" s="18" t="s">
        <v>182</v>
      </c>
      <c r="T48" s="20" t="s">
        <v>182</v>
      </c>
      <c r="U48" s="18" t="n">
        <v>400.44286262</v>
      </c>
      <c r="V48" s="20" t="n">
        <v>26.25164998</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(1219.0/B50*100)</f>
        <v/>
      </c>
      <c r="D50" s="19" t="n">
        <v>10576</v>
      </c>
      <c r="E50" s="18" t="n">
        <v>427.31235442</v>
      </c>
      <c r="F50" s="20" t="n">
        <v>5.05886812</v>
      </c>
      <c r="G50" s="18" t="n">
        <v>445.35615108</v>
      </c>
      <c r="H50" s="20" t="n">
        <v>3.21256535</v>
      </c>
      <c r="I50" s="18" t="n">
        <v>432.72835712</v>
      </c>
      <c r="J50" s="20" t="n">
        <v>3.29601252</v>
      </c>
      <c r="K50" s="18" t="n">
        <v>431.74976631</v>
      </c>
      <c r="L50" s="20" t="n">
        <v>5.08139283</v>
      </c>
      <c r="M50" s="18" t="n">
        <v>322.25586987</v>
      </c>
      <c r="N50" s="20" t="n">
        <v>8.56992509</v>
      </c>
      <c r="O50" s="18" t="s">
        <v>182</v>
      </c>
      <c r="P50" s="20" t="s">
        <v>182</v>
      </c>
      <c r="Q50" s="18" t="s">
        <v>182</v>
      </c>
      <c r="R50" s="20" t="s">
        <v>182</v>
      </c>
      <c r="S50" s="18" t="s">
        <v>182</v>
      </c>
      <c r="T50" s="20" t="s">
        <v>182</v>
      </c>
      <c r="U50" s="18" t="n">
        <v>384.60730009</v>
      </c>
      <c r="V50" s="20" t="n">
        <v>7.38226582</v>
      </c>
    </row>
    <row r="51" spans="1:22">
      <c r="A51" s="15" t="s">
        <v>226</v>
      </c>
      <c r="B51" s="17" t="n">
        <v>6866</v>
      </c>
      <c r="C51" s="18">
        <f>(116.0/B51*100)</f>
        <v/>
      </c>
      <c r="D51" s="19" t="n">
        <v>6750</v>
      </c>
      <c r="E51" s="18" t="n">
        <v>414.22820279</v>
      </c>
      <c r="F51" s="20" t="n">
        <v>4.78004047</v>
      </c>
      <c r="G51" s="18" t="n">
        <v>440.74609771</v>
      </c>
      <c r="H51" s="20" t="n">
        <v>3.74465359</v>
      </c>
      <c r="I51" s="18" t="n">
        <v>435.45128934</v>
      </c>
      <c r="J51" s="20" t="n">
        <v>3.43272263</v>
      </c>
      <c r="K51" s="18" t="n">
        <v>437.45732943</v>
      </c>
      <c r="L51" s="20" t="n">
        <v>3.83639284</v>
      </c>
      <c r="M51" s="18" t="n">
        <v>306.15936954</v>
      </c>
      <c r="N51" s="20" t="n">
        <v>16.24559738</v>
      </c>
      <c r="O51" s="18" t="s">
        <v>182</v>
      </c>
      <c r="P51" s="20" t="s">
        <v>182</v>
      </c>
      <c r="Q51" s="18" t="n">
        <v>427.96430568</v>
      </c>
      <c r="R51" s="20" t="n">
        <v>5.20460603</v>
      </c>
      <c r="S51" s="18" t="s">
        <v>182</v>
      </c>
      <c r="T51" s="20" t="s">
        <v>182</v>
      </c>
      <c r="U51" s="18" t="n">
        <v>387.92897029</v>
      </c>
      <c r="V51" s="20" t="n">
        <v>5.16004908</v>
      </c>
    </row>
    <row r="52" spans="1:22">
      <c r="A52" s="15" t="s">
        <v>227</v>
      </c>
      <c r="B52" s="17" t="n">
        <v>5809</v>
      </c>
      <c r="C52" s="18">
        <f>(126.0/B52*100)</f>
        <v/>
      </c>
      <c r="D52" s="19" t="n">
        <v>5683</v>
      </c>
      <c r="E52" s="18" t="n">
        <v>473.05826136</v>
      </c>
      <c r="F52" s="20" t="n">
        <v>5.1233856</v>
      </c>
      <c r="G52" s="18" t="n">
        <v>504.63970635</v>
      </c>
      <c r="H52" s="20" t="n">
        <v>3.42119583</v>
      </c>
      <c r="I52" s="18" t="n">
        <v>492.35166148</v>
      </c>
      <c r="J52" s="20" t="n">
        <v>3.26149962</v>
      </c>
      <c r="K52" s="18" t="n">
        <v>484.46935148</v>
      </c>
      <c r="L52" s="20" t="n">
        <v>3.61656195</v>
      </c>
      <c r="M52" s="18" t="n">
        <v>369.52470076</v>
      </c>
      <c r="N52" s="20" t="n">
        <v>22.63947018</v>
      </c>
      <c r="O52" s="18" t="s">
        <v>182</v>
      </c>
      <c r="P52" s="20" t="s">
        <v>182</v>
      </c>
      <c r="Q52" s="18" t="s">
        <v>182</v>
      </c>
      <c r="R52" s="20" t="s">
        <v>182</v>
      </c>
      <c r="S52" s="18" t="s">
        <v>182</v>
      </c>
      <c r="T52" s="20" t="s">
        <v>182</v>
      </c>
      <c r="U52" s="18" t="n">
        <v>389.9650844</v>
      </c>
      <c r="V52" s="20" t="n">
        <v>7.35437466</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(531.0/B54*100)</f>
        <v/>
      </c>
      <c r="D54" s="19" t="n">
        <v>4209</v>
      </c>
      <c r="E54" s="18" t="n">
        <v>356.06039052</v>
      </c>
      <c r="F54" s="20" t="n">
        <v>4.40961317</v>
      </c>
      <c r="G54" s="18" t="n">
        <v>393.4055072</v>
      </c>
      <c r="H54" s="20" t="n">
        <v>5.03750978</v>
      </c>
      <c r="I54" s="18" t="n">
        <v>368.51597287</v>
      </c>
      <c r="J54" s="20" t="n">
        <v>4.1656159</v>
      </c>
      <c r="K54" s="18" t="n">
        <v>379.26759491</v>
      </c>
      <c r="L54" s="20" t="n">
        <v>5.17153373</v>
      </c>
      <c r="M54" s="18" t="n">
        <v>297.57841935</v>
      </c>
      <c r="N54" s="20" t="n">
        <v>8.27344974</v>
      </c>
      <c r="O54" s="18" t="s">
        <v>182</v>
      </c>
      <c r="P54" s="20" t="s">
        <v>182</v>
      </c>
      <c r="Q54" s="18" t="s">
        <v>182</v>
      </c>
      <c r="R54" s="20" t="s">
        <v>182</v>
      </c>
      <c r="S54" s="18" t="s">
        <v>182</v>
      </c>
      <c r="T54" s="20" t="s">
        <v>182</v>
      </c>
      <c r="U54" s="18" t="n">
        <v>312.28827577</v>
      </c>
      <c r="V54" s="20" t="n">
        <v>4.69725816</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509.35052347</v>
      </c>
      <c r="F56" s="20" t="n">
        <v>6.10905855</v>
      </c>
      <c r="G56" s="18" t="n">
        <v>538.86553472</v>
      </c>
      <c r="H56" s="20" t="n">
        <v>3.57865764</v>
      </c>
      <c r="I56" s="18" t="n">
        <v>529.1539322</v>
      </c>
      <c r="J56" s="20" t="n">
        <v>3.24585317</v>
      </c>
      <c r="K56" s="18" t="n">
        <v>516.8454371</v>
      </c>
      <c r="L56" s="20" t="n">
        <v>4.07339603</v>
      </c>
      <c r="M56" s="18" t="n">
        <v>431.98054993</v>
      </c>
      <c r="N56" s="20" t="n">
        <v>17.09401393</v>
      </c>
      <c r="O56" s="18" t="s">
        <v>182</v>
      </c>
      <c r="P56" s="20" t="s">
        <v>182</v>
      </c>
      <c r="Q56" s="18" t="s">
        <v>182</v>
      </c>
      <c r="R56" s="20" t="s">
        <v>182</v>
      </c>
      <c r="S56" s="18" t="s">
        <v>182</v>
      </c>
      <c r="T56" s="20" t="s">
        <v>182</v>
      </c>
      <c r="U56" s="18" t="n">
        <v>405.97680846</v>
      </c>
      <c r="V56" s="20" t="n">
        <v>22.63906988</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(273.0/B61*100)</f>
        <v/>
      </c>
      <c r="D61" s="19" t="n">
        <v>6252</v>
      </c>
      <c r="E61" s="18" t="n">
        <v>479.95910006</v>
      </c>
      <c r="F61" s="20" t="n">
        <v>3.19100631</v>
      </c>
      <c r="G61" s="18" t="n">
        <v>486.02208503</v>
      </c>
      <c r="H61" s="20" t="n">
        <v>3.73035651</v>
      </c>
      <c r="I61" s="18" t="n">
        <v>480.4200308</v>
      </c>
      <c r="J61" s="20" t="n">
        <v>3.71205665</v>
      </c>
      <c r="K61" s="18" t="n">
        <v>467.42783991</v>
      </c>
      <c r="L61" s="20" t="n">
        <v>4.31975069</v>
      </c>
      <c r="M61" s="18" t="n">
        <v>368.81442632</v>
      </c>
      <c r="N61" s="20" t="n">
        <v>17.16780352</v>
      </c>
      <c r="O61" s="18" t="s">
        <v>182</v>
      </c>
      <c r="P61" s="20" t="s">
        <v>182</v>
      </c>
      <c r="Q61" s="18" t="s">
        <v>182</v>
      </c>
      <c r="R61" s="20" t="s">
        <v>182</v>
      </c>
      <c r="S61" s="18" t="s">
        <v>182</v>
      </c>
      <c r="T61" s="20" t="s">
        <v>182</v>
      </c>
      <c r="U61" s="18" t="n">
        <v>373.33655991</v>
      </c>
      <c r="V61" s="20" t="n">
        <v>8.63009095</v>
      </c>
    </row>
    <row r="62" spans="1:22">
      <c r="A62" s="15" t="s">
        <v>237</v>
      </c>
      <c r="B62" s="17" t="n">
        <v>4476</v>
      </c>
      <c r="C62" s="18">
        <f>(5.0/B62*100)</f>
        <v/>
      </c>
      <c r="D62" s="19" t="n">
        <v>4471</v>
      </c>
      <c r="E62" s="18" t="n">
        <v>487.84747825</v>
      </c>
      <c r="F62" s="20" t="n">
        <v>7.24242735</v>
      </c>
      <c r="G62" s="18" t="n">
        <v>512.51269049</v>
      </c>
      <c r="H62" s="20" t="n">
        <v>2.86106154</v>
      </c>
      <c r="I62" s="18" t="n">
        <v>512.36135542</v>
      </c>
      <c r="J62" s="20" t="n">
        <v>2.01515271</v>
      </c>
      <c r="K62" s="18" t="n">
        <v>503.9911687</v>
      </c>
      <c r="L62" s="20" t="n">
        <v>2.33509318</v>
      </c>
      <c r="M62" s="18" t="n">
        <v>426.5402774</v>
      </c>
      <c r="N62" s="20" t="n">
        <v>15.63912385</v>
      </c>
      <c r="O62" s="18" t="s">
        <v>182</v>
      </c>
      <c r="P62" s="20" t="s">
        <v>182</v>
      </c>
      <c r="Q62" s="18" t="s">
        <v>182</v>
      </c>
      <c r="R62" s="20" t="s">
        <v>182</v>
      </c>
      <c r="S62" s="18" t="s">
        <v>182</v>
      </c>
      <c r="T62" s="20" t="s">
        <v>182</v>
      </c>
      <c r="U62" s="18" t="n">
        <v>434.74939984</v>
      </c>
      <c r="V62" s="20" t="n">
        <v>19.11749531</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(529.0/B67*100)</f>
        <v/>
      </c>
      <c r="D67" s="19" t="n">
        <v>6442</v>
      </c>
      <c r="E67" s="18" t="n">
        <v>390.93917671</v>
      </c>
      <c r="F67" s="20" t="n">
        <v>4.24305871</v>
      </c>
      <c r="G67" s="18" t="n">
        <v>419.78591239</v>
      </c>
      <c r="H67" s="20" t="n">
        <v>3.52236182</v>
      </c>
      <c r="I67" s="18" t="n">
        <v>406.49934455</v>
      </c>
      <c r="J67" s="20" t="n">
        <v>3.56286759</v>
      </c>
      <c r="K67" s="18" t="n">
        <v>422.08172562</v>
      </c>
      <c r="L67" s="20" t="n">
        <v>5.21443629</v>
      </c>
      <c r="M67" s="18" t="n">
        <v>291.76354753</v>
      </c>
      <c r="N67" s="20" t="n">
        <v>5.37762837</v>
      </c>
      <c r="O67" s="18" t="s">
        <v>182</v>
      </c>
      <c r="P67" s="20" t="s">
        <v>182</v>
      </c>
      <c r="Q67" s="18" t="s">
        <v>182</v>
      </c>
      <c r="R67" s="20" t="s">
        <v>182</v>
      </c>
      <c r="S67" s="18" t="s">
        <v>182</v>
      </c>
      <c r="T67" s="20" t="s">
        <v>182</v>
      </c>
      <c r="U67" s="18" t="n">
        <v>336.99752695</v>
      </c>
      <c r="V67" s="20" t="n">
        <v>5.74470354</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494.13763767</v>
      </c>
      <c r="F70" s="20" t="n">
        <v>5.29967564</v>
      </c>
      <c r="G70" s="18" t="n">
        <v>506.78334466</v>
      </c>
      <c r="H70" s="20" t="n">
        <v>3.10331919</v>
      </c>
      <c r="I70" s="18" t="n">
        <v>495.67452693</v>
      </c>
      <c r="J70" s="20" t="n">
        <v>3.86793873</v>
      </c>
      <c r="K70" s="18" t="n">
        <v>492.88924414</v>
      </c>
      <c r="L70" s="20" t="n">
        <v>6.84308652</v>
      </c>
      <c r="M70" s="18" t="n">
        <v>426.1731216</v>
      </c>
      <c r="N70" s="20" t="n">
        <v>17.43907662</v>
      </c>
      <c r="O70" s="18" t="s">
        <v>182</v>
      </c>
      <c r="P70" s="20" t="s">
        <v>182</v>
      </c>
      <c r="Q70" s="18" t="s">
        <v>182</v>
      </c>
      <c r="R70" s="20" t="s">
        <v>182</v>
      </c>
      <c r="S70" s="18" t="s">
        <v>182</v>
      </c>
      <c r="T70" s="20" t="s">
        <v>182</v>
      </c>
      <c r="U70" s="18" t="n">
        <v>437.09128524</v>
      </c>
      <c r="V70" s="20" t="n">
        <v>8.49606022</v>
      </c>
    </row>
    <row r="71" spans="1:22">
      <c r="A71" s="15" t="s">
        <v>246</v>
      </c>
      <c r="B71" s="17" t="n">
        <v>6115</v>
      </c>
      <c r="C71" s="18">
        <f>(124.0/B71*100)</f>
        <v/>
      </c>
      <c r="D71" s="19" t="n">
        <v>5991</v>
      </c>
      <c r="E71" s="18" t="n">
        <v>521.21520587</v>
      </c>
      <c r="F71" s="20" t="n">
        <v>5.68130177</v>
      </c>
      <c r="G71" s="18" t="n">
        <v>556.40465463</v>
      </c>
      <c r="H71" s="20" t="n">
        <v>3.09017838</v>
      </c>
      <c r="I71" s="18" t="n">
        <v>532.96087539</v>
      </c>
      <c r="J71" s="20" t="n">
        <v>2.34777255</v>
      </c>
      <c r="K71" s="18" t="n">
        <v>529.2624110100001</v>
      </c>
      <c r="L71" s="20" t="n">
        <v>3.23201794</v>
      </c>
      <c r="M71" s="18" t="n">
        <v>440.86831375</v>
      </c>
      <c r="N71" s="20" t="n">
        <v>17.19045308</v>
      </c>
      <c r="O71" s="18" t="s">
        <v>182</v>
      </c>
      <c r="P71" s="20" t="s">
        <v>182</v>
      </c>
      <c r="Q71" s="18" t="s">
        <v>182</v>
      </c>
      <c r="R71" s="20" t="s">
        <v>182</v>
      </c>
      <c r="S71" s="18" t="s">
        <v>182</v>
      </c>
      <c r="T71" s="20" t="s">
        <v>182</v>
      </c>
      <c r="U71" s="18" t="n">
        <v>494.77952944</v>
      </c>
      <c r="V71" s="20" t="n">
        <v>12.93302832</v>
      </c>
    </row>
    <row r="72" spans="1:22">
      <c r="A72" s="15" t="s">
        <v>247</v>
      </c>
      <c r="B72" s="17" t="n">
        <v>7708</v>
      </c>
      <c r="C72" s="18">
        <f>(9.0/B72*100)</f>
        <v/>
      </c>
      <c r="D72" s="19" t="n">
        <v>7699</v>
      </c>
      <c r="E72" s="18" t="n">
        <v>452.93269631</v>
      </c>
      <c r="F72" s="20" t="n">
        <v>8.65202554</v>
      </c>
      <c r="G72" s="18" t="n">
        <v>497.65891254</v>
      </c>
      <c r="H72" s="20" t="n">
        <v>3.81703415</v>
      </c>
      <c r="I72" s="18" t="n">
        <v>500.29969984</v>
      </c>
      <c r="J72" s="20" t="n">
        <v>2.83139306</v>
      </c>
      <c r="K72" s="18" t="n">
        <v>501.07863121</v>
      </c>
      <c r="L72" s="20" t="n">
        <v>2.99517994</v>
      </c>
      <c r="M72" s="18" t="n">
        <v>326.14458683</v>
      </c>
      <c r="N72" s="20" t="n">
        <v>15.96470294</v>
      </c>
      <c r="O72" s="18" t="s">
        <v>182</v>
      </c>
      <c r="P72" s="20" t="s">
        <v>182</v>
      </c>
      <c r="Q72" s="18" t="s">
        <v>182</v>
      </c>
      <c r="R72" s="20" t="s">
        <v>182</v>
      </c>
      <c r="S72" s="18" t="s">
        <v>182</v>
      </c>
      <c r="T72" s="20" t="s">
        <v>182</v>
      </c>
      <c r="U72" s="18" t="n">
        <v>419.57021701</v>
      </c>
      <c r="V72" s="20" t="n">
        <v>28.60421267</v>
      </c>
    </row>
    <row r="73" spans="1:22">
      <c r="A73" s="15" t="s">
        <v>248</v>
      </c>
      <c r="B73" s="17" t="n">
        <v>8249</v>
      </c>
      <c r="C73" s="18">
        <f>(262.0/B73*100)</f>
        <v/>
      </c>
      <c r="D73" s="19" t="n">
        <v>7987</v>
      </c>
      <c r="E73" s="18" t="n">
        <v>387.06002195</v>
      </c>
      <c r="F73" s="20" t="n">
        <v>4.86404548</v>
      </c>
      <c r="G73" s="18" t="n">
        <v>409.59581576</v>
      </c>
      <c r="H73" s="20" t="n">
        <v>4.14879115</v>
      </c>
      <c r="I73" s="18" t="n">
        <v>411.38623848</v>
      </c>
      <c r="J73" s="20" t="n">
        <v>3.57352354</v>
      </c>
      <c r="K73" s="18" t="n">
        <v>428.87506958</v>
      </c>
      <c r="L73" s="20" t="n">
        <v>4.45569208</v>
      </c>
      <c r="M73" s="18" t="n">
        <v>351.84252841</v>
      </c>
      <c r="N73" s="20" t="n">
        <v>8.1004358</v>
      </c>
      <c r="O73" s="18" t="s">
        <v>182</v>
      </c>
      <c r="P73" s="20" t="s">
        <v>182</v>
      </c>
      <c r="Q73" s="18" t="s">
        <v>182</v>
      </c>
      <c r="R73" s="20" t="s">
        <v>182</v>
      </c>
      <c r="S73" s="18" t="s">
        <v>182</v>
      </c>
      <c r="T73" s="20" t="s">
        <v>182</v>
      </c>
      <c r="U73" s="18" t="n">
        <v>351.1451555</v>
      </c>
      <c r="V73" s="20" t="n">
        <v>9.090873050000001</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(314.0/B77*100)</f>
        <v/>
      </c>
      <c r="D77" s="19" t="n">
        <v>5748</v>
      </c>
      <c r="E77" s="18" t="n">
        <v>428.57804976</v>
      </c>
      <c r="F77" s="20" t="n">
        <v>5.46562555</v>
      </c>
      <c r="G77" s="18" t="n">
        <v>472.692037</v>
      </c>
      <c r="H77" s="20" t="n">
        <v>4.22562841</v>
      </c>
      <c r="I77" s="18" t="n">
        <v>455.87380315</v>
      </c>
      <c r="J77" s="20" t="n">
        <v>3.49898966</v>
      </c>
      <c r="K77" s="18" t="n">
        <v>450.87407176</v>
      </c>
      <c r="L77" s="20" t="n">
        <v>4.37551556</v>
      </c>
      <c r="M77" s="18" t="n">
        <v>324.87880635</v>
      </c>
      <c r="N77" s="20" t="n">
        <v>14.89113436</v>
      </c>
      <c r="O77" s="18" t="s">
        <v>182</v>
      </c>
      <c r="P77" s="20" t="s">
        <v>182</v>
      </c>
      <c r="Q77" s="18" t="s">
        <v>182</v>
      </c>
      <c r="R77" s="20" t="s">
        <v>182</v>
      </c>
      <c r="S77" s="18" t="s">
        <v>182</v>
      </c>
      <c r="T77" s="20" t="s">
        <v>182</v>
      </c>
      <c r="U77" s="18" t="n">
        <v>374.11767208</v>
      </c>
      <c r="V77" s="20" t="n">
        <v>4.05072401</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358</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415.06602859</v>
      </c>
      <c r="F7" s="20" t="n">
        <v>9.490276959999999</v>
      </c>
      <c r="G7" s="18" t="n">
        <v>459.94628534</v>
      </c>
      <c r="H7" s="20" t="n">
        <v>7.66376199</v>
      </c>
      <c r="I7" s="18" t="n">
        <v>510.54080576</v>
      </c>
      <c r="J7" s="20" t="n">
        <v>2.09077434</v>
      </c>
      <c r="K7" s="18" t="n">
        <v>520.44613097</v>
      </c>
      <c r="L7" s="20" t="n">
        <v>2.31308322</v>
      </c>
      <c r="M7" s="18" t="n">
        <v>407.59514641</v>
      </c>
      <c r="N7" s="20" t="n">
        <v>17.19088166</v>
      </c>
      <c r="O7" s="18" t="s">
        <v>182</v>
      </c>
      <c r="P7" s="20" t="s">
        <v>182</v>
      </c>
      <c r="Q7" s="18" t="s">
        <v>182</v>
      </c>
      <c r="R7" s="20" t="s">
        <v>182</v>
      </c>
      <c r="S7" s="18" t="s">
        <v>182</v>
      </c>
      <c r="T7" s="20" t="s">
        <v>182</v>
      </c>
      <c r="U7" s="18" t="n">
        <v>467.52196633</v>
      </c>
      <c r="V7" s="20" t="n">
        <v>5.04380888</v>
      </c>
    </row>
    <row r="8" spans="1:22">
      <c r="A8" s="15" t="s">
        <v>183</v>
      </c>
      <c r="B8" s="17" t="n">
        <v>7007</v>
      </c>
      <c r="C8" s="18">
        <f>(227.0/B8*100)</f>
        <v/>
      </c>
      <c r="D8" s="19" t="n">
        <v>6780</v>
      </c>
      <c r="E8" s="18" t="n">
        <v>415.92396182</v>
      </c>
      <c r="F8" s="20" t="n">
        <v>8.914554300000001</v>
      </c>
      <c r="G8" s="18" t="n">
        <v>461.83597261</v>
      </c>
      <c r="H8" s="20" t="n">
        <v>7.16325488</v>
      </c>
      <c r="I8" s="18" t="n">
        <v>499.42563758</v>
      </c>
      <c r="J8" s="20" t="n">
        <v>2.90361462</v>
      </c>
      <c r="K8" s="18" t="n">
        <v>500.09542096</v>
      </c>
      <c r="L8" s="20" t="n">
        <v>3.26572056</v>
      </c>
      <c r="M8" s="18" t="n">
        <v>386.26625258</v>
      </c>
      <c r="N8" s="20" t="n">
        <v>31.80566846</v>
      </c>
      <c r="O8" s="18" t="s">
        <v>182</v>
      </c>
      <c r="P8" s="20" t="s">
        <v>182</v>
      </c>
      <c r="Q8" s="18" t="n">
        <v>361.38025951</v>
      </c>
      <c r="R8" s="20" t="n">
        <v>22.72565673</v>
      </c>
      <c r="S8" s="18" t="s">
        <v>182</v>
      </c>
      <c r="T8" s="20" t="s">
        <v>182</v>
      </c>
      <c r="U8" s="18" t="n">
        <v>393.99433131</v>
      </c>
      <c r="V8" s="20" t="n">
        <v>8.00702439</v>
      </c>
    </row>
    <row r="9" spans="1:22">
      <c r="A9" s="15" t="s">
        <v>184</v>
      </c>
      <c r="B9" s="17" t="n">
        <v>9651</v>
      </c>
      <c r="C9" s="18">
        <f>(627.0/B9*100)</f>
        <v/>
      </c>
      <c r="D9" s="19" t="n">
        <v>9024</v>
      </c>
      <c r="E9" s="18" t="n">
        <v>426.1791318</v>
      </c>
      <c r="F9" s="20" t="n">
        <v>7.06972569</v>
      </c>
      <c r="G9" s="18" t="n">
        <v>471.40185365</v>
      </c>
      <c r="H9" s="20" t="n">
        <v>6.84361555</v>
      </c>
      <c r="I9" s="18" t="n">
        <v>523.96918061</v>
      </c>
      <c r="J9" s="20" t="n">
        <v>2.55175887</v>
      </c>
      <c r="K9" s="18" t="n">
        <v>505.99012042</v>
      </c>
      <c r="L9" s="20" t="n">
        <v>2.73061287</v>
      </c>
      <c r="M9" s="18" t="n">
        <v>468.80407001</v>
      </c>
      <c r="N9" s="20" t="n">
        <v>44.15422539</v>
      </c>
      <c r="O9" s="18" t="s">
        <v>182</v>
      </c>
      <c r="P9" s="20" t="s">
        <v>182</v>
      </c>
      <c r="Q9" s="18" t="n">
        <v>347.7815185</v>
      </c>
      <c r="R9" s="20" t="n">
        <v>11.20716786</v>
      </c>
      <c r="S9" s="18" t="s">
        <v>182</v>
      </c>
      <c r="T9" s="20" t="s">
        <v>182</v>
      </c>
      <c r="U9" s="18" t="n">
        <v>414.48861202</v>
      </c>
      <c r="V9" s="20" t="n">
        <v>5.88921274</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(154.0/B11*100)</f>
        <v/>
      </c>
      <c r="D11" s="19" t="n">
        <v>6899</v>
      </c>
      <c r="E11" s="18" t="n">
        <v>403.41073745</v>
      </c>
      <c r="F11" s="20" t="n">
        <v>7.92733029</v>
      </c>
      <c r="G11" s="18" t="n">
        <v>428.19193555</v>
      </c>
      <c r="H11" s="20" t="n">
        <v>6.75609445</v>
      </c>
      <c r="I11" s="18" t="n">
        <v>467.96470475</v>
      </c>
      <c r="J11" s="20" t="n">
        <v>2.87161163</v>
      </c>
      <c r="K11" s="18" t="n">
        <v>473.2906008</v>
      </c>
      <c r="L11" s="20" t="n">
        <v>3.07861334</v>
      </c>
      <c r="M11" s="18" t="n">
        <v>312.95665784</v>
      </c>
      <c r="N11" s="20" t="n">
        <v>30.7330562</v>
      </c>
      <c r="O11" s="18" t="s">
        <v>182</v>
      </c>
      <c r="P11" s="20" t="s">
        <v>182</v>
      </c>
      <c r="Q11" s="18" t="s">
        <v>182</v>
      </c>
      <c r="R11" s="20" t="s">
        <v>182</v>
      </c>
      <c r="S11" s="18" t="s">
        <v>182</v>
      </c>
      <c r="T11" s="20" t="s">
        <v>182</v>
      </c>
      <c r="U11" s="18" t="n">
        <v>415.15988255</v>
      </c>
      <c r="V11" s="20" t="n">
        <v>7.13113557</v>
      </c>
    </row>
    <row r="12" spans="1:22">
      <c r="A12" s="15" t="s">
        <v>187</v>
      </c>
      <c r="B12" s="17" t="n">
        <v>6894</v>
      </c>
      <c r="C12" s="18">
        <f>(128.0/B12*100)</f>
        <v/>
      </c>
      <c r="D12" s="19" t="n">
        <v>6766</v>
      </c>
      <c r="E12" s="18" t="n">
        <v>428.5274419</v>
      </c>
      <c r="F12" s="20" t="n">
        <v>7.3260955</v>
      </c>
      <c r="G12" s="18" t="n">
        <v>461.30704514</v>
      </c>
      <c r="H12" s="20" t="n">
        <v>5.28682964</v>
      </c>
      <c r="I12" s="18" t="n">
        <v>506.52119847</v>
      </c>
      <c r="J12" s="20" t="n">
        <v>2.56540614</v>
      </c>
      <c r="K12" s="18" t="n">
        <v>496.81504298</v>
      </c>
      <c r="L12" s="20" t="n">
        <v>3.95023182</v>
      </c>
      <c r="M12" s="18" t="n">
        <v>401.25210766</v>
      </c>
      <c r="N12" s="20" t="n">
        <v>22.85696234</v>
      </c>
      <c r="O12" s="18" t="s">
        <v>182</v>
      </c>
      <c r="P12" s="20" t="s">
        <v>182</v>
      </c>
      <c r="Q12" s="18" t="n">
        <v>332.31014509</v>
      </c>
      <c r="R12" s="20" t="n">
        <v>18.34291261</v>
      </c>
      <c r="S12" s="18" t="s">
        <v>182</v>
      </c>
      <c r="T12" s="20" t="s">
        <v>182</v>
      </c>
      <c r="U12" s="18" t="n">
        <v>400.19059657</v>
      </c>
      <c r="V12" s="20" t="n">
        <v>8.110653879999999</v>
      </c>
    </row>
    <row r="13" spans="1:22">
      <c r="A13" s="15" t="s">
        <v>188</v>
      </c>
      <c r="B13" s="17" t="n">
        <v>7161</v>
      </c>
      <c r="C13" s="18">
        <f>(353.0/B13*100)</f>
        <v/>
      </c>
      <c r="D13" s="19" t="n">
        <v>6808</v>
      </c>
      <c r="E13" s="18" t="n">
        <v>450.44313035</v>
      </c>
      <c r="F13" s="20" t="n">
        <v>12.94606765</v>
      </c>
      <c r="G13" s="18" t="n">
        <v>467.13731719</v>
      </c>
      <c r="H13" s="20" t="n">
        <v>8.67229856</v>
      </c>
      <c r="I13" s="18" t="n">
        <v>515.41311288</v>
      </c>
      <c r="J13" s="20" t="n">
        <v>2.51880329</v>
      </c>
      <c r="K13" s="18" t="n">
        <v>513.86268441</v>
      </c>
      <c r="L13" s="20" t="n">
        <v>2.75280052</v>
      </c>
      <c r="M13" s="18" t="n">
        <v>391.87245923</v>
      </c>
      <c r="N13" s="20" t="n">
        <v>22.46267813</v>
      </c>
      <c r="O13" s="18" t="s">
        <v>182</v>
      </c>
      <c r="P13" s="20" t="s">
        <v>182</v>
      </c>
      <c r="Q13" s="18" t="n">
        <v>407.4699787</v>
      </c>
      <c r="R13" s="20" t="n">
        <v>6.79601306</v>
      </c>
      <c r="S13" s="18" t="s">
        <v>182</v>
      </c>
      <c r="T13" s="20" t="s">
        <v>182</v>
      </c>
      <c r="U13" s="18" t="n">
        <v>411.81702504</v>
      </c>
      <c r="V13" s="20" t="n">
        <v>7.31946201</v>
      </c>
    </row>
    <row r="14" spans="1:22">
      <c r="A14" s="15" t="s">
        <v>189</v>
      </c>
      <c r="B14" s="17" t="n">
        <v>5587</v>
      </c>
      <c r="C14" s="18">
        <f>(204.0/B14*100)</f>
        <v/>
      </c>
      <c r="D14" s="19" t="n">
        <v>5383</v>
      </c>
      <c r="E14" s="18" t="n">
        <v>456.15519365</v>
      </c>
      <c r="F14" s="20" t="n">
        <v>7.99078367</v>
      </c>
      <c r="G14" s="18" t="n">
        <v>492.21879676</v>
      </c>
      <c r="H14" s="20" t="n">
        <v>7.05995271</v>
      </c>
      <c r="I14" s="18" t="n">
        <v>527.02695284</v>
      </c>
      <c r="J14" s="20" t="n">
        <v>2.43492711</v>
      </c>
      <c r="K14" s="18" t="n">
        <v>526.4334413399999</v>
      </c>
      <c r="L14" s="20" t="n">
        <v>3.25998012</v>
      </c>
      <c r="M14" s="18" t="n">
        <v>397.46444377</v>
      </c>
      <c r="N14" s="20" t="n">
        <v>18.97557136</v>
      </c>
      <c r="O14" s="18" t="s">
        <v>182</v>
      </c>
      <c r="P14" s="20" t="s">
        <v>182</v>
      </c>
      <c r="Q14" s="18" t="s">
        <v>182</v>
      </c>
      <c r="R14" s="20" t="s">
        <v>182</v>
      </c>
      <c r="S14" s="18" t="s">
        <v>182</v>
      </c>
      <c r="T14" s="20" t="s">
        <v>182</v>
      </c>
      <c r="U14" s="18" t="n">
        <v>442.24823632</v>
      </c>
      <c r="V14" s="20" t="n">
        <v>8.027337660000001</v>
      </c>
    </row>
    <row r="15" spans="1:22">
      <c r="A15" s="15" t="s">
        <v>190</v>
      </c>
      <c r="B15" s="17" t="n">
        <v>5882</v>
      </c>
      <c r="C15" s="18">
        <f>(180.0/B15*100)</f>
        <v/>
      </c>
      <c r="D15" s="19" t="n">
        <v>5702</v>
      </c>
      <c r="E15" s="18" t="n">
        <v>438.01795043</v>
      </c>
      <c r="F15" s="20" t="n">
        <v>10.49642001</v>
      </c>
      <c r="G15" s="18" t="n">
        <v>493.41547296</v>
      </c>
      <c r="H15" s="20" t="n">
        <v>6.1738538</v>
      </c>
      <c r="I15" s="18" t="n">
        <v>538.61252253</v>
      </c>
      <c r="J15" s="20" t="n">
        <v>2.64748405</v>
      </c>
      <c r="K15" s="18" t="n">
        <v>543.15784512</v>
      </c>
      <c r="L15" s="20" t="n">
        <v>3.29899758</v>
      </c>
      <c r="M15" s="18" t="n">
        <v>346.97734016</v>
      </c>
      <c r="N15" s="20" t="n">
        <v>25.67199834</v>
      </c>
      <c r="O15" s="18" t="s">
        <v>182</v>
      </c>
      <c r="P15" s="20" t="s">
        <v>182</v>
      </c>
      <c r="Q15" s="18" t="n">
        <v>367.66871077</v>
      </c>
      <c r="R15" s="20" t="n">
        <v>14.82638214</v>
      </c>
      <c r="S15" s="18" t="s">
        <v>182</v>
      </c>
      <c r="T15" s="20" t="s">
        <v>182</v>
      </c>
      <c r="U15" s="18" t="n">
        <v>445.09037561</v>
      </c>
      <c r="V15" s="20" t="n">
        <v>8.147728969999999</v>
      </c>
    </row>
    <row r="16" spans="1:22">
      <c r="A16" s="15" t="s">
        <v>191</v>
      </c>
      <c r="B16" s="17" t="n">
        <v>6108</v>
      </c>
      <c r="C16" s="18">
        <f>(276.0/B16*100)</f>
        <v/>
      </c>
      <c r="D16" s="19" t="n">
        <v>5832</v>
      </c>
      <c r="E16" s="18" t="n">
        <v>438.44868748</v>
      </c>
      <c r="F16" s="20" t="n">
        <v>11.37795004</v>
      </c>
      <c r="G16" s="18" t="n">
        <v>470.66710156</v>
      </c>
      <c r="H16" s="20" t="n">
        <v>9.645890380000001</v>
      </c>
      <c r="I16" s="18" t="n">
        <v>524.58167283</v>
      </c>
      <c r="J16" s="20" t="n">
        <v>2.80168693</v>
      </c>
      <c r="K16" s="18" t="n">
        <v>509.41024698</v>
      </c>
      <c r="L16" s="20" t="n">
        <v>2.90164399</v>
      </c>
      <c r="M16" s="18" t="n">
        <v>327.78468044</v>
      </c>
      <c r="N16" s="20" t="n">
        <v>17.76127597</v>
      </c>
      <c r="O16" s="18" t="s">
        <v>182</v>
      </c>
      <c r="P16" s="20" t="s">
        <v>182</v>
      </c>
      <c r="Q16" s="18" t="s">
        <v>182</v>
      </c>
      <c r="R16" s="20" t="s">
        <v>182</v>
      </c>
      <c r="S16" s="18" t="s">
        <v>182</v>
      </c>
      <c r="T16" s="20" t="s">
        <v>182</v>
      </c>
      <c r="U16" s="18" t="n">
        <v>391.78279683</v>
      </c>
      <c r="V16" s="20" t="n">
        <v>8.649771980000001</v>
      </c>
    </row>
    <row r="17" spans="1:22">
      <c r="A17" s="15" t="s">
        <v>192</v>
      </c>
      <c r="B17" s="17" t="n">
        <v>6504</v>
      </c>
      <c r="C17" s="18">
        <f>(824.0/B17*100)</f>
        <v/>
      </c>
      <c r="D17" s="19" t="n">
        <v>5680</v>
      </c>
      <c r="E17" s="18" t="n">
        <v>430.46394615</v>
      </c>
      <c r="F17" s="20" t="n">
        <v>10.21563972</v>
      </c>
      <c r="G17" s="18" t="n">
        <v>492.69603627</v>
      </c>
      <c r="H17" s="20" t="n">
        <v>6.45313406</v>
      </c>
      <c r="I17" s="18" t="n">
        <v>529.21136275</v>
      </c>
      <c r="J17" s="20" t="n">
        <v>2.8238639</v>
      </c>
      <c r="K17" s="18" t="n">
        <v>528.35393985</v>
      </c>
      <c r="L17" s="20" t="n">
        <v>3.92034935</v>
      </c>
      <c r="M17" s="18" t="s">
        <v>182</v>
      </c>
      <c r="N17" s="20" t="s">
        <v>182</v>
      </c>
      <c r="O17" s="18" t="s">
        <v>182</v>
      </c>
      <c r="P17" s="20" t="s">
        <v>182</v>
      </c>
      <c r="Q17" s="18" t="n">
        <v>338.260297</v>
      </c>
      <c r="R17" s="20" t="n">
        <v>14.23011861</v>
      </c>
      <c r="S17" s="18" t="s">
        <v>182</v>
      </c>
      <c r="T17" s="20" t="s">
        <v>182</v>
      </c>
      <c r="U17" s="18" t="n">
        <v>409.51807929</v>
      </c>
      <c r="V17" s="20" t="n">
        <v>9.464394479999999</v>
      </c>
    </row>
    <row r="18" spans="1:22">
      <c r="A18" s="15" t="s">
        <v>193</v>
      </c>
      <c r="B18" s="17" t="n">
        <v>5532</v>
      </c>
      <c r="C18" s="18">
        <f>(40.0/B18*100)</f>
        <v/>
      </c>
      <c r="D18" s="19" t="n">
        <v>5492</v>
      </c>
      <c r="E18" s="18" t="n">
        <v>415.42656036</v>
      </c>
      <c r="F18" s="20" t="n">
        <v>9.575862450000001</v>
      </c>
      <c r="G18" s="18" t="n">
        <v>427.43334661</v>
      </c>
      <c r="H18" s="20" t="n">
        <v>7.90709635</v>
      </c>
      <c r="I18" s="18" t="n">
        <v>485.54499169</v>
      </c>
      <c r="J18" s="20" t="n">
        <v>3.5924311</v>
      </c>
      <c r="K18" s="18" t="n">
        <v>477.20589201</v>
      </c>
      <c r="L18" s="20" t="n">
        <v>4.66763137</v>
      </c>
      <c r="M18" s="18" t="n">
        <v>344.14369298</v>
      </c>
      <c r="N18" s="20" t="n">
        <v>18.50959331</v>
      </c>
      <c r="O18" s="18" t="s">
        <v>182</v>
      </c>
      <c r="P18" s="20" t="s">
        <v>182</v>
      </c>
      <c r="Q18" s="18" t="s">
        <v>182</v>
      </c>
      <c r="R18" s="20" t="s">
        <v>182</v>
      </c>
      <c r="S18" s="18" t="s">
        <v>182</v>
      </c>
      <c r="T18" s="20" t="s">
        <v>182</v>
      </c>
      <c r="U18" s="18" t="n">
        <v>375.46034073</v>
      </c>
      <c r="V18" s="20" t="n">
        <v>8.440687629999999</v>
      </c>
    </row>
    <row r="19" spans="1:22">
      <c r="A19" s="15" t="s">
        <v>194</v>
      </c>
      <c r="B19" s="17" t="n">
        <v>5658</v>
      </c>
      <c r="C19" s="18">
        <f>(225.0/B19*100)</f>
        <v/>
      </c>
      <c r="D19" s="19" t="n">
        <v>5433</v>
      </c>
      <c r="E19" s="18" t="n">
        <v>413.21613045</v>
      </c>
      <c r="F19" s="20" t="n">
        <v>7.86358565</v>
      </c>
      <c r="G19" s="18" t="n">
        <v>443.59689562</v>
      </c>
      <c r="H19" s="20" t="n">
        <v>6.8065646</v>
      </c>
      <c r="I19" s="18" t="n">
        <v>484.72810531</v>
      </c>
      <c r="J19" s="20" t="n">
        <v>2.77533608</v>
      </c>
      <c r="K19" s="18" t="n">
        <v>475.9325435</v>
      </c>
      <c r="L19" s="20" t="n">
        <v>4.19365012</v>
      </c>
      <c r="M19" s="18" t="n">
        <v>417.5235188</v>
      </c>
      <c r="N19" s="20" t="n">
        <v>18.56400748</v>
      </c>
      <c r="O19" s="18" t="s">
        <v>182</v>
      </c>
      <c r="P19" s="20" t="s">
        <v>182</v>
      </c>
      <c r="Q19" s="18" t="s">
        <v>182</v>
      </c>
      <c r="R19" s="20" t="s">
        <v>182</v>
      </c>
      <c r="S19" s="18" t="s">
        <v>182</v>
      </c>
      <c r="T19" s="20" t="s">
        <v>182</v>
      </c>
      <c r="U19" s="18" t="n">
        <v>385.23176689</v>
      </c>
      <c r="V19" s="20" t="n">
        <v>6.41977923</v>
      </c>
    </row>
    <row r="20" spans="1:22">
      <c r="A20" s="15" t="s">
        <v>195</v>
      </c>
      <c r="B20" s="17" t="n">
        <v>3371</v>
      </c>
      <c r="C20" s="18">
        <f>(81.0/B20*100)</f>
        <v/>
      </c>
      <c r="D20" s="19" t="n">
        <v>3290</v>
      </c>
      <c r="E20" s="18" t="n">
        <v>405.24490371</v>
      </c>
      <c r="F20" s="20" t="n">
        <v>12.22930341</v>
      </c>
      <c r="G20" s="18" t="n">
        <v>416.85702409</v>
      </c>
      <c r="H20" s="20" t="n">
        <v>9.332514420000001</v>
      </c>
      <c r="I20" s="18" t="n">
        <v>492.68056749</v>
      </c>
      <c r="J20" s="20" t="n">
        <v>2.60970414</v>
      </c>
      <c r="K20" s="18" t="n">
        <v>497.56446238</v>
      </c>
      <c r="L20" s="20" t="n">
        <v>3.76333623</v>
      </c>
      <c r="M20" s="18" t="s">
        <v>182</v>
      </c>
      <c r="N20" s="20" t="s">
        <v>182</v>
      </c>
      <c r="O20" s="18" t="s">
        <v>182</v>
      </c>
      <c r="P20" s="20" t="s">
        <v>182</v>
      </c>
      <c r="Q20" s="18" t="s">
        <v>182</v>
      </c>
      <c r="R20" s="20" t="s">
        <v>182</v>
      </c>
      <c r="S20" s="18" t="s">
        <v>182</v>
      </c>
      <c r="T20" s="20" t="s">
        <v>182</v>
      </c>
      <c r="U20" s="18" t="n">
        <v>409.34496305</v>
      </c>
      <c r="V20" s="20" t="n">
        <v>7.27073631</v>
      </c>
    </row>
    <row r="21" spans="1:22">
      <c r="A21" s="15" t="s">
        <v>196</v>
      </c>
      <c r="B21" s="17" t="n">
        <v>5741</v>
      </c>
      <c r="C21" s="18">
        <f>(102.0/B21*100)</f>
        <v/>
      </c>
      <c r="D21" s="19" t="n">
        <v>5639</v>
      </c>
      <c r="E21" s="18" t="n">
        <v>449.88370213</v>
      </c>
      <c r="F21" s="20" t="n">
        <v>15.4105788</v>
      </c>
      <c r="G21" s="18" t="n">
        <v>466.18919548</v>
      </c>
      <c r="H21" s="20" t="n">
        <v>8.6145546</v>
      </c>
      <c r="I21" s="18" t="n">
        <v>522.92229081</v>
      </c>
      <c r="J21" s="20" t="n">
        <v>2.62698313</v>
      </c>
      <c r="K21" s="18" t="n">
        <v>529.45178638</v>
      </c>
      <c r="L21" s="20" t="n">
        <v>2.79387035</v>
      </c>
      <c r="M21" s="18" t="n">
        <v>412.14039851</v>
      </c>
      <c r="N21" s="20" t="n">
        <v>36.64432922</v>
      </c>
      <c r="O21" s="18" t="s">
        <v>182</v>
      </c>
      <c r="P21" s="20" t="s">
        <v>182</v>
      </c>
      <c r="Q21" s="18" t="s">
        <v>182</v>
      </c>
      <c r="R21" s="20" t="s">
        <v>182</v>
      </c>
      <c r="S21" s="18" t="s">
        <v>182</v>
      </c>
      <c r="T21" s="20" t="s">
        <v>182</v>
      </c>
      <c r="U21" s="18" t="n">
        <v>451.50757122</v>
      </c>
      <c r="V21" s="20" t="n">
        <v>10.01245006</v>
      </c>
    </row>
    <row r="22" spans="1:22">
      <c r="A22" s="15" t="s">
        <v>197</v>
      </c>
      <c r="B22" s="17" t="n">
        <v>6598</v>
      </c>
      <c r="C22" s="18">
        <f>(105.0/B22*100)</f>
        <v/>
      </c>
      <c r="D22" s="19" t="n">
        <v>6493</v>
      </c>
      <c r="E22" s="18" t="n">
        <v>415.56406873</v>
      </c>
      <c r="F22" s="20" t="n">
        <v>9.92624904</v>
      </c>
      <c r="G22" s="18" t="n">
        <v>435.76638359</v>
      </c>
      <c r="H22" s="20" t="n">
        <v>9.38771908</v>
      </c>
      <c r="I22" s="18" t="n">
        <v>503.7296954</v>
      </c>
      <c r="J22" s="20" t="n">
        <v>4.66187366</v>
      </c>
      <c r="K22" s="18" t="n">
        <v>504.2934709</v>
      </c>
      <c r="L22" s="20" t="n">
        <v>3.77012798</v>
      </c>
      <c r="M22" s="18" t="n">
        <v>371.78539807</v>
      </c>
      <c r="N22" s="20" t="n">
        <v>9.287245390000001</v>
      </c>
      <c r="O22" s="18" t="s">
        <v>182</v>
      </c>
      <c r="P22" s="20" t="s">
        <v>182</v>
      </c>
      <c r="Q22" s="18" t="n">
        <v>481.75555063</v>
      </c>
      <c r="R22" s="20" t="n">
        <v>8.711038220000001</v>
      </c>
      <c r="S22" s="18" t="s">
        <v>182</v>
      </c>
      <c r="T22" s="20" t="s">
        <v>182</v>
      </c>
      <c r="U22" s="18" t="n">
        <v>377.55869558</v>
      </c>
      <c r="V22" s="20" t="n">
        <v>8.50386117</v>
      </c>
    </row>
    <row r="23" spans="1:22">
      <c r="A23" s="15" t="s">
        <v>198</v>
      </c>
      <c r="B23" s="17" t="n">
        <v>11583</v>
      </c>
      <c r="C23" s="18">
        <f>(549.0/B23*100)</f>
        <v/>
      </c>
      <c r="D23" s="19" t="n">
        <v>11034</v>
      </c>
      <c r="E23" s="18" t="n">
        <v>435.16398326</v>
      </c>
      <c r="F23" s="20" t="n">
        <v>8.147339130000001</v>
      </c>
      <c r="G23" s="18" t="n">
        <v>452.28507521</v>
      </c>
      <c r="H23" s="20" t="n">
        <v>7.63653331</v>
      </c>
      <c r="I23" s="18" t="n">
        <v>498.90039958</v>
      </c>
      <c r="J23" s="20" t="n">
        <v>2.52503078</v>
      </c>
      <c r="K23" s="18" t="n">
        <v>498.66686745</v>
      </c>
      <c r="L23" s="20" t="n">
        <v>3.73661529</v>
      </c>
      <c r="M23" s="18" t="n">
        <v>415.78740956</v>
      </c>
      <c r="N23" s="20" t="n">
        <v>22.44752181</v>
      </c>
      <c r="O23" s="18" t="s">
        <v>182</v>
      </c>
      <c r="P23" s="20" t="s">
        <v>182</v>
      </c>
      <c r="Q23" s="18" t="s">
        <v>182</v>
      </c>
      <c r="R23" s="20" t="s">
        <v>182</v>
      </c>
      <c r="S23" s="18" t="s">
        <v>182</v>
      </c>
      <c r="T23" s="20" t="s">
        <v>182</v>
      </c>
      <c r="U23" s="18" t="n">
        <v>409.09798624</v>
      </c>
      <c r="V23" s="20" t="n">
        <v>6.39817999</v>
      </c>
    </row>
    <row r="24" spans="1:22">
      <c r="A24" s="15" t="s">
        <v>199</v>
      </c>
      <c r="B24" s="17" t="n">
        <v>6647</v>
      </c>
      <c r="C24" s="18">
        <f>(28.0/B24*100)</f>
        <v/>
      </c>
      <c r="D24" s="19" t="n">
        <v>6619</v>
      </c>
      <c r="E24" s="18" t="n">
        <v>454.54308106</v>
      </c>
      <c r="F24" s="20" t="n">
        <v>6.5224358</v>
      </c>
      <c r="G24" s="18" t="n">
        <v>506.15641482</v>
      </c>
      <c r="H24" s="20" t="n">
        <v>4.43050596</v>
      </c>
      <c r="I24" s="18" t="n">
        <v>529.83800315</v>
      </c>
      <c r="J24" s="20" t="n">
        <v>3.1175288</v>
      </c>
      <c r="K24" s="18" t="n">
        <v>531.03969607</v>
      </c>
      <c r="L24" s="20" t="n">
        <v>4.08445528</v>
      </c>
      <c r="M24" s="18" t="n">
        <v>421.72680658</v>
      </c>
      <c r="N24" s="20" t="n">
        <v>17.49008828</v>
      </c>
      <c r="O24" s="18" t="s">
        <v>182</v>
      </c>
      <c r="P24" s="20" t="s">
        <v>182</v>
      </c>
      <c r="Q24" s="18" t="s">
        <v>182</v>
      </c>
      <c r="R24" s="20" t="s">
        <v>182</v>
      </c>
      <c r="S24" s="18" t="s">
        <v>182</v>
      </c>
      <c r="T24" s="20" t="s">
        <v>182</v>
      </c>
      <c r="U24" s="18" t="n">
        <v>431.23784716</v>
      </c>
      <c r="V24" s="20" t="n">
        <v>13.60632693</v>
      </c>
    </row>
    <row r="25" spans="1:22">
      <c r="A25" s="15" t="s">
        <v>200</v>
      </c>
      <c r="B25" s="17" t="n">
        <v>5581</v>
      </c>
      <c r="C25" s="18">
        <f>(28.0/B25*100)</f>
        <v/>
      </c>
      <c r="D25" s="19" t="n">
        <v>5553</v>
      </c>
      <c r="E25" s="18" t="n">
        <v>434.27852622</v>
      </c>
      <c r="F25" s="20" t="n">
        <v>6.9677051</v>
      </c>
      <c r="G25" s="18" t="n">
        <v>482.58633936</v>
      </c>
      <c r="H25" s="20" t="n">
        <v>6.74870132</v>
      </c>
      <c r="I25" s="18" t="n">
        <v>527.18283606</v>
      </c>
      <c r="J25" s="20" t="n">
        <v>3.36966911</v>
      </c>
      <c r="K25" s="18" t="n">
        <v>531.05722025</v>
      </c>
      <c r="L25" s="20" t="n">
        <v>5.02549764</v>
      </c>
      <c r="M25" s="18" t="n">
        <v>368.87327966</v>
      </c>
      <c r="N25" s="20" t="n">
        <v>23.3815843</v>
      </c>
      <c r="O25" s="18" t="s">
        <v>182</v>
      </c>
      <c r="P25" s="20" t="s">
        <v>182</v>
      </c>
      <c r="Q25" s="18" t="s">
        <v>182</v>
      </c>
      <c r="R25" s="20" t="s">
        <v>182</v>
      </c>
      <c r="S25" s="18" t="s">
        <v>182</v>
      </c>
      <c r="T25" s="20" t="s">
        <v>182</v>
      </c>
      <c r="U25" s="18" t="n">
        <v>444.6621328</v>
      </c>
      <c r="V25" s="20" t="n">
        <v>21.84246894</v>
      </c>
    </row>
    <row r="26" spans="1:22">
      <c r="A26" s="15" t="s">
        <v>201</v>
      </c>
      <c r="B26" s="17" t="n">
        <v>4869</v>
      </c>
      <c r="C26" s="18">
        <f>(113.0/B26*100)</f>
        <v/>
      </c>
      <c r="D26" s="19" t="n">
        <v>4756</v>
      </c>
      <c r="E26" s="18" t="n">
        <v>451.42251479</v>
      </c>
      <c r="F26" s="20" t="n">
        <v>7.53855599</v>
      </c>
      <c r="G26" s="18" t="n">
        <v>435.62472801</v>
      </c>
      <c r="H26" s="20" t="n">
        <v>6.0321096</v>
      </c>
      <c r="I26" s="18" t="n">
        <v>495.73870165</v>
      </c>
      <c r="J26" s="20" t="n">
        <v>1.9668196</v>
      </c>
      <c r="K26" s="18" t="n">
        <v>500.66506978</v>
      </c>
      <c r="L26" s="20" t="n">
        <v>3.3045748</v>
      </c>
      <c r="M26" s="18" t="s">
        <v>182</v>
      </c>
      <c r="N26" s="20" t="s">
        <v>182</v>
      </c>
      <c r="O26" s="18" t="s">
        <v>182</v>
      </c>
      <c r="P26" s="20" t="s">
        <v>182</v>
      </c>
      <c r="Q26" s="18" t="s">
        <v>182</v>
      </c>
      <c r="R26" s="20" t="s">
        <v>182</v>
      </c>
      <c r="S26" s="18" t="s">
        <v>182</v>
      </c>
      <c r="T26" s="20" t="s">
        <v>182</v>
      </c>
      <c r="U26" s="18" t="n">
        <v>422.8789484</v>
      </c>
      <c r="V26" s="20" t="n">
        <v>8.605391920000001</v>
      </c>
    </row>
    <row r="27" spans="1:22">
      <c r="A27" s="15" t="s">
        <v>202</v>
      </c>
      <c r="B27" s="17" t="n">
        <v>5299</v>
      </c>
      <c r="C27" s="18">
        <f>(225.0/B27*100)</f>
        <v/>
      </c>
      <c r="D27" s="19" t="n">
        <v>5074</v>
      </c>
      <c r="E27" s="18" t="n">
        <v>407.11644825</v>
      </c>
      <c r="F27" s="20" t="n">
        <v>7.52724407</v>
      </c>
      <c r="G27" s="18" t="n">
        <v>449.3832938</v>
      </c>
      <c r="H27" s="20" t="n">
        <v>5.52340175</v>
      </c>
      <c r="I27" s="18" t="n">
        <v>503.47256728</v>
      </c>
      <c r="J27" s="20" t="n">
        <v>2.46937725</v>
      </c>
      <c r="K27" s="18" t="n">
        <v>499.1364717</v>
      </c>
      <c r="L27" s="20" t="n">
        <v>2.78551182</v>
      </c>
      <c r="M27" s="18" t="n">
        <v>387.30917951</v>
      </c>
      <c r="N27" s="20" t="n">
        <v>16.08929805</v>
      </c>
      <c r="O27" s="18" t="s">
        <v>182</v>
      </c>
      <c r="P27" s="20" t="s">
        <v>182</v>
      </c>
      <c r="Q27" s="18" t="s">
        <v>182</v>
      </c>
      <c r="R27" s="20" t="s">
        <v>182</v>
      </c>
      <c r="S27" s="18" t="s">
        <v>182</v>
      </c>
      <c r="T27" s="20" t="s">
        <v>182</v>
      </c>
      <c r="U27" s="18" t="n">
        <v>406.85457103</v>
      </c>
      <c r="V27" s="20" t="n">
        <v>4.81239275</v>
      </c>
    </row>
    <row r="28" spans="1:22">
      <c r="A28" s="15" t="s">
        <v>203</v>
      </c>
      <c r="B28" s="17" t="n">
        <v>7568</v>
      </c>
      <c r="C28" s="18">
        <f>(150.0/B28*100)</f>
        <v/>
      </c>
      <c r="D28" s="19" t="n">
        <v>7418</v>
      </c>
      <c r="E28" s="18" t="n">
        <v>375.38239835</v>
      </c>
      <c r="F28" s="20" t="n">
        <v>5.11602678</v>
      </c>
      <c r="G28" s="18" t="n">
        <v>388.38970749</v>
      </c>
      <c r="H28" s="20" t="n">
        <v>4.84121778</v>
      </c>
      <c r="I28" s="18" t="n">
        <v>432.41910486</v>
      </c>
      <c r="J28" s="20" t="n">
        <v>2.56092992</v>
      </c>
      <c r="K28" s="18" t="n">
        <v>447.06664474</v>
      </c>
      <c r="L28" s="20" t="n">
        <v>3.55979737</v>
      </c>
      <c r="M28" s="18" t="n">
        <v>334.93985653</v>
      </c>
      <c r="N28" s="20" t="n">
        <v>9.19196545</v>
      </c>
      <c r="O28" s="18" t="s">
        <v>182</v>
      </c>
      <c r="P28" s="20" t="s">
        <v>182</v>
      </c>
      <c r="Q28" s="18" t="s">
        <v>182</v>
      </c>
      <c r="R28" s="20" t="s">
        <v>182</v>
      </c>
      <c r="S28" s="18" t="s">
        <v>182</v>
      </c>
      <c r="T28" s="20" t="s">
        <v>182</v>
      </c>
      <c r="U28" s="18" t="n">
        <v>366.09209561</v>
      </c>
      <c r="V28" s="20" t="n">
        <v>6.83879088</v>
      </c>
    </row>
    <row r="29" spans="1:22">
      <c r="A29" s="15" t="s">
        <v>204</v>
      </c>
      <c r="B29" s="17" t="n">
        <v>5385</v>
      </c>
      <c r="C29" s="18">
        <f>(37.0/B29*100)</f>
        <v/>
      </c>
      <c r="D29" s="19" t="n">
        <v>5348</v>
      </c>
      <c r="E29" s="18" t="n">
        <v>463.21048389</v>
      </c>
      <c r="F29" s="20" t="n">
        <v>9.03419983</v>
      </c>
      <c r="G29" s="18" t="n">
        <v>466.73797138</v>
      </c>
      <c r="H29" s="20" t="n">
        <v>7.66142014</v>
      </c>
      <c r="I29" s="18" t="n">
        <v>515.53669511</v>
      </c>
      <c r="J29" s="20" t="n">
        <v>2.83310067</v>
      </c>
      <c r="K29" s="18" t="n">
        <v>513.48697958</v>
      </c>
      <c r="L29" s="20" t="n">
        <v>3.24307304</v>
      </c>
      <c r="M29" s="18" t="n">
        <v>324.13415987</v>
      </c>
      <c r="N29" s="20" t="n">
        <v>51.69632977</v>
      </c>
      <c r="O29" s="18" t="s">
        <v>182</v>
      </c>
      <c r="P29" s="20" t="s">
        <v>182</v>
      </c>
      <c r="Q29" s="18" t="n">
        <v>314.02123871</v>
      </c>
      <c r="R29" s="20" t="n">
        <v>13.26138992</v>
      </c>
      <c r="S29" s="18" t="s">
        <v>182</v>
      </c>
      <c r="T29" s="20" t="s">
        <v>182</v>
      </c>
      <c r="U29" s="18" t="n">
        <v>397.73817818</v>
      </c>
      <c r="V29" s="20" t="n">
        <v>12.53052864</v>
      </c>
    </row>
    <row r="30" spans="1:22">
      <c r="A30" s="15" t="s">
        <v>205</v>
      </c>
      <c r="B30" s="17" t="n">
        <v>4520</v>
      </c>
      <c r="C30" s="18">
        <f>(641.0/B30*100)</f>
        <v/>
      </c>
      <c r="D30" s="19" t="n">
        <v>3879</v>
      </c>
      <c r="E30" s="18" t="n">
        <v>450.10514564</v>
      </c>
      <c r="F30" s="20" t="n">
        <v>14.76558822</v>
      </c>
      <c r="G30" s="18" t="n">
        <v>478.01314576</v>
      </c>
      <c r="H30" s="20" t="n">
        <v>11.94595989</v>
      </c>
      <c r="I30" s="18" t="n">
        <v>522.8212525599999</v>
      </c>
      <c r="J30" s="20" t="n">
        <v>3.42445818</v>
      </c>
      <c r="K30" s="18" t="n">
        <v>528.43313922</v>
      </c>
      <c r="L30" s="20" t="n">
        <v>3.7968535</v>
      </c>
      <c r="M30" s="18" t="n">
        <v>405.01001004</v>
      </c>
      <c r="N30" s="20" t="n">
        <v>26.28454288</v>
      </c>
      <c r="O30" s="18" t="s">
        <v>182</v>
      </c>
      <c r="P30" s="20" t="s">
        <v>182</v>
      </c>
      <c r="Q30" s="18" t="s">
        <v>182</v>
      </c>
      <c r="R30" s="20" t="s">
        <v>182</v>
      </c>
      <c r="S30" s="18" t="s">
        <v>182</v>
      </c>
      <c r="T30" s="20" t="s">
        <v>182</v>
      </c>
      <c r="U30" s="18" t="n">
        <v>416.56697829</v>
      </c>
      <c r="V30" s="20" t="n">
        <v>7.16229415</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(19.0/B32*100)</f>
        <v/>
      </c>
      <c r="D32" s="19" t="n">
        <v>4459</v>
      </c>
      <c r="E32" s="18" t="n">
        <v>432.97956794</v>
      </c>
      <c r="F32" s="20" t="n">
        <v>9.015576319999999</v>
      </c>
      <c r="G32" s="18" t="n">
        <v>450.10234776</v>
      </c>
      <c r="H32" s="20" t="n">
        <v>7.92623632</v>
      </c>
      <c r="I32" s="18" t="n">
        <v>514.0308529</v>
      </c>
      <c r="J32" s="20" t="n">
        <v>2.8463712</v>
      </c>
      <c r="K32" s="18" t="n">
        <v>515.69989621</v>
      </c>
      <c r="L32" s="20" t="n">
        <v>3.07825793</v>
      </c>
      <c r="M32" s="18" t="n">
        <v>415.96615723</v>
      </c>
      <c r="N32" s="20" t="n">
        <v>23.22638406</v>
      </c>
      <c r="O32" s="18" t="s">
        <v>182</v>
      </c>
      <c r="P32" s="20" t="s">
        <v>182</v>
      </c>
      <c r="Q32" s="18" t="s">
        <v>182</v>
      </c>
      <c r="R32" s="20" t="s">
        <v>182</v>
      </c>
      <c r="S32" s="18" t="s">
        <v>182</v>
      </c>
      <c r="T32" s="20" t="s">
        <v>182</v>
      </c>
      <c r="U32" s="18" t="n">
        <v>416.35055003</v>
      </c>
      <c r="V32" s="20" t="n">
        <v>10.48721599</v>
      </c>
    </row>
    <row r="33" spans="1:22">
      <c r="A33" s="15" t="s">
        <v>208</v>
      </c>
      <c r="B33" s="17" t="n">
        <v>7325</v>
      </c>
      <c r="C33" s="18">
        <f>(260.0/B33*100)</f>
        <v/>
      </c>
      <c r="D33" s="19" t="n">
        <v>7065</v>
      </c>
      <c r="E33" s="18" t="n">
        <v>411.61477291</v>
      </c>
      <c r="F33" s="20" t="n">
        <v>14.04264868</v>
      </c>
      <c r="G33" s="18" t="n">
        <v>460.65934771</v>
      </c>
      <c r="H33" s="20" t="n">
        <v>8.948613740000001</v>
      </c>
      <c r="I33" s="18" t="n">
        <v>501.39546023</v>
      </c>
      <c r="J33" s="20" t="n">
        <v>2.69043452</v>
      </c>
      <c r="K33" s="18" t="n">
        <v>508.73777201</v>
      </c>
      <c r="L33" s="20" t="n">
        <v>3.36228006</v>
      </c>
      <c r="M33" s="18" t="n">
        <v>376.02911283</v>
      </c>
      <c r="N33" s="20" t="n">
        <v>21.32653468</v>
      </c>
      <c r="O33" s="18" t="s">
        <v>182</v>
      </c>
      <c r="P33" s="20" t="s">
        <v>182</v>
      </c>
      <c r="Q33" s="18" t="s">
        <v>182</v>
      </c>
      <c r="R33" s="20" t="s">
        <v>182</v>
      </c>
      <c r="S33" s="18" t="s">
        <v>182</v>
      </c>
      <c r="T33" s="20" t="s">
        <v>182</v>
      </c>
      <c r="U33" s="18" t="n">
        <v>420.43432305</v>
      </c>
      <c r="V33" s="20" t="n">
        <v>10.1769658</v>
      </c>
    </row>
    <row r="34" spans="1:22">
      <c r="A34" s="15" t="s">
        <v>209</v>
      </c>
      <c r="B34" s="17" t="n">
        <v>6350</v>
      </c>
      <c r="C34" s="18">
        <f>(103.0/B34*100)</f>
        <v/>
      </c>
      <c r="D34" s="19" t="n">
        <v>6247</v>
      </c>
      <c r="E34" s="18" t="n">
        <v>397.75486116</v>
      </c>
      <c r="F34" s="20" t="n">
        <v>7.28644302</v>
      </c>
      <c r="G34" s="18" t="n">
        <v>425.42162985</v>
      </c>
      <c r="H34" s="20" t="n">
        <v>4.80504205</v>
      </c>
      <c r="I34" s="18" t="n">
        <v>476.35911602</v>
      </c>
      <c r="J34" s="20" t="n">
        <v>2.51420842</v>
      </c>
      <c r="K34" s="18" t="n">
        <v>471.84018178</v>
      </c>
      <c r="L34" s="20" t="n">
        <v>4.23496868</v>
      </c>
      <c r="M34" s="18" t="n">
        <v>336.00964723</v>
      </c>
      <c r="N34" s="20" t="n">
        <v>14.75537024</v>
      </c>
      <c r="O34" s="18" t="s">
        <v>182</v>
      </c>
      <c r="P34" s="20" t="s">
        <v>182</v>
      </c>
      <c r="Q34" s="18" t="n">
        <v>263.37193708</v>
      </c>
      <c r="R34" s="20" t="n">
        <v>13.61114927</v>
      </c>
      <c r="S34" s="18" t="s">
        <v>182</v>
      </c>
      <c r="T34" s="20" t="s">
        <v>182</v>
      </c>
      <c r="U34" s="18" t="n">
        <v>354.93996382</v>
      </c>
      <c r="V34" s="20" t="n">
        <v>8.38425711</v>
      </c>
    </row>
    <row r="35" spans="1:22">
      <c r="A35" s="15" t="s">
        <v>210</v>
      </c>
      <c r="B35" s="17" t="n">
        <v>6406</v>
      </c>
      <c r="C35" s="18">
        <f>(92.0/B35*100)</f>
        <v/>
      </c>
      <c r="D35" s="19" t="n">
        <v>6314</v>
      </c>
      <c r="E35" s="18" t="n">
        <v>443.55210094</v>
      </c>
      <c r="F35" s="20" t="n">
        <v>8.486275190000001</v>
      </c>
      <c r="G35" s="18" t="n">
        <v>488.61390202</v>
      </c>
      <c r="H35" s="20" t="n">
        <v>7.16346539</v>
      </c>
      <c r="I35" s="18" t="n">
        <v>518.32891476</v>
      </c>
      <c r="J35" s="20" t="n">
        <v>1.8633488</v>
      </c>
      <c r="K35" s="18" t="n">
        <v>511.78800979</v>
      </c>
      <c r="L35" s="20" t="n">
        <v>3.54604879</v>
      </c>
      <c r="M35" s="18" t="n">
        <v>430.2645433</v>
      </c>
      <c r="N35" s="20" t="n">
        <v>21.07802728</v>
      </c>
      <c r="O35" s="18" t="s">
        <v>182</v>
      </c>
      <c r="P35" s="20" t="s">
        <v>182</v>
      </c>
      <c r="Q35" s="18" t="n">
        <v>337.32521215</v>
      </c>
      <c r="R35" s="20" t="n">
        <v>11.65794297</v>
      </c>
      <c r="S35" s="18" t="s">
        <v>182</v>
      </c>
      <c r="T35" s="20" t="s">
        <v>182</v>
      </c>
      <c r="U35" s="18" t="n">
        <v>408.87348486</v>
      </c>
      <c r="V35" s="20" t="n">
        <v>7.6787303</v>
      </c>
    </row>
    <row r="36" spans="1:22">
      <c r="A36" s="15" t="s">
        <v>211</v>
      </c>
      <c r="B36" s="17" t="n">
        <v>6736</v>
      </c>
      <c r="C36" s="18">
        <f>(85.0/B36*100)</f>
        <v/>
      </c>
      <c r="D36" s="19" t="n">
        <v>6651</v>
      </c>
      <c r="E36" s="18" t="n">
        <v>420.09683793</v>
      </c>
      <c r="F36" s="20" t="n">
        <v>8.63671993</v>
      </c>
      <c r="G36" s="18" t="n">
        <v>456.57744883</v>
      </c>
      <c r="H36" s="20" t="n">
        <v>6.85567721</v>
      </c>
      <c r="I36" s="18" t="n">
        <v>504.99279144</v>
      </c>
      <c r="J36" s="20" t="n">
        <v>2.64478544</v>
      </c>
      <c r="K36" s="18" t="n">
        <v>504.88003108</v>
      </c>
      <c r="L36" s="20" t="n">
        <v>2.72153402</v>
      </c>
      <c r="M36" s="18" t="n">
        <v>369.72364582</v>
      </c>
      <c r="N36" s="20" t="n">
        <v>22.3136275</v>
      </c>
      <c r="O36" s="18" t="s">
        <v>182</v>
      </c>
      <c r="P36" s="20" t="s">
        <v>182</v>
      </c>
      <c r="Q36" s="18" t="s">
        <v>182</v>
      </c>
      <c r="R36" s="20" t="s">
        <v>182</v>
      </c>
      <c r="S36" s="18" t="s">
        <v>182</v>
      </c>
      <c r="T36" s="20" t="s">
        <v>182</v>
      </c>
      <c r="U36" s="18" t="n">
        <v>415.1451051</v>
      </c>
      <c r="V36" s="20" t="n">
        <v>7.07920915</v>
      </c>
    </row>
    <row r="37" spans="1:22">
      <c r="A37" s="15" t="s">
        <v>212</v>
      </c>
      <c r="B37" s="17" t="n">
        <v>5458</v>
      </c>
      <c r="C37" s="18">
        <f>(340.0/B37*100)</f>
        <v/>
      </c>
      <c r="D37" s="19" t="n">
        <v>5118</v>
      </c>
      <c r="E37" s="18" t="n">
        <v>450.38650954</v>
      </c>
      <c r="F37" s="20" t="n">
        <v>11.4538124</v>
      </c>
      <c r="G37" s="18" t="n">
        <v>467.85238498</v>
      </c>
      <c r="H37" s="20" t="n">
        <v>7.53827081</v>
      </c>
      <c r="I37" s="18" t="n">
        <v>513.78909433</v>
      </c>
      <c r="J37" s="20" t="n">
        <v>3.41698182</v>
      </c>
      <c r="K37" s="18" t="n">
        <v>523.11060163</v>
      </c>
      <c r="L37" s="20" t="n">
        <v>3.64237032</v>
      </c>
      <c r="M37" s="18" t="n">
        <v>343.16972128</v>
      </c>
      <c r="N37" s="20" t="n">
        <v>23.12127196</v>
      </c>
      <c r="O37" s="18" t="s">
        <v>182</v>
      </c>
      <c r="P37" s="20" t="s">
        <v>182</v>
      </c>
      <c r="Q37" s="18" t="s">
        <v>182</v>
      </c>
      <c r="R37" s="20" t="s">
        <v>182</v>
      </c>
      <c r="S37" s="18" t="s">
        <v>182</v>
      </c>
      <c r="T37" s="20" t="s">
        <v>182</v>
      </c>
      <c r="U37" s="18" t="n">
        <v>416.66097228</v>
      </c>
      <c r="V37" s="20" t="n">
        <v>6.60818542</v>
      </c>
    </row>
    <row r="38" spans="1:22">
      <c r="A38" s="15" t="s">
        <v>213</v>
      </c>
      <c r="B38" s="17" t="n">
        <v>5860</v>
      </c>
      <c r="C38" s="18">
        <f>(76.0/B38*100)</f>
        <v/>
      </c>
      <c r="D38" s="19" t="n">
        <v>5784</v>
      </c>
      <c r="E38" s="18" t="n">
        <v>416.92758975</v>
      </c>
      <c r="F38" s="20" t="n">
        <v>9.360182030000001</v>
      </c>
      <c r="G38" s="18" t="n">
        <v>450.75592034</v>
      </c>
      <c r="H38" s="20" t="n">
        <v>7.70013446</v>
      </c>
      <c r="I38" s="18" t="n">
        <v>511.04714533</v>
      </c>
      <c r="J38" s="20" t="n">
        <v>3.17244232</v>
      </c>
      <c r="K38" s="18" t="n">
        <v>499.50354184</v>
      </c>
      <c r="L38" s="20" t="n">
        <v>3.31890535</v>
      </c>
      <c r="M38" s="18" t="n">
        <v>369.61260262</v>
      </c>
      <c r="N38" s="20" t="n">
        <v>18.26023486</v>
      </c>
      <c r="O38" s="18" t="s">
        <v>182</v>
      </c>
      <c r="P38" s="20" t="s">
        <v>182</v>
      </c>
      <c r="Q38" s="18" t="s">
        <v>182</v>
      </c>
      <c r="R38" s="20" t="s">
        <v>182</v>
      </c>
      <c r="S38" s="18" t="s">
        <v>182</v>
      </c>
      <c r="T38" s="20" t="s">
        <v>182</v>
      </c>
      <c r="U38" s="18" t="n">
        <v>420.18156758</v>
      </c>
      <c r="V38" s="20" t="n">
        <v>5.79872231</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(5689.0/B40*100)</f>
        <v/>
      </c>
      <c r="D40" s="19" t="n">
        <v>8468</v>
      </c>
      <c r="E40" s="18" t="n">
        <v>413.58423514</v>
      </c>
      <c r="F40" s="20" t="n">
        <v>14.57606885</v>
      </c>
      <c r="G40" s="18" t="n">
        <v>462.13651504</v>
      </c>
      <c r="H40" s="20" t="n">
        <v>11.16489451</v>
      </c>
      <c r="I40" s="18" t="n">
        <v>511.19767212</v>
      </c>
      <c r="J40" s="20" t="n">
        <v>3.88526567</v>
      </c>
      <c r="K40" s="18" t="n">
        <v>510.10919548</v>
      </c>
      <c r="L40" s="20" t="n">
        <v>3.5249759</v>
      </c>
      <c r="M40" s="18" t="n">
        <v>432.02468627</v>
      </c>
      <c r="N40" s="20" t="n">
        <v>21.89614716</v>
      </c>
      <c r="O40" s="18" t="s">
        <v>182</v>
      </c>
      <c r="P40" s="20" t="s">
        <v>182</v>
      </c>
      <c r="Q40" s="18" t="n">
        <v>493.18465857</v>
      </c>
      <c r="R40" s="20" t="n">
        <v>2.25147869</v>
      </c>
      <c r="S40" s="18" t="s">
        <v>182</v>
      </c>
      <c r="T40" s="20" t="s">
        <v>182</v>
      </c>
      <c r="U40" s="18" t="n">
        <v>411.4201794</v>
      </c>
      <c r="V40" s="20" t="n">
        <v>8.296533869999999</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(2928.0/B46*100)</f>
        <v/>
      </c>
      <c r="D46" s="19" t="n">
        <v>20213</v>
      </c>
      <c r="E46" s="18" t="n">
        <v>365.22804853</v>
      </c>
      <c r="F46" s="20" t="n">
        <v>6.62500648</v>
      </c>
      <c r="G46" s="18" t="n">
        <v>391.07078251</v>
      </c>
      <c r="H46" s="20" t="n">
        <v>5.74893444</v>
      </c>
      <c r="I46" s="18" t="n">
        <v>427.04347225</v>
      </c>
      <c r="J46" s="20" t="n">
        <v>4.15465691</v>
      </c>
      <c r="K46" s="18" t="n">
        <v>440.88613539</v>
      </c>
      <c r="L46" s="20" t="n">
        <v>4.32415741</v>
      </c>
      <c r="M46" s="18" t="n">
        <v>307.86644132</v>
      </c>
      <c r="N46" s="20" t="n">
        <v>11.90587687</v>
      </c>
      <c r="O46" s="18" t="s">
        <v>182</v>
      </c>
      <c r="P46" s="20" t="s">
        <v>182</v>
      </c>
      <c r="Q46" s="18" t="s">
        <v>182</v>
      </c>
      <c r="R46" s="20" t="s">
        <v>182</v>
      </c>
      <c r="S46" s="18" t="s">
        <v>182</v>
      </c>
      <c r="T46" s="20" t="s">
        <v>182</v>
      </c>
      <c r="U46" s="18" t="n">
        <v>387.18278805</v>
      </c>
      <c r="V46" s="20" t="n">
        <v>3.81230117</v>
      </c>
    </row>
    <row r="47" spans="1:22">
      <c r="A47" s="15" t="s">
        <v>222</v>
      </c>
      <c r="B47" s="17" t="n">
        <v>5928</v>
      </c>
      <c r="C47" s="18">
        <f>(227.0/B47*100)</f>
        <v/>
      </c>
      <c r="D47" s="19" t="n">
        <v>5701</v>
      </c>
      <c r="E47" s="18" t="n">
        <v>353.86784366</v>
      </c>
      <c r="F47" s="20" t="n">
        <v>7.25131415</v>
      </c>
      <c r="G47" s="18" t="n">
        <v>400.31475237</v>
      </c>
      <c r="H47" s="20" t="n">
        <v>8.61546405</v>
      </c>
      <c r="I47" s="18" t="n">
        <v>464.85367179</v>
      </c>
      <c r="J47" s="20" t="n">
        <v>4.44226225</v>
      </c>
      <c r="K47" s="18" t="n">
        <v>462.45131204</v>
      </c>
      <c r="L47" s="20" t="n">
        <v>5.26639214</v>
      </c>
      <c r="M47" s="18" t="n">
        <v>325.00177883</v>
      </c>
      <c r="N47" s="20" t="n">
        <v>13.28366105</v>
      </c>
      <c r="O47" s="18" t="s">
        <v>182</v>
      </c>
      <c r="P47" s="20" t="s">
        <v>182</v>
      </c>
      <c r="Q47" s="18" t="s">
        <v>182</v>
      </c>
      <c r="R47" s="20" t="s">
        <v>182</v>
      </c>
      <c r="S47" s="18" t="s">
        <v>182</v>
      </c>
      <c r="T47" s="20" t="s">
        <v>182</v>
      </c>
      <c r="U47" s="18" t="n">
        <v>353.47334576</v>
      </c>
      <c r="V47" s="20" t="n">
        <v>5.83037243</v>
      </c>
    </row>
    <row r="48" spans="1:22">
      <c r="A48" s="15" t="s">
        <v>223</v>
      </c>
      <c r="B48" s="17" t="n">
        <v>9841</v>
      </c>
      <c r="C48" s="18">
        <f>(19.0/B48*100)</f>
        <v/>
      </c>
      <c r="D48" s="19" t="n">
        <v>9822</v>
      </c>
      <c r="E48" s="18" t="n">
        <v>407.89002465</v>
      </c>
      <c r="F48" s="20" t="n">
        <v>8.93029615</v>
      </c>
      <c r="G48" s="18" t="n">
        <v>451.18118321</v>
      </c>
      <c r="H48" s="20" t="n">
        <v>5.96169078</v>
      </c>
      <c r="I48" s="18" t="n">
        <v>509.62376177</v>
      </c>
      <c r="J48" s="20" t="n">
        <v>5.05767487</v>
      </c>
      <c r="K48" s="18" t="n">
        <v>524.40288083</v>
      </c>
      <c r="L48" s="20" t="n">
        <v>6.27841901</v>
      </c>
      <c r="M48" s="18" t="n">
        <v>324.36252601</v>
      </c>
      <c r="N48" s="20" t="n">
        <v>11.17732921</v>
      </c>
      <c r="O48" s="18" t="s">
        <v>182</v>
      </c>
      <c r="P48" s="20" t="s">
        <v>182</v>
      </c>
      <c r="Q48" s="18" t="s">
        <v>182</v>
      </c>
      <c r="R48" s="20" t="s">
        <v>182</v>
      </c>
      <c r="S48" s="18" t="s">
        <v>182</v>
      </c>
      <c r="T48" s="20" t="s">
        <v>182</v>
      </c>
      <c r="U48" s="18" t="n">
        <v>400.40111496</v>
      </c>
      <c r="V48" s="20" t="n">
        <v>23.8567516</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(1219.0/B50*100)</f>
        <v/>
      </c>
      <c r="D50" s="19" t="n">
        <v>10576</v>
      </c>
      <c r="E50" s="18" t="n">
        <v>377.60256209</v>
      </c>
      <c r="F50" s="20" t="n">
        <v>5.99650051</v>
      </c>
      <c r="G50" s="18" t="n">
        <v>383.61664342</v>
      </c>
      <c r="H50" s="20" t="n">
        <v>5.18338308</v>
      </c>
      <c r="I50" s="18" t="n">
        <v>440.63144139</v>
      </c>
      <c r="J50" s="20" t="n">
        <v>2.73486919</v>
      </c>
      <c r="K50" s="18" t="n">
        <v>455.53901326</v>
      </c>
      <c r="L50" s="20" t="n">
        <v>3.67805423</v>
      </c>
      <c r="M50" s="18" t="n">
        <v>322.25586987</v>
      </c>
      <c r="N50" s="20" t="n">
        <v>8.56992509</v>
      </c>
      <c r="O50" s="18" t="s">
        <v>182</v>
      </c>
      <c r="P50" s="20" t="s">
        <v>182</v>
      </c>
      <c r="Q50" s="18" t="s">
        <v>182</v>
      </c>
      <c r="R50" s="20" t="s">
        <v>182</v>
      </c>
      <c r="S50" s="18" t="s">
        <v>182</v>
      </c>
      <c r="T50" s="20" t="s">
        <v>182</v>
      </c>
      <c r="U50" s="18" t="n">
        <v>388.04796155</v>
      </c>
      <c r="V50" s="20" t="n">
        <v>7.84434435</v>
      </c>
    </row>
    <row r="51" spans="1:22">
      <c r="A51" s="15" t="s">
        <v>226</v>
      </c>
      <c r="B51" s="17" t="n">
        <v>6866</v>
      </c>
      <c r="C51" s="18">
        <f>(116.0/B51*100)</f>
        <v/>
      </c>
      <c r="D51" s="19" t="n">
        <v>6750</v>
      </c>
      <c r="E51" s="18" t="n">
        <v>372.92424314</v>
      </c>
      <c r="F51" s="20" t="n">
        <v>6.19181014</v>
      </c>
      <c r="G51" s="18" t="n">
        <v>389.38678469</v>
      </c>
      <c r="H51" s="20" t="n">
        <v>6.92244017</v>
      </c>
      <c r="I51" s="18" t="n">
        <v>436.44406986</v>
      </c>
      <c r="J51" s="20" t="n">
        <v>3.23899944</v>
      </c>
      <c r="K51" s="18" t="n">
        <v>444.09618064</v>
      </c>
      <c r="L51" s="20" t="n">
        <v>3.53513291</v>
      </c>
      <c r="M51" s="18" t="n">
        <v>306.15936954</v>
      </c>
      <c r="N51" s="20" t="n">
        <v>16.24559738</v>
      </c>
      <c r="O51" s="18" t="s">
        <v>182</v>
      </c>
      <c r="P51" s="20" t="s">
        <v>182</v>
      </c>
      <c r="Q51" s="18" t="n">
        <v>427.96430568</v>
      </c>
      <c r="R51" s="20" t="n">
        <v>5.20460603</v>
      </c>
      <c r="S51" s="18" t="s">
        <v>182</v>
      </c>
      <c r="T51" s="20" t="s">
        <v>182</v>
      </c>
      <c r="U51" s="18" t="n">
        <v>388.15974773</v>
      </c>
      <c r="V51" s="20" t="n">
        <v>5.05607403</v>
      </c>
    </row>
    <row r="52" spans="1:22">
      <c r="A52" s="15" t="s">
        <v>227</v>
      </c>
      <c r="B52" s="17" t="n">
        <v>5809</v>
      </c>
      <c r="C52" s="18">
        <f>(126.0/B52*100)</f>
        <v/>
      </c>
      <c r="D52" s="19" t="n">
        <v>5683</v>
      </c>
      <c r="E52" s="18" t="n">
        <v>409.43088788</v>
      </c>
      <c r="F52" s="20" t="n">
        <v>8.64526781</v>
      </c>
      <c r="G52" s="18" t="n">
        <v>451.79873848</v>
      </c>
      <c r="H52" s="20" t="n">
        <v>6.22638098</v>
      </c>
      <c r="I52" s="18" t="n">
        <v>496.91045571</v>
      </c>
      <c r="J52" s="20" t="n">
        <v>2.89733152</v>
      </c>
      <c r="K52" s="18" t="n">
        <v>498.82117491</v>
      </c>
      <c r="L52" s="20" t="n">
        <v>3.303572</v>
      </c>
      <c r="M52" s="18" t="n">
        <v>369.52470076</v>
      </c>
      <c r="N52" s="20" t="n">
        <v>22.63947018</v>
      </c>
      <c r="O52" s="18" t="s">
        <v>182</v>
      </c>
      <c r="P52" s="20" t="s">
        <v>182</v>
      </c>
      <c r="Q52" s="18" t="s">
        <v>182</v>
      </c>
      <c r="R52" s="20" t="s">
        <v>182</v>
      </c>
      <c r="S52" s="18" t="s">
        <v>182</v>
      </c>
      <c r="T52" s="20" t="s">
        <v>182</v>
      </c>
      <c r="U52" s="18" t="n">
        <v>392.99068171</v>
      </c>
      <c r="V52" s="20" t="n">
        <v>7.30043409</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(531.0/B54*100)</f>
        <v/>
      </c>
      <c r="D54" s="19" t="n">
        <v>4209</v>
      </c>
      <c r="E54" s="18" t="n">
        <v>321.50922067</v>
      </c>
      <c r="F54" s="20" t="n">
        <v>4.98786234</v>
      </c>
      <c r="G54" s="18" t="n">
        <v>321.61303984</v>
      </c>
      <c r="H54" s="20" t="n">
        <v>5.73922107</v>
      </c>
      <c r="I54" s="18" t="n">
        <v>371.40682636</v>
      </c>
      <c r="J54" s="20" t="n">
        <v>4.44732115</v>
      </c>
      <c r="K54" s="18" t="n">
        <v>396.83237143</v>
      </c>
      <c r="L54" s="20" t="n">
        <v>4.16266901</v>
      </c>
      <c r="M54" s="18" t="n">
        <v>297.57841935</v>
      </c>
      <c r="N54" s="20" t="n">
        <v>8.27344974</v>
      </c>
      <c r="O54" s="18" t="s">
        <v>182</v>
      </c>
      <c r="P54" s="20" t="s">
        <v>182</v>
      </c>
      <c r="Q54" s="18" t="s">
        <v>182</v>
      </c>
      <c r="R54" s="20" t="s">
        <v>182</v>
      </c>
      <c r="S54" s="18" t="s">
        <v>182</v>
      </c>
      <c r="T54" s="20" t="s">
        <v>182</v>
      </c>
      <c r="U54" s="18" t="n">
        <v>313.98118291</v>
      </c>
      <c r="V54" s="20" t="n">
        <v>4.7547214</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461.29936368</v>
      </c>
      <c r="F56" s="20" t="n">
        <v>12.42452019</v>
      </c>
      <c r="G56" s="18" t="n">
        <v>500.72930132</v>
      </c>
      <c r="H56" s="20" t="n">
        <v>7.11938227</v>
      </c>
      <c r="I56" s="18" t="n">
        <v>534.12090682</v>
      </c>
      <c r="J56" s="20" t="n">
        <v>2.81160658</v>
      </c>
      <c r="K56" s="18" t="n">
        <v>524.96032708</v>
      </c>
      <c r="L56" s="20" t="n">
        <v>3.44412072</v>
      </c>
      <c r="M56" s="18" t="n">
        <v>431.98054993</v>
      </c>
      <c r="N56" s="20" t="n">
        <v>17.09401393</v>
      </c>
      <c r="O56" s="18" t="s">
        <v>182</v>
      </c>
      <c r="P56" s="20" t="s">
        <v>182</v>
      </c>
      <c r="Q56" s="18" t="s">
        <v>182</v>
      </c>
      <c r="R56" s="20" t="s">
        <v>182</v>
      </c>
      <c r="S56" s="18" t="s">
        <v>182</v>
      </c>
      <c r="T56" s="20" t="s">
        <v>182</v>
      </c>
      <c r="U56" s="18" t="n">
        <v>403.34808765</v>
      </c>
      <c r="V56" s="20" t="n">
        <v>24.40378951</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(273.0/B61*100)</f>
        <v/>
      </c>
      <c r="D61" s="19" t="n">
        <v>6252</v>
      </c>
      <c r="E61" s="18" t="n">
        <v>424.88564375</v>
      </c>
      <c r="F61" s="20" t="n">
        <v>5.28438025</v>
      </c>
      <c r="G61" s="18" t="n">
        <v>436.56712717</v>
      </c>
      <c r="H61" s="20" t="n">
        <v>4.51224701</v>
      </c>
      <c r="I61" s="18" t="n">
        <v>485.14880099</v>
      </c>
      <c r="J61" s="20" t="n">
        <v>2.76650022</v>
      </c>
      <c r="K61" s="18" t="n">
        <v>496.98807106</v>
      </c>
      <c r="L61" s="20" t="n">
        <v>3.99086685</v>
      </c>
      <c r="M61" s="18" t="n">
        <v>368.81442632</v>
      </c>
      <c r="N61" s="20" t="n">
        <v>17.16780352</v>
      </c>
      <c r="O61" s="18" t="s">
        <v>182</v>
      </c>
      <c r="P61" s="20" t="s">
        <v>182</v>
      </c>
      <c r="Q61" s="18" t="s">
        <v>182</v>
      </c>
      <c r="R61" s="20" t="s">
        <v>182</v>
      </c>
      <c r="S61" s="18" t="s">
        <v>182</v>
      </c>
      <c r="T61" s="20" t="s">
        <v>182</v>
      </c>
      <c r="U61" s="18" t="n">
        <v>370.85558288</v>
      </c>
      <c r="V61" s="20" t="n">
        <v>8.275587740000001</v>
      </c>
    </row>
    <row r="62" spans="1:22">
      <c r="A62" s="15" t="s">
        <v>237</v>
      </c>
      <c r="B62" s="17" t="n">
        <v>4476</v>
      </c>
      <c r="C62" s="18">
        <f>(5.0/B62*100)</f>
        <v/>
      </c>
      <c r="D62" s="19" t="n">
        <v>4471</v>
      </c>
      <c r="E62" s="18" t="n">
        <v>435.56793575</v>
      </c>
      <c r="F62" s="20" t="n">
        <v>13.23036997</v>
      </c>
      <c r="G62" s="18" t="n">
        <v>480.60440294</v>
      </c>
      <c r="H62" s="20" t="n">
        <v>6.19272585</v>
      </c>
      <c r="I62" s="18" t="n">
        <v>511.52528445</v>
      </c>
      <c r="J62" s="20" t="n">
        <v>1.56080278</v>
      </c>
      <c r="K62" s="18" t="n">
        <v>514.1814846</v>
      </c>
      <c r="L62" s="20" t="n">
        <v>2.50000657</v>
      </c>
      <c r="M62" s="18" t="n">
        <v>426.5402774</v>
      </c>
      <c r="N62" s="20" t="n">
        <v>15.63912385</v>
      </c>
      <c r="O62" s="18" t="s">
        <v>182</v>
      </c>
      <c r="P62" s="20" t="s">
        <v>182</v>
      </c>
      <c r="Q62" s="18" t="s">
        <v>182</v>
      </c>
      <c r="R62" s="20" t="s">
        <v>182</v>
      </c>
      <c r="S62" s="18" t="s">
        <v>182</v>
      </c>
      <c r="T62" s="20" t="s">
        <v>182</v>
      </c>
      <c r="U62" s="18" t="n">
        <v>445.99044354</v>
      </c>
      <c r="V62" s="20" t="n">
        <v>25.63623561</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(529.0/B67*100)</f>
        <v/>
      </c>
      <c r="D67" s="19" t="n">
        <v>6442</v>
      </c>
      <c r="E67" s="18" t="n">
        <v>349.72402342</v>
      </c>
      <c r="F67" s="20" t="n">
        <v>5.81711135</v>
      </c>
      <c r="G67" s="18" t="n">
        <v>374.84822696</v>
      </c>
      <c r="H67" s="20" t="n">
        <v>5.01989831</v>
      </c>
      <c r="I67" s="18" t="n">
        <v>414.18479763</v>
      </c>
      <c r="J67" s="20" t="n">
        <v>3.28145571</v>
      </c>
      <c r="K67" s="18" t="n">
        <v>433.76386177</v>
      </c>
      <c r="L67" s="20" t="n">
        <v>4.33763853</v>
      </c>
      <c r="M67" s="18" t="n">
        <v>291.76354753</v>
      </c>
      <c r="N67" s="20" t="n">
        <v>5.37762837</v>
      </c>
      <c r="O67" s="18" t="s">
        <v>182</v>
      </c>
      <c r="P67" s="20" t="s">
        <v>182</v>
      </c>
      <c r="Q67" s="18" t="s">
        <v>182</v>
      </c>
      <c r="R67" s="20" t="s">
        <v>182</v>
      </c>
      <c r="S67" s="18" t="s">
        <v>182</v>
      </c>
      <c r="T67" s="20" t="s">
        <v>182</v>
      </c>
      <c r="U67" s="18" t="n">
        <v>339.34231482</v>
      </c>
      <c r="V67" s="20" t="n">
        <v>5.63197152</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444.13280109</v>
      </c>
      <c r="F70" s="20" t="n">
        <v>8.13108643</v>
      </c>
      <c r="G70" s="18" t="n">
        <v>462.04584323</v>
      </c>
      <c r="H70" s="20" t="n">
        <v>6.3239552</v>
      </c>
      <c r="I70" s="18" t="n">
        <v>505.22002726</v>
      </c>
      <c r="J70" s="20" t="n">
        <v>3.10317058</v>
      </c>
      <c r="K70" s="18" t="n">
        <v>508.69047957</v>
      </c>
      <c r="L70" s="20" t="n">
        <v>4.36745122</v>
      </c>
      <c r="M70" s="18" t="n">
        <v>426.1731216</v>
      </c>
      <c r="N70" s="20" t="n">
        <v>17.43907662</v>
      </c>
      <c r="O70" s="18" t="s">
        <v>182</v>
      </c>
      <c r="P70" s="20" t="s">
        <v>182</v>
      </c>
      <c r="Q70" s="18" t="s">
        <v>182</v>
      </c>
      <c r="R70" s="20" t="s">
        <v>182</v>
      </c>
      <c r="S70" s="18" t="s">
        <v>182</v>
      </c>
      <c r="T70" s="20" t="s">
        <v>182</v>
      </c>
      <c r="U70" s="18" t="n">
        <v>433.7640614</v>
      </c>
      <c r="V70" s="20" t="n">
        <v>8.083762119999999</v>
      </c>
    </row>
    <row r="71" spans="1:22">
      <c r="A71" s="15" t="s">
        <v>246</v>
      </c>
      <c r="B71" s="17" t="n">
        <v>6115</v>
      </c>
      <c r="C71" s="18">
        <f>(124.0/B71*100)</f>
        <v/>
      </c>
      <c r="D71" s="19" t="n">
        <v>5991</v>
      </c>
      <c r="E71" s="18" t="n">
        <v>465.41830525</v>
      </c>
      <c r="F71" s="20" t="n">
        <v>11.93661913</v>
      </c>
      <c r="G71" s="18" t="n">
        <v>487.54208598</v>
      </c>
      <c r="H71" s="20" t="n">
        <v>8.126035890000001</v>
      </c>
      <c r="I71" s="18" t="n">
        <v>541.20361872</v>
      </c>
      <c r="J71" s="20" t="n">
        <v>2.0475304</v>
      </c>
      <c r="K71" s="18" t="n">
        <v>538.08993555</v>
      </c>
      <c r="L71" s="20" t="n">
        <v>2.80782051</v>
      </c>
      <c r="M71" s="18" t="n">
        <v>440.86831375</v>
      </c>
      <c r="N71" s="20" t="n">
        <v>17.19045308</v>
      </c>
      <c r="O71" s="18" t="s">
        <v>182</v>
      </c>
      <c r="P71" s="20" t="s">
        <v>182</v>
      </c>
      <c r="Q71" s="18" t="s">
        <v>182</v>
      </c>
      <c r="R71" s="20" t="s">
        <v>182</v>
      </c>
      <c r="S71" s="18" t="s">
        <v>182</v>
      </c>
      <c r="T71" s="20" t="s">
        <v>182</v>
      </c>
      <c r="U71" s="18" t="n">
        <v>485.3781806</v>
      </c>
      <c r="V71" s="20" t="n">
        <v>14.42724652</v>
      </c>
    </row>
    <row r="72" spans="1:22">
      <c r="A72" s="15" t="s">
        <v>247</v>
      </c>
      <c r="B72" s="17" t="n">
        <v>7708</v>
      </c>
      <c r="C72" s="18">
        <f>(9.0/B72*100)</f>
        <v/>
      </c>
      <c r="D72" s="19" t="n">
        <v>7699</v>
      </c>
      <c r="E72" s="18" t="n">
        <v>392.26479074</v>
      </c>
      <c r="F72" s="20" t="n">
        <v>9.59303192</v>
      </c>
      <c r="G72" s="18" t="n">
        <v>462.18231314</v>
      </c>
      <c r="H72" s="20" t="n">
        <v>5.75543134</v>
      </c>
      <c r="I72" s="18" t="n">
        <v>501.69676754</v>
      </c>
      <c r="J72" s="20" t="n">
        <v>2.58383114</v>
      </c>
      <c r="K72" s="18" t="n">
        <v>506.40665505</v>
      </c>
      <c r="L72" s="20" t="n">
        <v>3.19781093</v>
      </c>
      <c r="M72" s="18" t="n">
        <v>326.14458683</v>
      </c>
      <c r="N72" s="20" t="n">
        <v>15.96470294</v>
      </c>
      <c r="O72" s="18" t="s">
        <v>182</v>
      </c>
      <c r="P72" s="20" t="s">
        <v>182</v>
      </c>
      <c r="Q72" s="18" t="s">
        <v>182</v>
      </c>
      <c r="R72" s="20" t="s">
        <v>182</v>
      </c>
      <c r="S72" s="18" t="s">
        <v>182</v>
      </c>
      <c r="T72" s="20" t="s">
        <v>182</v>
      </c>
      <c r="U72" s="18" t="n">
        <v>390.58438337</v>
      </c>
      <c r="V72" s="20" t="n">
        <v>23.03167694</v>
      </c>
    </row>
    <row r="73" spans="1:22">
      <c r="A73" s="15" t="s">
        <v>248</v>
      </c>
      <c r="B73" s="17" t="n">
        <v>8249</v>
      </c>
      <c r="C73" s="18">
        <f>(262.0/B73*100)</f>
        <v/>
      </c>
      <c r="D73" s="19" t="n">
        <v>7987</v>
      </c>
      <c r="E73" s="18" t="n">
        <v>369.16065647</v>
      </c>
      <c r="F73" s="20" t="n">
        <v>5.63300406</v>
      </c>
      <c r="G73" s="18" t="n">
        <v>384.79396481</v>
      </c>
      <c r="H73" s="20" t="n">
        <v>4.71199841</v>
      </c>
      <c r="I73" s="18" t="n">
        <v>413.27947957</v>
      </c>
      <c r="J73" s="20" t="n">
        <v>3.30239006</v>
      </c>
      <c r="K73" s="18" t="n">
        <v>437.17850329</v>
      </c>
      <c r="L73" s="20" t="n">
        <v>4.65933136</v>
      </c>
      <c r="M73" s="18" t="n">
        <v>351.84252841</v>
      </c>
      <c r="N73" s="20" t="n">
        <v>8.1004358</v>
      </c>
      <c r="O73" s="18" t="s">
        <v>182</v>
      </c>
      <c r="P73" s="20" t="s">
        <v>182</v>
      </c>
      <c r="Q73" s="18" t="s">
        <v>182</v>
      </c>
      <c r="R73" s="20" t="s">
        <v>182</v>
      </c>
      <c r="S73" s="18" t="s">
        <v>182</v>
      </c>
      <c r="T73" s="20" t="s">
        <v>182</v>
      </c>
      <c r="U73" s="18" t="n">
        <v>355.19579415</v>
      </c>
      <c r="V73" s="20" t="n">
        <v>7.53062079</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(314.0/B77*100)</f>
        <v/>
      </c>
      <c r="D77" s="19" t="n">
        <v>5748</v>
      </c>
      <c r="E77" s="18" t="n">
        <v>393.90541165</v>
      </c>
      <c r="F77" s="20" t="n">
        <v>6.52072253</v>
      </c>
      <c r="G77" s="18" t="n">
        <v>404.05525003</v>
      </c>
      <c r="H77" s="20" t="n">
        <v>5.98907355</v>
      </c>
      <c r="I77" s="18" t="n">
        <v>460.91422065</v>
      </c>
      <c r="J77" s="20" t="n">
        <v>3.00991311</v>
      </c>
      <c r="K77" s="18" t="n">
        <v>470.6943616</v>
      </c>
      <c r="L77" s="20" t="n">
        <v>3.83761108</v>
      </c>
      <c r="M77" s="18" t="n">
        <v>324.87880635</v>
      </c>
      <c r="N77" s="20" t="n">
        <v>14.89113436</v>
      </c>
      <c r="O77" s="18" t="s">
        <v>182</v>
      </c>
      <c r="P77" s="20" t="s">
        <v>182</v>
      </c>
      <c r="Q77" s="18" t="s">
        <v>182</v>
      </c>
      <c r="R77" s="20" t="s">
        <v>182</v>
      </c>
      <c r="S77" s="18" t="s">
        <v>182</v>
      </c>
      <c r="T77" s="20" t="s">
        <v>182</v>
      </c>
      <c r="U77" s="18" t="n">
        <v>375.1839348</v>
      </c>
      <c r="V77" s="20" t="n">
        <v>4.06392305</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359</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454.89307843</v>
      </c>
      <c r="F7" s="20" t="n">
        <v>7.47908549</v>
      </c>
      <c r="G7" s="18" t="n">
        <v>510.10106828</v>
      </c>
      <c r="H7" s="20" t="n">
        <v>2.92314178</v>
      </c>
      <c r="I7" s="18" t="n">
        <v>513.33796313</v>
      </c>
      <c r="J7" s="20" t="n">
        <v>2.22100105</v>
      </c>
      <c r="K7" s="18" t="n">
        <v>514.32817333</v>
      </c>
      <c r="L7" s="20" t="n">
        <v>3.42922791</v>
      </c>
      <c r="M7" s="18" t="n">
        <v>407.59514641</v>
      </c>
      <c r="N7" s="20" t="n">
        <v>17.19088166</v>
      </c>
      <c r="O7" s="18" t="s">
        <v>182</v>
      </c>
      <c r="P7" s="20" t="s">
        <v>182</v>
      </c>
      <c r="Q7" s="18" t="s">
        <v>182</v>
      </c>
      <c r="R7" s="20" t="s">
        <v>182</v>
      </c>
      <c r="S7" s="18" t="s">
        <v>182</v>
      </c>
      <c r="T7" s="20" t="s">
        <v>182</v>
      </c>
      <c r="U7" s="18" t="n">
        <v>468.28905185</v>
      </c>
      <c r="V7" s="20" t="n">
        <v>4.68544847</v>
      </c>
    </row>
    <row r="8" spans="1:22">
      <c r="A8" s="15" t="s">
        <v>183</v>
      </c>
      <c r="B8" s="17" t="n">
        <v>7007</v>
      </c>
      <c r="C8" s="18">
        <f>(253.0/B8*100)</f>
        <v/>
      </c>
      <c r="D8" s="19" t="n">
        <v>6754</v>
      </c>
      <c r="E8" s="18" t="n">
        <v>463.40948898</v>
      </c>
      <c r="F8" s="20" t="n">
        <v>4.70735449</v>
      </c>
      <c r="G8" s="18" t="n">
        <v>499.95457226</v>
      </c>
      <c r="H8" s="20" t="n">
        <v>2.79406084</v>
      </c>
      <c r="I8" s="18" t="n">
        <v>503.7905336</v>
      </c>
      <c r="J8" s="20" t="n">
        <v>3.55346693</v>
      </c>
      <c r="K8" s="18" t="n">
        <v>483.82010738</v>
      </c>
      <c r="L8" s="20" t="n">
        <v>6.17217143</v>
      </c>
      <c r="M8" s="18" t="n">
        <v>386.26625258</v>
      </c>
      <c r="N8" s="20" t="n">
        <v>31.80566846</v>
      </c>
      <c r="O8" s="18" t="s">
        <v>182</v>
      </c>
      <c r="P8" s="20" t="s">
        <v>182</v>
      </c>
      <c r="Q8" s="18" t="n">
        <v>361.38025951</v>
      </c>
      <c r="R8" s="20" t="n">
        <v>22.72565673</v>
      </c>
      <c r="S8" s="18" t="s">
        <v>182</v>
      </c>
      <c r="T8" s="20" t="s">
        <v>182</v>
      </c>
      <c r="U8" s="18" t="n">
        <v>392.93338066</v>
      </c>
      <c r="V8" s="20" t="n">
        <v>7.85024247</v>
      </c>
    </row>
    <row r="9" spans="1:22">
      <c r="A9" s="15" t="s">
        <v>184</v>
      </c>
      <c r="B9" s="17" t="n">
        <v>9651</v>
      </c>
      <c r="C9" s="18">
        <f>(652.0/B9*100)</f>
        <v/>
      </c>
      <c r="D9" s="19" t="n">
        <v>8999</v>
      </c>
      <c r="E9" s="18" t="n">
        <v>459.87596013</v>
      </c>
      <c r="F9" s="20" t="n">
        <v>5.51995094</v>
      </c>
      <c r="G9" s="18" t="n">
        <v>513.97704373</v>
      </c>
      <c r="H9" s="20" t="n">
        <v>2.9531048</v>
      </c>
      <c r="I9" s="18" t="n">
        <v>522.49917301</v>
      </c>
      <c r="J9" s="20" t="n">
        <v>2.52183973</v>
      </c>
      <c r="K9" s="18" t="n">
        <v>501.11666526</v>
      </c>
      <c r="L9" s="20" t="n">
        <v>3.67693762</v>
      </c>
      <c r="M9" s="18" t="n">
        <v>468.80407001</v>
      </c>
      <c r="N9" s="20" t="n">
        <v>44.15422539</v>
      </c>
      <c r="O9" s="18" t="s">
        <v>182</v>
      </c>
      <c r="P9" s="20" t="s">
        <v>182</v>
      </c>
      <c r="Q9" s="18" t="n">
        <v>347.7815185</v>
      </c>
      <c r="R9" s="20" t="n">
        <v>11.20716786</v>
      </c>
      <c r="S9" s="18" t="s">
        <v>182</v>
      </c>
      <c r="T9" s="20" t="s">
        <v>182</v>
      </c>
      <c r="U9" s="18" t="n">
        <v>414.37165797</v>
      </c>
      <c r="V9" s="20" t="n">
        <v>6.10972984</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(171.0/B11*100)</f>
        <v/>
      </c>
      <c r="D11" s="19" t="n">
        <v>6882</v>
      </c>
      <c r="E11" s="18" t="n">
        <v>423.05660403</v>
      </c>
      <c r="F11" s="20" t="n">
        <v>5.90927857</v>
      </c>
      <c r="G11" s="18" t="n">
        <v>467.39850914</v>
      </c>
      <c r="H11" s="20" t="n">
        <v>3.81944497</v>
      </c>
      <c r="I11" s="18" t="n">
        <v>469.36831032</v>
      </c>
      <c r="J11" s="20" t="n">
        <v>2.97144335</v>
      </c>
      <c r="K11" s="18" t="n">
        <v>467.90080647</v>
      </c>
      <c r="L11" s="20" t="n">
        <v>3.92723984</v>
      </c>
      <c r="M11" s="18" t="n">
        <v>312.95665784</v>
      </c>
      <c r="N11" s="20" t="n">
        <v>30.7330562</v>
      </c>
      <c r="O11" s="18" t="s">
        <v>182</v>
      </c>
      <c r="P11" s="20" t="s">
        <v>182</v>
      </c>
      <c r="Q11" s="18" t="s">
        <v>182</v>
      </c>
      <c r="R11" s="20" t="s">
        <v>182</v>
      </c>
      <c r="S11" s="18" t="s">
        <v>182</v>
      </c>
      <c r="T11" s="20" t="s">
        <v>182</v>
      </c>
      <c r="U11" s="18" t="n">
        <v>413.9059901</v>
      </c>
      <c r="V11" s="20" t="n">
        <v>7.56707431</v>
      </c>
    </row>
    <row r="12" spans="1:22">
      <c r="A12" s="15" t="s">
        <v>187</v>
      </c>
      <c r="B12" s="17" t="n">
        <v>6894</v>
      </c>
      <c r="C12" s="18">
        <f>(128.0/B12*100)</f>
        <v/>
      </c>
      <c r="D12" s="19" t="n">
        <v>6766</v>
      </c>
      <c r="E12" s="18" t="n">
        <v>432.39163981</v>
      </c>
      <c r="F12" s="20" t="n">
        <v>5.58171292</v>
      </c>
      <c r="G12" s="18" t="n">
        <v>492.44288001</v>
      </c>
      <c r="H12" s="20" t="n">
        <v>4.00435784</v>
      </c>
      <c r="I12" s="18" t="n">
        <v>505.71337523</v>
      </c>
      <c r="J12" s="20" t="n">
        <v>2.53810423</v>
      </c>
      <c r="K12" s="18" t="n">
        <v>502.5077573</v>
      </c>
      <c r="L12" s="20" t="n">
        <v>4.281682</v>
      </c>
      <c r="M12" s="18" t="n">
        <v>401.25210766</v>
      </c>
      <c r="N12" s="20" t="n">
        <v>22.85696234</v>
      </c>
      <c r="O12" s="18" t="s">
        <v>182</v>
      </c>
      <c r="P12" s="20" t="s">
        <v>182</v>
      </c>
      <c r="Q12" s="18" t="n">
        <v>332.31014509</v>
      </c>
      <c r="R12" s="20" t="n">
        <v>18.34291261</v>
      </c>
      <c r="S12" s="18" t="s">
        <v>182</v>
      </c>
      <c r="T12" s="20" t="s">
        <v>182</v>
      </c>
      <c r="U12" s="18" t="n">
        <v>401.35991936</v>
      </c>
      <c r="V12" s="20" t="n">
        <v>7.60596113</v>
      </c>
    </row>
    <row r="13" spans="1:22">
      <c r="A13" s="15" t="s">
        <v>188</v>
      </c>
      <c r="B13" s="17" t="n">
        <v>7161</v>
      </c>
      <c r="C13" s="18">
        <f>(368.0/B13*100)</f>
        <v/>
      </c>
      <c r="D13" s="19" t="n">
        <v>6793</v>
      </c>
      <c r="E13" s="18" t="n">
        <v>464.60826643</v>
      </c>
      <c r="F13" s="20" t="n">
        <v>9.000691590000001</v>
      </c>
      <c r="G13" s="18" t="n">
        <v>511.49796509</v>
      </c>
      <c r="H13" s="20" t="n">
        <v>3.43092456</v>
      </c>
      <c r="I13" s="18" t="n">
        <v>514.84436369</v>
      </c>
      <c r="J13" s="20" t="n">
        <v>2.53385966</v>
      </c>
      <c r="K13" s="18" t="n">
        <v>512.75623466</v>
      </c>
      <c r="L13" s="20" t="n">
        <v>3.66691341</v>
      </c>
      <c r="M13" s="18" t="n">
        <v>391.87245923</v>
      </c>
      <c r="N13" s="20" t="n">
        <v>22.46267813</v>
      </c>
      <c r="O13" s="18" t="s">
        <v>182</v>
      </c>
      <c r="P13" s="20" t="s">
        <v>182</v>
      </c>
      <c r="Q13" s="18" t="n">
        <v>407.4699787</v>
      </c>
      <c r="R13" s="20" t="n">
        <v>6.79601306</v>
      </c>
      <c r="S13" s="18" t="s">
        <v>182</v>
      </c>
      <c r="T13" s="20" t="s">
        <v>182</v>
      </c>
      <c r="U13" s="18" t="n">
        <v>405.68479048</v>
      </c>
      <c r="V13" s="20" t="n">
        <v>7.34122363</v>
      </c>
    </row>
    <row r="14" spans="1:22">
      <c r="A14" s="15" t="s">
        <v>189</v>
      </c>
      <c r="B14" s="17" t="n">
        <v>5587</v>
      </c>
      <c r="C14" s="18">
        <f>(208.0/B14*100)</f>
        <v/>
      </c>
      <c r="D14" s="19" t="n">
        <v>5379</v>
      </c>
      <c r="E14" s="18" t="n">
        <v>475.78737361</v>
      </c>
      <c r="F14" s="20" t="n">
        <v>5.95412661</v>
      </c>
      <c r="G14" s="18" t="n">
        <v>521.75209117</v>
      </c>
      <c r="H14" s="20" t="n">
        <v>3.25132998</v>
      </c>
      <c r="I14" s="18" t="n">
        <v>524.87247573</v>
      </c>
      <c r="J14" s="20" t="n">
        <v>2.68447957</v>
      </c>
      <c r="K14" s="18" t="n">
        <v>530.17566945</v>
      </c>
      <c r="L14" s="20" t="n">
        <v>4.35136487</v>
      </c>
      <c r="M14" s="18" t="n">
        <v>397.46444377</v>
      </c>
      <c r="N14" s="20" t="n">
        <v>18.97557136</v>
      </c>
      <c r="O14" s="18" t="s">
        <v>182</v>
      </c>
      <c r="P14" s="20" t="s">
        <v>182</v>
      </c>
      <c r="Q14" s="18" t="s">
        <v>182</v>
      </c>
      <c r="R14" s="20" t="s">
        <v>182</v>
      </c>
      <c r="S14" s="18" t="s">
        <v>182</v>
      </c>
      <c r="T14" s="20" t="s">
        <v>182</v>
      </c>
      <c r="U14" s="18" t="n">
        <v>443.58247708</v>
      </c>
      <c r="V14" s="20" t="n">
        <v>8.985896159999999</v>
      </c>
    </row>
    <row r="15" spans="1:22">
      <c r="A15" s="15" t="s">
        <v>190</v>
      </c>
      <c r="B15" s="17" t="n">
        <v>5882</v>
      </c>
      <c r="C15" s="18">
        <f>(193.0/B15*100)</f>
        <v/>
      </c>
      <c r="D15" s="19" t="n">
        <v>5689</v>
      </c>
      <c r="E15" s="18" t="n">
        <v>516.7648041800001</v>
      </c>
      <c r="F15" s="20" t="n">
        <v>5.87304245</v>
      </c>
      <c r="G15" s="18" t="n">
        <v>544.73676435</v>
      </c>
      <c r="H15" s="20" t="n">
        <v>2.79043274</v>
      </c>
      <c r="I15" s="18" t="n">
        <v>530.82210645</v>
      </c>
      <c r="J15" s="20" t="n">
        <v>2.69535988</v>
      </c>
      <c r="K15" s="18" t="n">
        <v>518.61580685</v>
      </c>
      <c r="L15" s="20" t="n">
        <v>5.48482588</v>
      </c>
      <c r="M15" s="18" t="n">
        <v>346.97734016</v>
      </c>
      <c r="N15" s="20" t="n">
        <v>25.67199834</v>
      </c>
      <c r="O15" s="18" t="s">
        <v>182</v>
      </c>
      <c r="P15" s="20" t="s">
        <v>182</v>
      </c>
      <c r="Q15" s="18" t="n">
        <v>367.66871077</v>
      </c>
      <c r="R15" s="20" t="n">
        <v>14.82638214</v>
      </c>
      <c r="S15" s="18" t="s">
        <v>182</v>
      </c>
      <c r="T15" s="20" t="s">
        <v>182</v>
      </c>
      <c r="U15" s="18" t="n">
        <v>439.77943485</v>
      </c>
      <c r="V15" s="20" t="n">
        <v>9.502143780000001</v>
      </c>
    </row>
    <row r="16" spans="1:22">
      <c r="A16" s="15" t="s">
        <v>191</v>
      </c>
      <c r="B16" s="17" t="n">
        <v>6108</v>
      </c>
      <c r="C16" s="18">
        <f>(280.0/B16*100)</f>
        <v/>
      </c>
      <c r="D16" s="19" t="n">
        <v>5828</v>
      </c>
      <c r="E16" s="18" t="n">
        <v>459.64519978</v>
      </c>
      <c r="F16" s="20" t="n">
        <v>6.72696196</v>
      </c>
      <c r="G16" s="18" t="n">
        <v>526.39900534</v>
      </c>
      <c r="H16" s="20" t="n">
        <v>4.64603658</v>
      </c>
      <c r="I16" s="18" t="n">
        <v>522.46498611</v>
      </c>
      <c r="J16" s="20" t="n">
        <v>2.56090033</v>
      </c>
      <c r="K16" s="18" t="n">
        <v>506.42145516</v>
      </c>
      <c r="L16" s="20" t="n">
        <v>3.37506195</v>
      </c>
      <c r="M16" s="18" t="n">
        <v>327.78468044</v>
      </c>
      <c r="N16" s="20" t="n">
        <v>17.76127597</v>
      </c>
      <c r="O16" s="18" t="s">
        <v>182</v>
      </c>
      <c r="P16" s="20" t="s">
        <v>182</v>
      </c>
      <c r="Q16" s="18" t="s">
        <v>182</v>
      </c>
      <c r="R16" s="20" t="s">
        <v>182</v>
      </c>
      <c r="S16" s="18" t="s">
        <v>182</v>
      </c>
      <c r="T16" s="20" t="s">
        <v>182</v>
      </c>
      <c r="U16" s="18" t="n">
        <v>390.25937845</v>
      </c>
      <c r="V16" s="20" t="n">
        <v>8.536830650000001</v>
      </c>
    </row>
    <row r="17" spans="1:22">
      <c r="A17" s="15" t="s">
        <v>192</v>
      </c>
      <c r="B17" s="17" t="n">
        <v>6504</v>
      </c>
      <c r="C17" s="18">
        <f>(834.0/B17*100)</f>
        <v/>
      </c>
      <c r="D17" s="19" t="n">
        <v>5670</v>
      </c>
      <c r="E17" s="18" t="n">
        <v>470.04294052</v>
      </c>
      <c r="F17" s="20" t="n">
        <v>6.84400155</v>
      </c>
      <c r="G17" s="18" t="n">
        <v>524.27364797</v>
      </c>
      <c r="H17" s="20" t="n">
        <v>3.23001477</v>
      </c>
      <c r="I17" s="18" t="n">
        <v>530.45114065</v>
      </c>
      <c r="J17" s="20" t="n">
        <v>3.37456588</v>
      </c>
      <c r="K17" s="18" t="n">
        <v>529.50716744</v>
      </c>
      <c r="L17" s="20" t="n">
        <v>4.71186158</v>
      </c>
      <c r="M17" s="18" t="s">
        <v>182</v>
      </c>
      <c r="N17" s="20" t="s">
        <v>182</v>
      </c>
      <c r="O17" s="18" t="s">
        <v>182</v>
      </c>
      <c r="P17" s="20" t="s">
        <v>182</v>
      </c>
      <c r="Q17" s="18" t="n">
        <v>338.260297</v>
      </c>
      <c r="R17" s="20" t="n">
        <v>14.23011861</v>
      </c>
      <c r="S17" s="18" t="s">
        <v>182</v>
      </c>
      <c r="T17" s="20" t="s">
        <v>182</v>
      </c>
      <c r="U17" s="18" t="n">
        <v>418.83645736</v>
      </c>
      <c r="V17" s="20" t="n">
        <v>7.72936075</v>
      </c>
    </row>
    <row r="18" spans="1:22">
      <c r="A18" s="15" t="s">
        <v>193</v>
      </c>
      <c r="B18" s="17" t="n">
        <v>5532</v>
      </c>
      <c r="C18" s="18">
        <f>(41.0/B18*100)</f>
        <v/>
      </c>
      <c r="D18" s="19" t="n">
        <v>5491</v>
      </c>
      <c r="E18" s="18" t="n">
        <v>427.65432076</v>
      </c>
      <c r="F18" s="20" t="n">
        <v>7.35172421</v>
      </c>
      <c r="G18" s="18" t="n">
        <v>475.75896477</v>
      </c>
      <c r="H18" s="20" t="n">
        <v>4.51741389</v>
      </c>
      <c r="I18" s="18" t="n">
        <v>484.48725985</v>
      </c>
      <c r="J18" s="20" t="n">
        <v>3.8244001</v>
      </c>
      <c r="K18" s="18" t="n">
        <v>474.5555649</v>
      </c>
      <c r="L18" s="20" t="n">
        <v>5.68133321</v>
      </c>
      <c r="M18" s="18" t="n">
        <v>344.14369298</v>
      </c>
      <c r="N18" s="20" t="n">
        <v>18.50959331</v>
      </c>
      <c r="O18" s="18" t="s">
        <v>182</v>
      </c>
      <c r="P18" s="20" t="s">
        <v>182</v>
      </c>
      <c r="Q18" s="18" t="s">
        <v>182</v>
      </c>
      <c r="R18" s="20" t="s">
        <v>182</v>
      </c>
      <c r="S18" s="18" t="s">
        <v>182</v>
      </c>
      <c r="T18" s="20" t="s">
        <v>182</v>
      </c>
      <c r="U18" s="18" t="n">
        <v>379.50580353</v>
      </c>
      <c r="V18" s="20" t="n">
        <v>9.143456029999999</v>
      </c>
    </row>
    <row r="19" spans="1:22">
      <c r="A19" s="15" t="s">
        <v>194</v>
      </c>
      <c r="B19" s="17" t="n">
        <v>5658</v>
      </c>
      <c r="C19" s="18">
        <f>(267.0/B19*100)</f>
        <v/>
      </c>
      <c r="D19" s="19" t="n">
        <v>5391</v>
      </c>
      <c r="E19" s="18" t="n">
        <v>402.3310777</v>
      </c>
      <c r="F19" s="20" t="n">
        <v>6.17132657</v>
      </c>
      <c r="G19" s="18" t="n">
        <v>459.88042416</v>
      </c>
      <c r="H19" s="20" t="n">
        <v>5.6488244</v>
      </c>
      <c r="I19" s="18" t="n">
        <v>485.08529618</v>
      </c>
      <c r="J19" s="20" t="n">
        <v>2.686394</v>
      </c>
      <c r="K19" s="18" t="n">
        <v>486.01800862</v>
      </c>
      <c r="L19" s="20" t="n">
        <v>4.74628821</v>
      </c>
      <c r="M19" s="18" t="n">
        <v>417.5235188</v>
      </c>
      <c r="N19" s="20" t="n">
        <v>18.56400748</v>
      </c>
      <c r="O19" s="18" t="s">
        <v>182</v>
      </c>
      <c r="P19" s="20" t="s">
        <v>182</v>
      </c>
      <c r="Q19" s="18" t="s">
        <v>182</v>
      </c>
      <c r="R19" s="20" t="s">
        <v>182</v>
      </c>
      <c r="S19" s="18" t="s">
        <v>182</v>
      </c>
      <c r="T19" s="20" t="s">
        <v>182</v>
      </c>
      <c r="U19" s="18" t="n">
        <v>385.43979087</v>
      </c>
      <c r="V19" s="20" t="n">
        <v>7.70325314</v>
      </c>
    </row>
    <row r="20" spans="1:22">
      <c r="A20" s="15" t="s">
        <v>195</v>
      </c>
      <c r="B20" s="17" t="n">
        <v>3371</v>
      </c>
      <c r="C20" s="18">
        <f>(81.0/B20*100)</f>
        <v/>
      </c>
      <c r="D20" s="19" t="n">
        <v>3290</v>
      </c>
      <c r="E20" s="18" t="n">
        <v>469.41390316</v>
      </c>
      <c r="F20" s="20" t="n">
        <v>7.10503659</v>
      </c>
      <c r="G20" s="18" t="n">
        <v>497.21103776</v>
      </c>
      <c r="H20" s="20" t="n">
        <v>3.42298597</v>
      </c>
      <c r="I20" s="18" t="n">
        <v>487.11127628</v>
      </c>
      <c r="J20" s="20" t="n">
        <v>3.40022497</v>
      </c>
      <c r="K20" s="18" t="n">
        <v>469.18362689</v>
      </c>
      <c r="L20" s="20" t="n">
        <v>6.75379314</v>
      </c>
      <c r="M20" s="18" t="s">
        <v>182</v>
      </c>
      <c r="N20" s="20" t="s">
        <v>182</v>
      </c>
      <c r="O20" s="18" t="s">
        <v>182</v>
      </c>
      <c r="P20" s="20" t="s">
        <v>182</v>
      </c>
      <c r="Q20" s="18" t="s">
        <v>182</v>
      </c>
      <c r="R20" s="20" t="s">
        <v>182</v>
      </c>
      <c r="S20" s="18" t="s">
        <v>182</v>
      </c>
      <c r="T20" s="20" t="s">
        <v>182</v>
      </c>
      <c r="U20" s="18" t="n">
        <v>412.35893046</v>
      </c>
      <c r="V20" s="20" t="n">
        <v>6.97378462</v>
      </c>
    </row>
    <row r="21" spans="1:22">
      <c r="A21" s="15" t="s">
        <v>196</v>
      </c>
      <c r="B21" s="17" t="n">
        <v>5741</v>
      </c>
      <c r="C21" s="18">
        <f>(109.0/B21*100)</f>
        <v/>
      </c>
      <c r="D21" s="19" t="n">
        <v>5632</v>
      </c>
      <c r="E21" s="18" t="n">
        <v>483.27956247</v>
      </c>
      <c r="F21" s="20" t="n">
        <v>7.39931768</v>
      </c>
      <c r="G21" s="18" t="n">
        <v>512.26555707</v>
      </c>
      <c r="H21" s="20" t="n">
        <v>3.03744116</v>
      </c>
      <c r="I21" s="18" t="n">
        <v>528.43999166</v>
      </c>
      <c r="J21" s="20" t="n">
        <v>2.92665806</v>
      </c>
      <c r="K21" s="18" t="n">
        <v>534.85653532</v>
      </c>
      <c r="L21" s="20" t="n">
        <v>3.35958648</v>
      </c>
      <c r="M21" s="18" t="n">
        <v>412.14039851</v>
      </c>
      <c r="N21" s="20" t="n">
        <v>36.64432922</v>
      </c>
      <c r="O21" s="18" t="s">
        <v>182</v>
      </c>
      <c r="P21" s="20" t="s">
        <v>182</v>
      </c>
      <c r="Q21" s="18" t="s">
        <v>182</v>
      </c>
      <c r="R21" s="20" t="s">
        <v>182</v>
      </c>
      <c r="S21" s="18" t="s">
        <v>182</v>
      </c>
      <c r="T21" s="20" t="s">
        <v>182</v>
      </c>
      <c r="U21" s="18" t="n">
        <v>447.64564279</v>
      </c>
      <c r="V21" s="20" t="n">
        <v>9.504973980000001</v>
      </c>
    </row>
    <row r="22" spans="1:22">
      <c r="A22" s="15" t="s">
        <v>197</v>
      </c>
      <c r="B22" s="17" t="n">
        <v>6598</v>
      </c>
      <c r="C22" s="18">
        <f>(106.0/B22*100)</f>
        <v/>
      </c>
      <c r="D22" s="19" t="n">
        <v>6492</v>
      </c>
      <c r="E22" s="18" t="n">
        <v>422.35055246</v>
      </c>
      <c r="F22" s="20" t="n">
        <v>5.65045559</v>
      </c>
      <c r="G22" s="18" t="n">
        <v>492.92950673</v>
      </c>
      <c r="H22" s="20" t="n">
        <v>5.83282352</v>
      </c>
      <c r="I22" s="18" t="n">
        <v>505.17021444</v>
      </c>
      <c r="J22" s="20" t="n">
        <v>4.27287479</v>
      </c>
      <c r="K22" s="18" t="n">
        <v>508.37306473</v>
      </c>
      <c r="L22" s="20" t="n">
        <v>5.14762253</v>
      </c>
      <c r="M22" s="18" t="n">
        <v>371.78539807</v>
      </c>
      <c r="N22" s="20" t="n">
        <v>9.287245390000001</v>
      </c>
      <c r="O22" s="18" t="s">
        <v>182</v>
      </c>
      <c r="P22" s="20" t="s">
        <v>182</v>
      </c>
      <c r="Q22" s="18" t="n">
        <v>481.75555063</v>
      </c>
      <c r="R22" s="20" t="n">
        <v>8.711038220000001</v>
      </c>
      <c r="S22" s="18" t="s">
        <v>182</v>
      </c>
      <c r="T22" s="20" t="s">
        <v>182</v>
      </c>
      <c r="U22" s="18" t="n">
        <v>378.76200088</v>
      </c>
      <c r="V22" s="20" t="n">
        <v>9.519918130000001</v>
      </c>
    </row>
    <row r="23" spans="1:22">
      <c r="A23" s="15" t="s">
        <v>198</v>
      </c>
      <c r="B23" s="17" t="n">
        <v>11583</v>
      </c>
      <c r="C23" s="18">
        <f>(563.0/B23*100)</f>
        <v/>
      </c>
      <c r="D23" s="19" t="n">
        <v>11020</v>
      </c>
      <c r="E23" s="18" t="n">
        <v>447.77996137</v>
      </c>
      <c r="F23" s="20" t="n">
        <v>5.68815304</v>
      </c>
      <c r="G23" s="18" t="n">
        <v>499.04471444</v>
      </c>
      <c r="H23" s="20" t="n">
        <v>3.58144031</v>
      </c>
      <c r="I23" s="18" t="n">
        <v>496.47121969</v>
      </c>
      <c r="J23" s="20" t="n">
        <v>3.10673045</v>
      </c>
      <c r="K23" s="18" t="n">
        <v>495.16009413</v>
      </c>
      <c r="L23" s="20" t="n">
        <v>4.81656451</v>
      </c>
      <c r="M23" s="18" t="n">
        <v>415.78740956</v>
      </c>
      <c r="N23" s="20" t="n">
        <v>22.44752181</v>
      </c>
      <c r="O23" s="18" t="s">
        <v>182</v>
      </c>
      <c r="P23" s="20" t="s">
        <v>182</v>
      </c>
      <c r="Q23" s="18" t="s">
        <v>182</v>
      </c>
      <c r="R23" s="20" t="s">
        <v>182</v>
      </c>
      <c r="S23" s="18" t="s">
        <v>182</v>
      </c>
      <c r="T23" s="20" t="s">
        <v>182</v>
      </c>
      <c r="U23" s="18" t="n">
        <v>409.64992732</v>
      </c>
      <c r="V23" s="20" t="n">
        <v>8.18688105</v>
      </c>
    </row>
    <row r="24" spans="1:22">
      <c r="A24" s="15" t="s">
        <v>199</v>
      </c>
      <c r="B24" s="17" t="n">
        <v>6647</v>
      </c>
      <c r="C24" s="18">
        <f>(29.0/B24*100)</f>
        <v/>
      </c>
      <c r="D24" s="19" t="n">
        <v>6618</v>
      </c>
      <c r="E24" s="18" t="n">
        <v>491.13035181</v>
      </c>
      <c r="F24" s="20" t="n">
        <v>5.0966752</v>
      </c>
      <c r="G24" s="18" t="n">
        <v>524.70605199</v>
      </c>
      <c r="H24" s="20" t="n">
        <v>3.0353483</v>
      </c>
      <c r="I24" s="18" t="n">
        <v>524.7106515200001</v>
      </c>
      <c r="J24" s="20" t="n">
        <v>3.62768418</v>
      </c>
      <c r="K24" s="18" t="n">
        <v>526.01486883</v>
      </c>
      <c r="L24" s="20" t="n">
        <v>5.38274936</v>
      </c>
      <c r="M24" s="18" t="n">
        <v>421.72680658</v>
      </c>
      <c r="N24" s="20" t="n">
        <v>17.49008828</v>
      </c>
      <c r="O24" s="18" t="s">
        <v>182</v>
      </c>
      <c r="P24" s="20" t="s">
        <v>182</v>
      </c>
      <c r="Q24" s="18" t="s">
        <v>182</v>
      </c>
      <c r="R24" s="20" t="s">
        <v>182</v>
      </c>
      <c r="S24" s="18" t="s">
        <v>182</v>
      </c>
      <c r="T24" s="20" t="s">
        <v>182</v>
      </c>
      <c r="U24" s="18" t="n">
        <v>435.0545777</v>
      </c>
      <c r="V24" s="20" t="n">
        <v>16.69382413</v>
      </c>
    </row>
    <row r="25" spans="1:22">
      <c r="A25" s="15" t="s">
        <v>200</v>
      </c>
      <c r="B25" s="17" t="n">
        <v>5581</v>
      </c>
      <c r="C25" s="18">
        <f>(28.0/B25*100)</f>
        <v/>
      </c>
      <c r="D25" s="19" t="n">
        <v>5553</v>
      </c>
      <c r="E25" s="18" t="n">
        <v>493.54067394</v>
      </c>
      <c r="F25" s="20" t="n">
        <v>5.8293542</v>
      </c>
      <c r="G25" s="18" t="n">
        <v>520.8959951000001</v>
      </c>
      <c r="H25" s="20" t="n">
        <v>3.91951397</v>
      </c>
      <c r="I25" s="18" t="n">
        <v>519.6610808200001</v>
      </c>
      <c r="J25" s="20" t="n">
        <v>3.75249535</v>
      </c>
      <c r="K25" s="18" t="n">
        <v>544.29986182</v>
      </c>
      <c r="L25" s="20" t="n">
        <v>6.75570128</v>
      </c>
      <c r="M25" s="18" t="n">
        <v>368.87327966</v>
      </c>
      <c r="N25" s="20" t="n">
        <v>23.3815843</v>
      </c>
      <c r="O25" s="18" t="s">
        <v>182</v>
      </c>
      <c r="P25" s="20" t="s">
        <v>182</v>
      </c>
      <c r="Q25" s="18" t="s">
        <v>182</v>
      </c>
      <c r="R25" s="20" t="s">
        <v>182</v>
      </c>
      <c r="S25" s="18" t="s">
        <v>182</v>
      </c>
      <c r="T25" s="20" t="s">
        <v>182</v>
      </c>
      <c r="U25" s="18" t="n">
        <v>427.30471708</v>
      </c>
      <c r="V25" s="20" t="n">
        <v>21.60038068</v>
      </c>
    </row>
    <row r="26" spans="1:22">
      <c r="A26" s="15" t="s">
        <v>201</v>
      </c>
      <c r="B26" s="17" t="n">
        <v>4869</v>
      </c>
      <c r="C26" s="18">
        <f>(118.0/B26*100)</f>
        <v/>
      </c>
      <c r="D26" s="19" t="n">
        <v>4751</v>
      </c>
      <c r="E26" s="18" t="n">
        <v>462.25665549</v>
      </c>
      <c r="F26" s="20" t="n">
        <v>5.36461777</v>
      </c>
      <c r="G26" s="18" t="n">
        <v>494.68147183</v>
      </c>
      <c r="H26" s="20" t="n">
        <v>2.54526494</v>
      </c>
      <c r="I26" s="18" t="n">
        <v>489.45903687</v>
      </c>
      <c r="J26" s="20" t="n">
        <v>2.46004712</v>
      </c>
      <c r="K26" s="18" t="n">
        <v>498.98848793</v>
      </c>
      <c r="L26" s="20" t="n">
        <v>5.16251358</v>
      </c>
      <c r="M26" s="18" t="s">
        <v>182</v>
      </c>
      <c r="N26" s="20" t="s">
        <v>182</v>
      </c>
      <c r="O26" s="18" t="s">
        <v>182</v>
      </c>
      <c r="P26" s="20" t="s">
        <v>182</v>
      </c>
      <c r="Q26" s="18" t="s">
        <v>182</v>
      </c>
      <c r="R26" s="20" t="s">
        <v>182</v>
      </c>
      <c r="S26" s="18" t="s">
        <v>182</v>
      </c>
      <c r="T26" s="20" t="s">
        <v>182</v>
      </c>
      <c r="U26" s="18" t="n">
        <v>427.08584692</v>
      </c>
      <c r="V26" s="20" t="n">
        <v>9.957505149999999</v>
      </c>
    </row>
    <row r="27" spans="1:22">
      <c r="A27" s="15" t="s">
        <v>202</v>
      </c>
      <c r="B27" s="17" t="n">
        <v>5299</v>
      </c>
      <c r="C27" s="18">
        <f>(237.0/B27*100)</f>
        <v/>
      </c>
      <c r="D27" s="19" t="n">
        <v>5062</v>
      </c>
      <c r="E27" s="18" t="n">
        <v>445.57906207</v>
      </c>
      <c r="F27" s="20" t="n">
        <v>5.20020377</v>
      </c>
      <c r="G27" s="18" t="n">
        <v>498.76906593</v>
      </c>
      <c r="H27" s="20" t="n">
        <v>2.8138127</v>
      </c>
      <c r="I27" s="18" t="n">
        <v>501.20081021</v>
      </c>
      <c r="J27" s="20" t="n">
        <v>3.01333581</v>
      </c>
      <c r="K27" s="18" t="n">
        <v>494.98007734</v>
      </c>
      <c r="L27" s="20" t="n">
        <v>4.56020294</v>
      </c>
      <c r="M27" s="18" t="n">
        <v>387.30917951</v>
      </c>
      <c r="N27" s="20" t="n">
        <v>16.08929805</v>
      </c>
      <c r="O27" s="18" t="s">
        <v>182</v>
      </c>
      <c r="P27" s="20" t="s">
        <v>182</v>
      </c>
      <c r="Q27" s="18" t="s">
        <v>182</v>
      </c>
      <c r="R27" s="20" t="s">
        <v>182</v>
      </c>
      <c r="S27" s="18" t="s">
        <v>182</v>
      </c>
      <c r="T27" s="20" t="s">
        <v>182</v>
      </c>
      <c r="U27" s="18" t="n">
        <v>406.08726191</v>
      </c>
      <c r="V27" s="20" t="n">
        <v>4.73619883</v>
      </c>
    </row>
    <row r="28" spans="1:22">
      <c r="A28" s="15" t="s">
        <v>203</v>
      </c>
      <c r="B28" s="17" t="n">
        <v>7568</v>
      </c>
      <c r="C28" s="18">
        <f>(162.0/B28*100)</f>
        <v/>
      </c>
      <c r="D28" s="19" t="n">
        <v>7406</v>
      </c>
      <c r="E28" s="18" t="n">
        <v>377.47812137</v>
      </c>
      <c r="F28" s="20" t="n">
        <v>4.73166611</v>
      </c>
      <c r="G28" s="18" t="n">
        <v>411.48750367</v>
      </c>
      <c r="H28" s="20" t="n">
        <v>3.22983534</v>
      </c>
      <c r="I28" s="18" t="n">
        <v>433.17604579</v>
      </c>
      <c r="J28" s="20" t="n">
        <v>2.62069372</v>
      </c>
      <c r="K28" s="18" t="n">
        <v>453.10866247</v>
      </c>
      <c r="L28" s="20" t="n">
        <v>3.74754293</v>
      </c>
      <c r="M28" s="18" t="n">
        <v>334.93985653</v>
      </c>
      <c r="N28" s="20" t="n">
        <v>9.19196545</v>
      </c>
      <c r="O28" s="18" t="s">
        <v>182</v>
      </c>
      <c r="P28" s="20" t="s">
        <v>182</v>
      </c>
      <c r="Q28" s="18" t="s">
        <v>182</v>
      </c>
      <c r="R28" s="20" t="s">
        <v>182</v>
      </c>
      <c r="S28" s="18" t="s">
        <v>182</v>
      </c>
      <c r="T28" s="20" t="s">
        <v>182</v>
      </c>
      <c r="U28" s="18" t="n">
        <v>361.11457655</v>
      </c>
      <c r="V28" s="20" t="n">
        <v>6.91284285</v>
      </c>
    </row>
    <row r="29" spans="1:22">
      <c r="A29" s="15" t="s">
        <v>204</v>
      </c>
      <c r="B29" s="17" t="n">
        <v>5385</v>
      </c>
      <c r="C29" s="18">
        <f>(37.0/B29*100)</f>
        <v/>
      </c>
      <c r="D29" s="19" t="n">
        <v>5348</v>
      </c>
      <c r="E29" s="18" t="n">
        <v>464.44046287</v>
      </c>
      <c r="F29" s="20" t="n">
        <v>6.85262339</v>
      </c>
      <c r="G29" s="18" t="n">
        <v>506.67650233</v>
      </c>
      <c r="H29" s="20" t="n">
        <v>3.48574738</v>
      </c>
      <c r="I29" s="18" t="n">
        <v>519.05659238</v>
      </c>
      <c r="J29" s="20" t="n">
        <v>2.68607518</v>
      </c>
      <c r="K29" s="18" t="n">
        <v>503.03671927</v>
      </c>
      <c r="L29" s="20" t="n">
        <v>4.7808449</v>
      </c>
      <c r="M29" s="18" t="n">
        <v>324.13415987</v>
      </c>
      <c r="N29" s="20" t="n">
        <v>51.69632977</v>
      </c>
      <c r="O29" s="18" t="s">
        <v>182</v>
      </c>
      <c r="P29" s="20" t="s">
        <v>182</v>
      </c>
      <c r="Q29" s="18" t="n">
        <v>314.02123871</v>
      </c>
      <c r="R29" s="20" t="n">
        <v>13.26138992</v>
      </c>
      <c r="S29" s="18" t="s">
        <v>182</v>
      </c>
      <c r="T29" s="20" t="s">
        <v>182</v>
      </c>
      <c r="U29" s="18" t="n">
        <v>395.42194254</v>
      </c>
      <c r="V29" s="20" t="n">
        <v>14.24027652</v>
      </c>
    </row>
    <row r="30" spans="1:22">
      <c r="A30" s="15" t="s">
        <v>205</v>
      </c>
      <c r="B30" s="17" t="n">
        <v>4520</v>
      </c>
      <c r="C30" s="18">
        <f>(666.0/B30*100)</f>
        <v/>
      </c>
      <c r="D30" s="19" t="n">
        <v>3854</v>
      </c>
      <c r="E30" s="18" t="n">
        <v>476.47290502</v>
      </c>
      <c r="F30" s="20" t="n">
        <v>10.38487296</v>
      </c>
      <c r="G30" s="18" t="n">
        <v>525.2349989000001</v>
      </c>
      <c r="H30" s="20" t="n">
        <v>4.16824355</v>
      </c>
      <c r="I30" s="18" t="n">
        <v>525.73239614</v>
      </c>
      <c r="J30" s="20" t="n">
        <v>3.35968629</v>
      </c>
      <c r="K30" s="18" t="n">
        <v>517.01789924</v>
      </c>
      <c r="L30" s="20" t="n">
        <v>4.48545902</v>
      </c>
      <c r="M30" s="18" t="n">
        <v>405.01001004</v>
      </c>
      <c r="N30" s="20" t="n">
        <v>26.28454288</v>
      </c>
      <c r="O30" s="18" t="s">
        <v>182</v>
      </c>
      <c r="P30" s="20" t="s">
        <v>182</v>
      </c>
      <c r="Q30" s="18" t="s">
        <v>182</v>
      </c>
      <c r="R30" s="20" t="s">
        <v>182</v>
      </c>
      <c r="S30" s="18" t="s">
        <v>182</v>
      </c>
      <c r="T30" s="20" t="s">
        <v>182</v>
      </c>
      <c r="U30" s="18" t="n">
        <v>414.9983963</v>
      </c>
      <c r="V30" s="20" t="n">
        <v>7.39777371</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(19.0/B32*100)</f>
        <v/>
      </c>
      <c r="D32" s="19" t="n">
        <v>4459</v>
      </c>
      <c r="E32" s="18" t="n">
        <v>449.40669203</v>
      </c>
      <c r="F32" s="20" t="n">
        <v>6.55560295</v>
      </c>
      <c r="G32" s="18" t="n">
        <v>499.22519114</v>
      </c>
      <c r="H32" s="20" t="n">
        <v>4.23908255</v>
      </c>
      <c r="I32" s="18" t="n">
        <v>515.5385960999999</v>
      </c>
      <c r="J32" s="20" t="n">
        <v>2.58187014</v>
      </c>
      <c r="K32" s="18" t="n">
        <v>516.15601267</v>
      </c>
      <c r="L32" s="20" t="n">
        <v>4.37131454</v>
      </c>
      <c r="M32" s="18" t="n">
        <v>415.96615723</v>
      </c>
      <c r="N32" s="20" t="n">
        <v>23.22638406</v>
      </c>
      <c r="O32" s="18" t="s">
        <v>182</v>
      </c>
      <c r="P32" s="20" t="s">
        <v>182</v>
      </c>
      <c r="Q32" s="18" t="s">
        <v>182</v>
      </c>
      <c r="R32" s="20" t="s">
        <v>182</v>
      </c>
      <c r="S32" s="18" t="s">
        <v>182</v>
      </c>
      <c r="T32" s="20" t="s">
        <v>182</v>
      </c>
      <c r="U32" s="18" t="n">
        <v>413.58772508</v>
      </c>
      <c r="V32" s="20" t="n">
        <v>11.04786177</v>
      </c>
    </row>
    <row r="33" spans="1:22">
      <c r="A33" s="15" t="s">
        <v>208</v>
      </c>
      <c r="B33" s="17" t="n">
        <v>7325</v>
      </c>
      <c r="C33" s="18">
        <f>(263.0/B33*100)</f>
        <v/>
      </c>
      <c r="D33" s="19" t="n">
        <v>7062</v>
      </c>
      <c r="E33" s="18" t="n">
        <v>447.02164031</v>
      </c>
      <c r="F33" s="20" t="n">
        <v>9.04817673</v>
      </c>
      <c r="G33" s="18" t="n">
        <v>500.46231392</v>
      </c>
      <c r="H33" s="20" t="n">
        <v>3.84186708</v>
      </c>
      <c r="I33" s="18" t="n">
        <v>501.24635489</v>
      </c>
      <c r="J33" s="20" t="n">
        <v>3.16438051</v>
      </c>
      <c r="K33" s="18" t="n">
        <v>508.39989293</v>
      </c>
      <c r="L33" s="20" t="n">
        <v>3.98395442</v>
      </c>
      <c r="M33" s="18" t="n">
        <v>376.02911283</v>
      </c>
      <c r="N33" s="20" t="n">
        <v>21.32653468</v>
      </c>
      <c r="O33" s="18" t="s">
        <v>182</v>
      </c>
      <c r="P33" s="20" t="s">
        <v>182</v>
      </c>
      <c r="Q33" s="18" t="s">
        <v>182</v>
      </c>
      <c r="R33" s="20" t="s">
        <v>182</v>
      </c>
      <c r="S33" s="18" t="s">
        <v>182</v>
      </c>
      <c r="T33" s="20" t="s">
        <v>182</v>
      </c>
      <c r="U33" s="18" t="n">
        <v>424.78998017</v>
      </c>
      <c r="V33" s="20" t="n">
        <v>10.87429747</v>
      </c>
    </row>
    <row r="34" spans="1:22">
      <c r="A34" s="15" t="s">
        <v>209</v>
      </c>
      <c r="B34" s="17" t="n">
        <v>6350</v>
      </c>
      <c r="C34" s="18">
        <f>(112.0/B34*100)</f>
        <v/>
      </c>
      <c r="D34" s="19" t="n">
        <v>6238</v>
      </c>
      <c r="E34" s="18" t="n">
        <v>398.38650543</v>
      </c>
      <c r="F34" s="20" t="n">
        <v>5.10478552</v>
      </c>
      <c r="G34" s="18" t="n">
        <v>461.90999037</v>
      </c>
      <c r="H34" s="20" t="n">
        <v>4.19496525</v>
      </c>
      <c r="I34" s="18" t="n">
        <v>475.80162455</v>
      </c>
      <c r="J34" s="20" t="n">
        <v>2.6221549</v>
      </c>
      <c r="K34" s="18" t="n">
        <v>477.53594941</v>
      </c>
      <c r="L34" s="20" t="n">
        <v>4.2474839</v>
      </c>
      <c r="M34" s="18" t="n">
        <v>336.00964723</v>
      </c>
      <c r="N34" s="20" t="n">
        <v>14.75537024</v>
      </c>
      <c r="O34" s="18" t="s">
        <v>182</v>
      </c>
      <c r="P34" s="20" t="s">
        <v>182</v>
      </c>
      <c r="Q34" s="18" t="n">
        <v>263.37193708</v>
      </c>
      <c r="R34" s="20" t="n">
        <v>13.61114927</v>
      </c>
      <c r="S34" s="18" t="s">
        <v>182</v>
      </c>
      <c r="T34" s="20" t="s">
        <v>182</v>
      </c>
      <c r="U34" s="18" t="n">
        <v>355.80372837</v>
      </c>
      <c r="V34" s="20" t="n">
        <v>8.031974399999999</v>
      </c>
    </row>
    <row r="35" spans="1:22">
      <c r="A35" s="15" t="s">
        <v>210</v>
      </c>
      <c r="B35" s="17" t="n">
        <v>6406</v>
      </c>
      <c r="C35" s="18">
        <f>(101.0/B35*100)</f>
        <v/>
      </c>
      <c r="D35" s="19" t="n">
        <v>6305</v>
      </c>
      <c r="E35" s="18" t="n">
        <v>473.20918578</v>
      </c>
      <c r="F35" s="20" t="n">
        <v>7.610495</v>
      </c>
      <c r="G35" s="18" t="n">
        <v>517.73113168</v>
      </c>
      <c r="H35" s="20" t="n">
        <v>3.3878153</v>
      </c>
      <c r="I35" s="18" t="n">
        <v>514.57461693</v>
      </c>
      <c r="J35" s="20" t="n">
        <v>1.89186472</v>
      </c>
      <c r="K35" s="18" t="n">
        <v>511.40820215</v>
      </c>
      <c r="L35" s="20" t="n">
        <v>3.58577721</v>
      </c>
      <c r="M35" s="18" t="n">
        <v>430.2645433</v>
      </c>
      <c r="N35" s="20" t="n">
        <v>21.07802728</v>
      </c>
      <c r="O35" s="18" t="s">
        <v>182</v>
      </c>
      <c r="P35" s="20" t="s">
        <v>182</v>
      </c>
      <c r="Q35" s="18" t="n">
        <v>337.32521215</v>
      </c>
      <c r="R35" s="20" t="n">
        <v>11.65794297</v>
      </c>
      <c r="S35" s="18" t="s">
        <v>182</v>
      </c>
      <c r="T35" s="20" t="s">
        <v>182</v>
      </c>
      <c r="U35" s="18" t="n">
        <v>409.76634119</v>
      </c>
      <c r="V35" s="20" t="n">
        <v>7.64659656</v>
      </c>
    </row>
    <row r="36" spans="1:22">
      <c r="A36" s="15" t="s">
        <v>211</v>
      </c>
      <c r="B36" s="17" t="n">
        <v>6736</v>
      </c>
      <c r="C36" s="18">
        <f>(93.0/B36*100)</f>
        <v/>
      </c>
      <c r="D36" s="19" t="n">
        <v>6643</v>
      </c>
      <c r="E36" s="18" t="n">
        <v>448.63158134</v>
      </c>
      <c r="F36" s="20" t="n">
        <v>6.719181</v>
      </c>
      <c r="G36" s="18" t="n">
        <v>503.17028738</v>
      </c>
      <c r="H36" s="20" t="n">
        <v>3.55600743</v>
      </c>
      <c r="I36" s="18" t="n">
        <v>505.77559799</v>
      </c>
      <c r="J36" s="20" t="n">
        <v>2.21519521</v>
      </c>
      <c r="K36" s="18" t="n">
        <v>502.72028483</v>
      </c>
      <c r="L36" s="20" t="n">
        <v>3.4457107</v>
      </c>
      <c r="M36" s="18" t="n">
        <v>369.72364582</v>
      </c>
      <c r="N36" s="20" t="n">
        <v>22.3136275</v>
      </c>
      <c r="O36" s="18" t="s">
        <v>182</v>
      </c>
      <c r="P36" s="20" t="s">
        <v>182</v>
      </c>
      <c r="Q36" s="18" t="s">
        <v>182</v>
      </c>
      <c r="R36" s="20" t="s">
        <v>182</v>
      </c>
      <c r="S36" s="18" t="s">
        <v>182</v>
      </c>
      <c r="T36" s="20" t="s">
        <v>182</v>
      </c>
      <c r="U36" s="18" t="n">
        <v>407.45056135</v>
      </c>
      <c r="V36" s="20" t="n">
        <v>7.44001125</v>
      </c>
    </row>
    <row r="37" spans="1:22">
      <c r="A37" s="15" t="s">
        <v>212</v>
      </c>
      <c r="B37" s="17" t="n">
        <v>5458</v>
      </c>
      <c r="C37" s="18">
        <f>(362.0/B37*100)</f>
        <v/>
      </c>
      <c r="D37" s="19" t="n">
        <v>5096</v>
      </c>
      <c r="E37" s="18" t="n">
        <v>469.98299144</v>
      </c>
      <c r="F37" s="20" t="n">
        <v>8.28339733</v>
      </c>
      <c r="G37" s="18" t="n">
        <v>511.38603715</v>
      </c>
      <c r="H37" s="20" t="n">
        <v>4.70610595</v>
      </c>
      <c r="I37" s="18" t="n">
        <v>517.3094714</v>
      </c>
      <c r="J37" s="20" t="n">
        <v>3.24840583</v>
      </c>
      <c r="K37" s="18" t="n">
        <v>517.8220684200001</v>
      </c>
      <c r="L37" s="20" t="n">
        <v>4.08189534</v>
      </c>
      <c r="M37" s="18" t="n">
        <v>343.16972128</v>
      </c>
      <c r="N37" s="20" t="n">
        <v>23.12127196</v>
      </c>
      <c r="O37" s="18" t="s">
        <v>182</v>
      </c>
      <c r="P37" s="20" t="s">
        <v>182</v>
      </c>
      <c r="Q37" s="18" t="s">
        <v>182</v>
      </c>
      <c r="R37" s="20" t="s">
        <v>182</v>
      </c>
      <c r="S37" s="18" t="s">
        <v>182</v>
      </c>
      <c r="T37" s="20" t="s">
        <v>182</v>
      </c>
      <c r="U37" s="18" t="n">
        <v>413.70537463</v>
      </c>
      <c r="V37" s="20" t="n">
        <v>6.93302344</v>
      </c>
    </row>
    <row r="38" spans="1:22">
      <c r="A38" s="15" t="s">
        <v>213</v>
      </c>
      <c r="B38" s="17" t="n">
        <v>5860</v>
      </c>
      <c r="C38" s="18">
        <f>(78.0/B38*100)</f>
        <v/>
      </c>
      <c r="D38" s="19" t="n">
        <v>5782</v>
      </c>
      <c r="E38" s="18" t="n">
        <v>469.36123696</v>
      </c>
      <c r="F38" s="20" t="n">
        <v>6.09912579</v>
      </c>
      <c r="G38" s="18" t="n">
        <v>503.925888</v>
      </c>
      <c r="H38" s="20" t="n">
        <v>2.99330729</v>
      </c>
      <c r="I38" s="18" t="n">
        <v>505.89881889</v>
      </c>
      <c r="J38" s="20" t="n">
        <v>3.80326889</v>
      </c>
      <c r="K38" s="18" t="n">
        <v>492.27964523</v>
      </c>
      <c r="L38" s="20" t="n">
        <v>5.17612124</v>
      </c>
      <c r="M38" s="18" t="n">
        <v>369.61260262</v>
      </c>
      <c r="N38" s="20" t="n">
        <v>18.26023486</v>
      </c>
      <c r="O38" s="18" t="s">
        <v>182</v>
      </c>
      <c r="P38" s="20" t="s">
        <v>182</v>
      </c>
      <c r="Q38" s="18" t="s">
        <v>182</v>
      </c>
      <c r="R38" s="20" t="s">
        <v>182</v>
      </c>
      <c r="S38" s="18" t="s">
        <v>182</v>
      </c>
      <c r="T38" s="20" t="s">
        <v>182</v>
      </c>
      <c r="U38" s="18" t="n">
        <v>425.4001201</v>
      </c>
      <c r="V38" s="20" t="n">
        <v>5.8573951</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(5697.0/B40*100)</f>
        <v/>
      </c>
      <c r="D40" s="19" t="n">
        <v>8460</v>
      </c>
      <c r="E40" s="18" t="n">
        <v>464.14271852</v>
      </c>
      <c r="F40" s="20" t="n">
        <v>8.893638640000001</v>
      </c>
      <c r="G40" s="18" t="n">
        <v>501.06613689</v>
      </c>
      <c r="H40" s="20" t="n">
        <v>4.98834653</v>
      </c>
      <c r="I40" s="18" t="n">
        <v>512.39313163</v>
      </c>
      <c r="J40" s="20" t="n">
        <v>3.31496309</v>
      </c>
      <c r="K40" s="18" t="n">
        <v>507.79616256</v>
      </c>
      <c r="L40" s="20" t="n">
        <v>4.35416206</v>
      </c>
      <c r="M40" s="18" t="n">
        <v>432.02468627</v>
      </c>
      <c r="N40" s="20" t="n">
        <v>21.89614716</v>
      </c>
      <c r="O40" s="18" t="s">
        <v>182</v>
      </c>
      <c r="P40" s="20" t="s">
        <v>182</v>
      </c>
      <c r="Q40" s="18" t="n">
        <v>493.18465857</v>
      </c>
      <c r="R40" s="20" t="n">
        <v>2.25147869</v>
      </c>
      <c r="S40" s="18" t="s">
        <v>182</v>
      </c>
      <c r="T40" s="20" t="s">
        <v>182</v>
      </c>
      <c r="U40" s="18" t="n">
        <v>406.57839527</v>
      </c>
      <c r="V40" s="20" t="n">
        <v>7.99374276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(3006.0/B46*100)</f>
        <v/>
      </c>
      <c r="D46" s="19" t="n">
        <v>20135</v>
      </c>
      <c r="E46" s="18" t="n">
        <v>370.92010911</v>
      </c>
      <c r="F46" s="20" t="n">
        <v>4.95694346</v>
      </c>
      <c r="G46" s="18" t="n">
        <v>437.79599667</v>
      </c>
      <c r="H46" s="20" t="n">
        <v>5.11026609</v>
      </c>
      <c r="I46" s="18" t="n">
        <v>425.48587953</v>
      </c>
      <c r="J46" s="20" t="n">
        <v>4.01996202</v>
      </c>
      <c r="K46" s="18" t="n">
        <v>435.31573825</v>
      </c>
      <c r="L46" s="20" t="n">
        <v>5.38129056</v>
      </c>
      <c r="M46" s="18" t="n">
        <v>307.86644132</v>
      </c>
      <c r="N46" s="20" t="n">
        <v>11.90587687</v>
      </c>
      <c r="O46" s="18" t="s">
        <v>182</v>
      </c>
      <c r="P46" s="20" t="s">
        <v>182</v>
      </c>
      <c r="Q46" s="18" t="s">
        <v>182</v>
      </c>
      <c r="R46" s="20" t="s">
        <v>182</v>
      </c>
      <c r="S46" s="18" t="s">
        <v>182</v>
      </c>
      <c r="T46" s="20" t="s">
        <v>182</v>
      </c>
      <c r="U46" s="18" t="n">
        <v>389.84338913</v>
      </c>
      <c r="V46" s="20" t="n">
        <v>3.86874044</v>
      </c>
    </row>
    <row r="47" spans="1:22">
      <c r="A47" s="15" t="s">
        <v>222</v>
      </c>
      <c r="B47" s="17" t="n">
        <v>5928</v>
      </c>
      <c r="C47" s="18">
        <f>(262.0/B47*100)</f>
        <v/>
      </c>
      <c r="D47" s="19" t="n">
        <v>5666</v>
      </c>
      <c r="E47" s="18" t="n">
        <v>386.13290404</v>
      </c>
      <c r="F47" s="20" t="n">
        <v>7.48746255</v>
      </c>
      <c r="G47" s="18" t="n">
        <v>476.54429783</v>
      </c>
      <c r="H47" s="20" t="n">
        <v>6.24235458</v>
      </c>
      <c r="I47" s="18" t="n">
        <v>454.58280895</v>
      </c>
      <c r="J47" s="20" t="n">
        <v>4.56153963</v>
      </c>
      <c r="K47" s="18" t="n">
        <v>445.71313044</v>
      </c>
      <c r="L47" s="20" t="n">
        <v>7.29483992</v>
      </c>
      <c r="M47" s="18" t="n">
        <v>325.00177883</v>
      </c>
      <c r="N47" s="20" t="n">
        <v>13.28366105</v>
      </c>
      <c r="O47" s="18" t="s">
        <v>182</v>
      </c>
      <c r="P47" s="20" t="s">
        <v>182</v>
      </c>
      <c r="Q47" s="18" t="s">
        <v>182</v>
      </c>
      <c r="R47" s="20" t="s">
        <v>182</v>
      </c>
      <c r="S47" s="18" t="s">
        <v>182</v>
      </c>
      <c r="T47" s="20" t="s">
        <v>182</v>
      </c>
      <c r="U47" s="18" t="n">
        <v>357.09423397</v>
      </c>
      <c r="V47" s="20" t="n">
        <v>6.21159621</v>
      </c>
    </row>
    <row r="48" spans="1:22">
      <c r="A48" s="15" t="s">
        <v>223</v>
      </c>
      <c r="B48" s="17" t="n">
        <v>9841</v>
      </c>
      <c r="C48" s="18">
        <f>(19.0/B48*100)</f>
        <v/>
      </c>
      <c r="D48" s="19" t="n">
        <v>9822</v>
      </c>
      <c r="E48" s="18" t="n">
        <v>472.47560213</v>
      </c>
      <c r="F48" s="20" t="n">
        <v>6.83509864</v>
      </c>
      <c r="G48" s="18" t="n">
        <v>505.73402183</v>
      </c>
      <c r="H48" s="20" t="n">
        <v>4.79502985</v>
      </c>
      <c r="I48" s="18" t="n">
        <v>496.48166016</v>
      </c>
      <c r="J48" s="20" t="n">
        <v>6.3856235</v>
      </c>
      <c r="K48" s="18" t="n">
        <v>508.86432452</v>
      </c>
      <c r="L48" s="20" t="n">
        <v>9.948377880000001</v>
      </c>
      <c r="M48" s="18" t="n">
        <v>324.36252601</v>
      </c>
      <c r="N48" s="20" t="n">
        <v>11.17732921</v>
      </c>
      <c r="O48" s="18" t="s">
        <v>182</v>
      </c>
      <c r="P48" s="20" t="s">
        <v>182</v>
      </c>
      <c r="Q48" s="18" t="s">
        <v>182</v>
      </c>
      <c r="R48" s="20" t="s">
        <v>182</v>
      </c>
      <c r="S48" s="18" t="s">
        <v>182</v>
      </c>
      <c r="T48" s="20" t="s">
        <v>182</v>
      </c>
      <c r="U48" s="18" t="n">
        <v>405.57825117</v>
      </c>
      <c r="V48" s="20" t="n">
        <v>28.84592445</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(1257.0/B50*100)</f>
        <v/>
      </c>
      <c r="D50" s="19" t="n">
        <v>10538</v>
      </c>
      <c r="E50" s="18" t="n">
        <v>377.49322137</v>
      </c>
      <c r="F50" s="20" t="n">
        <v>5.01700368</v>
      </c>
      <c r="G50" s="18" t="n">
        <v>427.98626692</v>
      </c>
      <c r="H50" s="20" t="n">
        <v>4.01202186</v>
      </c>
      <c r="I50" s="18" t="n">
        <v>445.75083439</v>
      </c>
      <c r="J50" s="20" t="n">
        <v>2.90857605</v>
      </c>
      <c r="K50" s="18" t="n">
        <v>452.23448331</v>
      </c>
      <c r="L50" s="20" t="n">
        <v>4.72257025</v>
      </c>
      <c r="M50" s="18" t="n">
        <v>322.25586987</v>
      </c>
      <c r="N50" s="20" t="n">
        <v>8.56992509</v>
      </c>
      <c r="O50" s="18" t="s">
        <v>182</v>
      </c>
      <c r="P50" s="20" t="s">
        <v>182</v>
      </c>
      <c r="Q50" s="18" t="s">
        <v>182</v>
      </c>
      <c r="R50" s="20" t="s">
        <v>182</v>
      </c>
      <c r="S50" s="18" t="s">
        <v>182</v>
      </c>
      <c r="T50" s="20" t="s">
        <v>182</v>
      </c>
      <c r="U50" s="18" t="n">
        <v>389.0696582</v>
      </c>
      <c r="V50" s="20" t="n">
        <v>7.85890917</v>
      </c>
    </row>
    <row r="51" spans="1:22">
      <c r="A51" s="15" t="s">
        <v>226</v>
      </c>
      <c r="B51" s="17" t="n">
        <v>6866</v>
      </c>
      <c r="C51" s="18">
        <f>(116.0/B51*100)</f>
        <v/>
      </c>
      <c r="D51" s="19" t="n">
        <v>6750</v>
      </c>
      <c r="E51" s="18" t="n">
        <v>397.69172739</v>
      </c>
      <c r="F51" s="20" t="n">
        <v>5.23867758</v>
      </c>
      <c r="G51" s="18" t="n">
        <v>433.10734616</v>
      </c>
      <c r="H51" s="20" t="n">
        <v>4.65674529</v>
      </c>
      <c r="I51" s="18" t="n">
        <v>438.5980306</v>
      </c>
      <c r="J51" s="20" t="n">
        <v>2.87703502</v>
      </c>
      <c r="K51" s="18" t="n">
        <v>437.59977731</v>
      </c>
      <c r="L51" s="20" t="n">
        <v>4.04234237</v>
      </c>
      <c r="M51" s="18" t="n">
        <v>306.15936954</v>
      </c>
      <c r="N51" s="20" t="n">
        <v>16.24559738</v>
      </c>
      <c r="O51" s="18" t="s">
        <v>182</v>
      </c>
      <c r="P51" s="20" t="s">
        <v>182</v>
      </c>
      <c r="Q51" s="18" t="n">
        <v>427.96430568</v>
      </c>
      <c r="R51" s="20" t="n">
        <v>5.20460603</v>
      </c>
      <c r="S51" s="18" t="s">
        <v>182</v>
      </c>
      <c r="T51" s="20" t="s">
        <v>182</v>
      </c>
      <c r="U51" s="18" t="n">
        <v>391.06519686</v>
      </c>
      <c r="V51" s="20" t="n">
        <v>5.30472575</v>
      </c>
    </row>
    <row r="52" spans="1:22">
      <c r="A52" s="15" t="s">
        <v>227</v>
      </c>
      <c r="B52" s="17" t="n">
        <v>5809</v>
      </c>
      <c r="C52" s="18">
        <f>(129.0/B52*100)</f>
        <v/>
      </c>
      <c r="D52" s="19" t="n">
        <v>5680</v>
      </c>
      <c r="E52" s="18" t="n">
        <v>414.128015</v>
      </c>
      <c r="F52" s="20" t="n">
        <v>5.49132551</v>
      </c>
      <c r="G52" s="18" t="n">
        <v>482.53189511</v>
      </c>
      <c r="H52" s="20" t="n">
        <v>4.77332779</v>
      </c>
      <c r="I52" s="18" t="n">
        <v>498.47249666</v>
      </c>
      <c r="J52" s="20" t="n">
        <v>2.83425496</v>
      </c>
      <c r="K52" s="18" t="n">
        <v>502.45983471</v>
      </c>
      <c r="L52" s="20" t="n">
        <v>3.67783096</v>
      </c>
      <c r="M52" s="18" t="n">
        <v>369.52470076</v>
      </c>
      <c r="N52" s="20" t="n">
        <v>22.63947018</v>
      </c>
      <c r="O52" s="18" t="s">
        <v>182</v>
      </c>
      <c r="P52" s="20" t="s">
        <v>182</v>
      </c>
      <c r="Q52" s="18" t="s">
        <v>182</v>
      </c>
      <c r="R52" s="20" t="s">
        <v>182</v>
      </c>
      <c r="S52" s="18" t="s">
        <v>182</v>
      </c>
      <c r="T52" s="20" t="s">
        <v>182</v>
      </c>
      <c r="U52" s="18" t="n">
        <v>389.0949409</v>
      </c>
      <c r="V52" s="20" t="n">
        <v>7.07664768</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(544.0/B54*100)</f>
        <v/>
      </c>
      <c r="D54" s="19" t="n">
        <v>4196</v>
      </c>
      <c r="E54" s="18" t="n">
        <v>339.66251512</v>
      </c>
      <c r="F54" s="20" t="n">
        <v>4.6280298</v>
      </c>
      <c r="G54" s="18" t="n">
        <v>391.33453369</v>
      </c>
      <c r="H54" s="20" t="n">
        <v>5.32670891</v>
      </c>
      <c r="I54" s="18" t="n">
        <v>371.13365704</v>
      </c>
      <c r="J54" s="20" t="n">
        <v>3.85927937</v>
      </c>
      <c r="K54" s="18" t="n">
        <v>384.8282465</v>
      </c>
      <c r="L54" s="20" t="n">
        <v>5.04523363</v>
      </c>
      <c r="M54" s="18" t="n">
        <v>297.57841935</v>
      </c>
      <c r="N54" s="20" t="n">
        <v>8.27344974</v>
      </c>
      <c r="O54" s="18" t="s">
        <v>182</v>
      </c>
      <c r="P54" s="20" t="s">
        <v>182</v>
      </c>
      <c r="Q54" s="18" t="s">
        <v>182</v>
      </c>
      <c r="R54" s="20" t="s">
        <v>182</v>
      </c>
      <c r="S54" s="18" t="s">
        <v>182</v>
      </c>
      <c r="T54" s="20" t="s">
        <v>182</v>
      </c>
      <c r="U54" s="18" t="n">
        <v>314.63996677</v>
      </c>
      <c r="V54" s="20" t="n">
        <v>5.01543099</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474.96025013</v>
      </c>
      <c r="F56" s="20" t="n">
        <v>7.91803154</v>
      </c>
      <c r="G56" s="18" t="n">
        <v>519.91014091</v>
      </c>
      <c r="H56" s="20" t="n">
        <v>3.61685731</v>
      </c>
      <c r="I56" s="18" t="n">
        <v>535.06451152</v>
      </c>
      <c r="J56" s="20" t="n">
        <v>2.86926401</v>
      </c>
      <c r="K56" s="18" t="n">
        <v>532.74390672</v>
      </c>
      <c r="L56" s="20" t="n">
        <v>5.26456789</v>
      </c>
      <c r="M56" s="18" t="n">
        <v>431.98054993</v>
      </c>
      <c r="N56" s="20" t="n">
        <v>17.09401393</v>
      </c>
      <c r="O56" s="18" t="s">
        <v>182</v>
      </c>
      <c r="P56" s="20" t="s">
        <v>182</v>
      </c>
      <c r="Q56" s="18" t="s">
        <v>182</v>
      </c>
      <c r="R56" s="20" t="s">
        <v>182</v>
      </c>
      <c r="S56" s="18" t="s">
        <v>182</v>
      </c>
      <c r="T56" s="20" t="s">
        <v>182</v>
      </c>
      <c r="U56" s="18" t="n">
        <v>408.24138457</v>
      </c>
      <c r="V56" s="20" t="n">
        <v>21.5297318</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(280.0/B61*100)</f>
        <v/>
      </c>
      <c r="D61" s="19" t="n">
        <v>6245</v>
      </c>
      <c r="E61" s="18" t="n">
        <v>439.40305691</v>
      </c>
      <c r="F61" s="20" t="n">
        <v>3.94570697</v>
      </c>
      <c r="G61" s="18" t="n">
        <v>472.95270946</v>
      </c>
      <c r="H61" s="20" t="n">
        <v>3.83353615</v>
      </c>
      <c r="I61" s="18" t="n">
        <v>487.05404337</v>
      </c>
      <c r="J61" s="20" t="n">
        <v>3.39565424</v>
      </c>
      <c r="K61" s="18" t="n">
        <v>508.28691483</v>
      </c>
      <c r="L61" s="20" t="n">
        <v>4.63455143</v>
      </c>
      <c r="M61" s="18" t="n">
        <v>368.81442632</v>
      </c>
      <c r="N61" s="20" t="n">
        <v>17.16780352</v>
      </c>
      <c r="O61" s="18" t="s">
        <v>182</v>
      </c>
      <c r="P61" s="20" t="s">
        <v>182</v>
      </c>
      <c r="Q61" s="18" t="s">
        <v>182</v>
      </c>
      <c r="R61" s="20" t="s">
        <v>182</v>
      </c>
      <c r="S61" s="18" t="s">
        <v>182</v>
      </c>
      <c r="T61" s="20" t="s">
        <v>182</v>
      </c>
      <c r="U61" s="18" t="n">
        <v>375.52330403</v>
      </c>
      <c r="V61" s="20" t="n">
        <v>8.069347540000001</v>
      </c>
    </row>
    <row r="62" spans="1:22">
      <c r="A62" s="15" t="s">
        <v>237</v>
      </c>
      <c r="B62" s="17" t="n">
        <v>4476</v>
      </c>
      <c r="C62" s="18">
        <f>(5.0/B62*100)</f>
        <v/>
      </c>
      <c r="D62" s="19" t="n">
        <v>4471</v>
      </c>
      <c r="E62" s="18" t="n">
        <v>479.77406877</v>
      </c>
      <c r="F62" s="20" t="n">
        <v>7.93137964</v>
      </c>
      <c r="G62" s="18" t="n">
        <v>511.95988431</v>
      </c>
      <c r="H62" s="20" t="n">
        <v>2.30615641</v>
      </c>
      <c r="I62" s="18" t="n">
        <v>509.95490114</v>
      </c>
      <c r="J62" s="20" t="n">
        <v>1.60226518</v>
      </c>
      <c r="K62" s="18" t="n">
        <v>509.48887372</v>
      </c>
      <c r="L62" s="20" t="n">
        <v>4.70024649</v>
      </c>
      <c r="M62" s="18" t="n">
        <v>426.5402774</v>
      </c>
      <c r="N62" s="20" t="n">
        <v>15.63912385</v>
      </c>
      <c r="O62" s="18" t="s">
        <v>182</v>
      </c>
      <c r="P62" s="20" t="s">
        <v>182</v>
      </c>
      <c r="Q62" s="18" t="s">
        <v>182</v>
      </c>
      <c r="R62" s="20" t="s">
        <v>182</v>
      </c>
      <c r="S62" s="18" t="s">
        <v>182</v>
      </c>
      <c r="T62" s="20" t="s">
        <v>182</v>
      </c>
      <c r="U62" s="18" t="n">
        <v>440.39741002</v>
      </c>
      <c r="V62" s="20" t="n">
        <v>29.44237663</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(768.0/B67*100)</f>
        <v/>
      </c>
      <c r="D67" s="19" t="n">
        <v>6203</v>
      </c>
      <c r="E67" s="18" t="n">
        <v>350.83622061</v>
      </c>
      <c r="F67" s="20" t="n">
        <v>5.5935945</v>
      </c>
      <c r="G67" s="18" t="n">
        <v>411.5972484</v>
      </c>
      <c r="H67" s="20" t="n">
        <v>4.19833495</v>
      </c>
      <c r="I67" s="18" t="n">
        <v>417.45019828</v>
      </c>
      <c r="J67" s="20" t="n">
        <v>3.16630683</v>
      </c>
      <c r="K67" s="18" t="n">
        <v>427.23972945</v>
      </c>
      <c r="L67" s="20" t="n">
        <v>5.16787312</v>
      </c>
      <c r="M67" s="18" t="n">
        <v>291.76354753</v>
      </c>
      <c r="N67" s="20" t="n">
        <v>5.37762837</v>
      </c>
      <c r="O67" s="18" t="s">
        <v>182</v>
      </c>
      <c r="P67" s="20" t="s">
        <v>182</v>
      </c>
      <c r="Q67" s="18" t="s">
        <v>182</v>
      </c>
      <c r="R67" s="20" t="s">
        <v>182</v>
      </c>
      <c r="S67" s="18" t="s">
        <v>182</v>
      </c>
      <c r="T67" s="20" t="s">
        <v>182</v>
      </c>
      <c r="U67" s="18" t="n">
        <v>335.65021891</v>
      </c>
      <c r="V67" s="20" t="n">
        <v>7.84856805</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453.42129315</v>
      </c>
      <c r="F70" s="20" t="n">
        <v>5.92505782</v>
      </c>
      <c r="G70" s="18" t="n">
        <v>499.96103904</v>
      </c>
      <c r="H70" s="20" t="n">
        <v>4.54183346</v>
      </c>
      <c r="I70" s="18" t="n">
        <v>502.44858247</v>
      </c>
      <c r="J70" s="20" t="n">
        <v>3.00716684</v>
      </c>
      <c r="K70" s="18" t="n">
        <v>510.68695442</v>
      </c>
      <c r="L70" s="20" t="n">
        <v>5.60274651</v>
      </c>
      <c r="M70" s="18" t="n">
        <v>426.1731216</v>
      </c>
      <c r="N70" s="20" t="n">
        <v>17.43907662</v>
      </c>
      <c r="O70" s="18" t="s">
        <v>182</v>
      </c>
      <c r="P70" s="20" t="s">
        <v>182</v>
      </c>
      <c r="Q70" s="18" t="s">
        <v>182</v>
      </c>
      <c r="R70" s="20" t="s">
        <v>182</v>
      </c>
      <c r="S70" s="18" t="s">
        <v>182</v>
      </c>
      <c r="T70" s="20" t="s">
        <v>182</v>
      </c>
      <c r="U70" s="18" t="n">
        <v>433.53288226</v>
      </c>
      <c r="V70" s="20" t="n">
        <v>8.837222499999999</v>
      </c>
    </row>
    <row r="71" spans="1:22">
      <c r="A71" s="15" t="s">
        <v>246</v>
      </c>
      <c r="B71" s="17" t="n">
        <v>6115</v>
      </c>
      <c r="C71" s="18">
        <f>(126.0/B71*100)</f>
        <v/>
      </c>
      <c r="D71" s="19" t="n">
        <v>5989</v>
      </c>
      <c r="E71" s="18" t="n">
        <v>504.70796958</v>
      </c>
      <c r="F71" s="20" t="n">
        <v>5.0222547</v>
      </c>
      <c r="G71" s="18" t="n">
        <v>539.32108448</v>
      </c>
      <c r="H71" s="20" t="n">
        <v>2.77157408</v>
      </c>
      <c r="I71" s="18" t="n">
        <v>537.03288731</v>
      </c>
      <c r="J71" s="20" t="n">
        <v>2.67413833</v>
      </c>
      <c r="K71" s="18" t="n">
        <v>540.6331715699999</v>
      </c>
      <c r="L71" s="20" t="n">
        <v>4.11192428</v>
      </c>
      <c r="M71" s="18" t="n">
        <v>440.86831375</v>
      </c>
      <c r="N71" s="20" t="n">
        <v>17.19045308</v>
      </c>
      <c r="O71" s="18" t="s">
        <v>182</v>
      </c>
      <c r="P71" s="20" t="s">
        <v>182</v>
      </c>
      <c r="Q71" s="18" t="s">
        <v>182</v>
      </c>
      <c r="R71" s="20" t="s">
        <v>182</v>
      </c>
      <c r="S71" s="18" t="s">
        <v>182</v>
      </c>
      <c r="T71" s="20" t="s">
        <v>182</v>
      </c>
      <c r="U71" s="18" t="n">
        <v>511.15730595</v>
      </c>
      <c r="V71" s="20" t="n">
        <v>13.61122361</v>
      </c>
    </row>
    <row r="72" spans="1:22">
      <c r="A72" s="15" t="s">
        <v>247</v>
      </c>
      <c r="B72" s="17" t="n">
        <v>7708</v>
      </c>
      <c r="C72" s="18">
        <f>(9.0/B72*100)</f>
        <v/>
      </c>
      <c r="D72" s="19" t="n">
        <v>7699</v>
      </c>
      <c r="E72" s="18" t="n">
        <v>445.4976201</v>
      </c>
      <c r="F72" s="20" t="n">
        <v>5.71397132</v>
      </c>
      <c r="G72" s="18" t="n">
        <v>495.40449268</v>
      </c>
      <c r="H72" s="20" t="n">
        <v>2.92540148</v>
      </c>
      <c r="I72" s="18" t="n">
        <v>501.11097211</v>
      </c>
      <c r="J72" s="20" t="n">
        <v>2.84174518</v>
      </c>
      <c r="K72" s="18" t="n">
        <v>519.22330047</v>
      </c>
      <c r="L72" s="20" t="n">
        <v>4.4487446</v>
      </c>
      <c r="M72" s="18" t="n">
        <v>326.14458683</v>
      </c>
      <c r="N72" s="20" t="n">
        <v>15.96470294</v>
      </c>
      <c r="O72" s="18" t="s">
        <v>182</v>
      </c>
      <c r="P72" s="20" t="s">
        <v>182</v>
      </c>
      <c r="Q72" s="18" t="s">
        <v>182</v>
      </c>
      <c r="R72" s="20" t="s">
        <v>182</v>
      </c>
      <c r="S72" s="18" t="s">
        <v>182</v>
      </c>
      <c r="T72" s="20" t="s">
        <v>182</v>
      </c>
      <c r="U72" s="18" t="n">
        <v>398.89170464</v>
      </c>
      <c r="V72" s="20" t="n">
        <v>36.80640538</v>
      </c>
    </row>
    <row r="73" spans="1:22">
      <c r="A73" s="15" t="s">
        <v>248</v>
      </c>
      <c r="B73" s="17" t="n">
        <v>8249</v>
      </c>
      <c r="C73" s="18">
        <f>(270.0/B73*100)</f>
        <v/>
      </c>
      <c r="D73" s="19" t="n">
        <v>7979</v>
      </c>
      <c r="E73" s="18" t="n">
        <v>382.78345524</v>
      </c>
      <c r="F73" s="20" t="n">
        <v>5.48913249</v>
      </c>
      <c r="G73" s="18" t="n">
        <v>410.62913739</v>
      </c>
      <c r="H73" s="20" t="n">
        <v>3.94024891</v>
      </c>
      <c r="I73" s="18" t="n">
        <v>414.45233729</v>
      </c>
      <c r="J73" s="20" t="n">
        <v>3.38427681</v>
      </c>
      <c r="K73" s="18" t="n">
        <v>429.54610956</v>
      </c>
      <c r="L73" s="20" t="n">
        <v>6.37106055</v>
      </c>
      <c r="M73" s="18" t="n">
        <v>351.84252841</v>
      </c>
      <c r="N73" s="20" t="n">
        <v>8.1004358</v>
      </c>
      <c r="O73" s="18" t="s">
        <v>182</v>
      </c>
      <c r="P73" s="20" t="s">
        <v>182</v>
      </c>
      <c r="Q73" s="18" t="s">
        <v>182</v>
      </c>
      <c r="R73" s="20" t="s">
        <v>182</v>
      </c>
      <c r="S73" s="18" t="s">
        <v>182</v>
      </c>
      <c r="T73" s="20" t="s">
        <v>182</v>
      </c>
      <c r="U73" s="18" t="n">
        <v>343.63045878</v>
      </c>
      <c r="V73" s="20" t="n">
        <v>9.38385798</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(334.0/B77*100)</f>
        <v/>
      </c>
      <c r="D77" s="19" t="n">
        <v>5728</v>
      </c>
      <c r="E77" s="18" t="n">
        <v>402.9185059</v>
      </c>
      <c r="F77" s="20" t="n">
        <v>4.86264071</v>
      </c>
      <c r="G77" s="18" t="n">
        <v>465.96174197</v>
      </c>
      <c r="H77" s="20" t="n">
        <v>4.01166413</v>
      </c>
      <c r="I77" s="18" t="n">
        <v>458.80672511</v>
      </c>
      <c r="J77" s="20" t="n">
        <v>3.2438598</v>
      </c>
      <c r="K77" s="18" t="n">
        <v>457.24794909</v>
      </c>
      <c r="L77" s="20" t="n">
        <v>5.04337325</v>
      </c>
      <c r="M77" s="18" t="n">
        <v>324.87880635</v>
      </c>
      <c r="N77" s="20" t="n">
        <v>14.89113436</v>
      </c>
      <c r="O77" s="18" t="s">
        <v>182</v>
      </c>
      <c r="P77" s="20" t="s">
        <v>182</v>
      </c>
      <c r="Q77" s="18" t="s">
        <v>182</v>
      </c>
      <c r="R77" s="20" t="s">
        <v>182</v>
      </c>
      <c r="S77" s="18" t="s">
        <v>182</v>
      </c>
      <c r="T77" s="20" t="s">
        <v>182</v>
      </c>
      <c r="U77" s="18" t="n">
        <v>380.02767238</v>
      </c>
      <c r="V77" s="20" t="n">
        <v>5.12195001</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360</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498.37785844</v>
      </c>
      <c r="F7" s="20" t="n">
        <v>6.96297696</v>
      </c>
      <c r="G7" s="18" t="n">
        <v>517.07216226</v>
      </c>
      <c r="H7" s="20" t="n">
        <v>3.59726967</v>
      </c>
      <c r="I7" s="18" t="n">
        <v>508.35930054</v>
      </c>
      <c r="J7" s="20" t="n">
        <v>2.58018767</v>
      </c>
      <c r="K7" s="18" t="n">
        <v>512.94539174</v>
      </c>
      <c r="L7" s="20" t="n">
        <v>3.16149646</v>
      </c>
      <c r="M7" s="18" t="n">
        <v>407.59514641</v>
      </c>
      <c r="N7" s="20" t="n">
        <v>17.19088166</v>
      </c>
      <c r="O7" s="18" t="s">
        <v>182</v>
      </c>
      <c r="P7" s="20" t="s">
        <v>182</v>
      </c>
      <c r="Q7" s="18" t="s">
        <v>182</v>
      </c>
      <c r="R7" s="20" t="s">
        <v>182</v>
      </c>
      <c r="S7" s="18" t="s">
        <v>182</v>
      </c>
      <c r="T7" s="20" t="s">
        <v>182</v>
      </c>
      <c r="U7" s="18" t="n">
        <v>468.42606964</v>
      </c>
      <c r="V7" s="20" t="n">
        <v>4.61300961</v>
      </c>
    </row>
    <row r="8" spans="1:22">
      <c r="A8" s="15" t="s">
        <v>183</v>
      </c>
      <c r="B8" s="17" t="n">
        <v>7007</v>
      </c>
      <c r="C8" s="18">
        <f>(253.0/B8*100)</f>
        <v/>
      </c>
      <c r="D8" s="19" t="n">
        <v>6754</v>
      </c>
      <c r="E8" s="18" t="n">
        <v>490.4130531</v>
      </c>
      <c r="F8" s="20" t="n">
        <v>6.08254921</v>
      </c>
      <c r="G8" s="18" t="n">
        <v>490.0222393</v>
      </c>
      <c r="H8" s="20" t="n">
        <v>3.67455277</v>
      </c>
      <c r="I8" s="18" t="n">
        <v>496.12941456</v>
      </c>
      <c r="J8" s="20" t="n">
        <v>3.1623285</v>
      </c>
      <c r="K8" s="18" t="n">
        <v>495.92471539</v>
      </c>
      <c r="L8" s="20" t="n">
        <v>4.81655582</v>
      </c>
      <c r="M8" s="18" t="n">
        <v>386.26625258</v>
      </c>
      <c r="N8" s="20" t="n">
        <v>31.80566846</v>
      </c>
      <c r="O8" s="18" t="s">
        <v>182</v>
      </c>
      <c r="P8" s="20" t="s">
        <v>182</v>
      </c>
      <c r="Q8" s="18" t="n">
        <v>361.38025951</v>
      </c>
      <c r="R8" s="20" t="n">
        <v>22.72565673</v>
      </c>
      <c r="S8" s="18" t="s">
        <v>182</v>
      </c>
      <c r="T8" s="20" t="s">
        <v>182</v>
      </c>
      <c r="U8" s="18" t="n">
        <v>394.14335756</v>
      </c>
      <c r="V8" s="20" t="n">
        <v>7.60962843</v>
      </c>
    </row>
    <row r="9" spans="1:22">
      <c r="A9" s="15" t="s">
        <v>184</v>
      </c>
      <c r="B9" s="17" t="n">
        <v>9651</v>
      </c>
      <c r="C9" s="18">
        <f>(652.0/B9*100)</f>
        <v/>
      </c>
      <c r="D9" s="19" t="n">
        <v>8999</v>
      </c>
      <c r="E9" s="18" t="n">
        <v>503.3094232</v>
      </c>
      <c r="F9" s="20" t="n">
        <v>6.67600868</v>
      </c>
      <c r="G9" s="18" t="n">
        <v>523.36432975</v>
      </c>
      <c r="H9" s="20" t="n">
        <v>3.49455823</v>
      </c>
      <c r="I9" s="18" t="n">
        <v>513.8187931799999</v>
      </c>
      <c r="J9" s="20" t="n">
        <v>2.49197124</v>
      </c>
      <c r="K9" s="18" t="n">
        <v>503.29830982</v>
      </c>
      <c r="L9" s="20" t="n">
        <v>3.26717403</v>
      </c>
      <c r="M9" s="18" t="n">
        <v>468.80407001</v>
      </c>
      <c r="N9" s="20" t="n">
        <v>44.15422539</v>
      </c>
      <c r="O9" s="18" t="s">
        <v>182</v>
      </c>
      <c r="P9" s="20" t="s">
        <v>182</v>
      </c>
      <c r="Q9" s="18" t="n">
        <v>347.7815185</v>
      </c>
      <c r="R9" s="20" t="n">
        <v>11.20716786</v>
      </c>
      <c r="S9" s="18" t="s">
        <v>182</v>
      </c>
      <c r="T9" s="20" t="s">
        <v>182</v>
      </c>
      <c r="U9" s="18" t="n">
        <v>417.98107279</v>
      </c>
      <c r="V9" s="20" t="n">
        <v>6.1027958</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(171.0/B11*100)</f>
        <v/>
      </c>
      <c r="D11" s="19" t="n">
        <v>6882</v>
      </c>
      <c r="E11" s="18" t="n">
        <v>444.56510497</v>
      </c>
      <c r="F11" s="20" t="n">
        <v>7.25570395</v>
      </c>
      <c r="G11" s="18" t="n">
        <v>462.57548114</v>
      </c>
      <c r="H11" s="20" t="n">
        <v>4.22307088</v>
      </c>
      <c r="I11" s="18" t="n">
        <v>465.79865194</v>
      </c>
      <c r="J11" s="20" t="n">
        <v>3.08324427</v>
      </c>
      <c r="K11" s="18" t="n">
        <v>473.66490399</v>
      </c>
      <c r="L11" s="20" t="n">
        <v>3.70943191</v>
      </c>
      <c r="M11" s="18" t="n">
        <v>312.95665784</v>
      </c>
      <c r="N11" s="20" t="n">
        <v>30.7330562</v>
      </c>
      <c r="O11" s="18" t="s">
        <v>182</v>
      </c>
      <c r="P11" s="20" t="s">
        <v>182</v>
      </c>
      <c r="Q11" s="18" t="s">
        <v>182</v>
      </c>
      <c r="R11" s="20" t="s">
        <v>182</v>
      </c>
      <c r="S11" s="18" t="s">
        <v>182</v>
      </c>
      <c r="T11" s="20" t="s">
        <v>182</v>
      </c>
      <c r="U11" s="18" t="n">
        <v>414.28549556</v>
      </c>
      <c r="V11" s="20" t="n">
        <v>7.34769132</v>
      </c>
    </row>
    <row r="12" spans="1:22">
      <c r="A12" s="15" t="s">
        <v>187</v>
      </c>
      <c r="B12" s="17" t="n">
        <v>6894</v>
      </c>
      <c r="C12" s="18">
        <f>(128.0/B12*100)</f>
        <v/>
      </c>
      <c r="D12" s="19" t="n">
        <v>6766</v>
      </c>
      <c r="E12" s="18" t="n">
        <v>481.16528677</v>
      </c>
      <c r="F12" s="20" t="n">
        <v>7.03135842</v>
      </c>
      <c r="G12" s="18" t="n">
        <v>500.61107756</v>
      </c>
      <c r="H12" s="20" t="n">
        <v>3.2983128</v>
      </c>
      <c r="I12" s="18" t="n">
        <v>498.2597449</v>
      </c>
      <c r="J12" s="20" t="n">
        <v>2.8537106</v>
      </c>
      <c r="K12" s="18" t="n">
        <v>500.37315732</v>
      </c>
      <c r="L12" s="20" t="n">
        <v>3.8786531</v>
      </c>
      <c r="M12" s="18" t="n">
        <v>401.25210766</v>
      </c>
      <c r="N12" s="20" t="n">
        <v>22.85696234</v>
      </c>
      <c r="O12" s="18" t="s">
        <v>182</v>
      </c>
      <c r="P12" s="20" t="s">
        <v>182</v>
      </c>
      <c r="Q12" s="18" t="n">
        <v>332.31014509</v>
      </c>
      <c r="R12" s="20" t="n">
        <v>18.34291261</v>
      </c>
      <c r="S12" s="18" t="s">
        <v>182</v>
      </c>
      <c r="T12" s="20" t="s">
        <v>182</v>
      </c>
      <c r="U12" s="18" t="n">
        <v>400.87970553</v>
      </c>
      <c r="V12" s="20" t="n">
        <v>6.98673491</v>
      </c>
    </row>
    <row r="13" spans="1:22">
      <c r="A13" s="15" t="s">
        <v>188</v>
      </c>
      <c r="B13" s="17" t="n">
        <v>7161</v>
      </c>
      <c r="C13" s="18">
        <f>(368.0/B13*100)</f>
        <v/>
      </c>
      <c r="D13" s="19" t="n">
        <v>6793</v>
      </c>
      <c r="E13" s="18" t="n">
        <v>507.27963881</v>
      </c>
      <c r="F13" s="20" t="n">
        <v>6.96156222</v>
      </c>
      <c r="G13" s="18" t="n">
        <v>522.30290145</v>
      </c>
      <c r="H13" s="20" t="n">
        <v>3.54615597</v>
      </c>
      <c r="I13" s="18" t="n">
        <v>509.0339647</v>
      </c>
      <c r="J13" s="20" t="n">
        <v>2.63762012</v>
      </c>
      <c r="K13" s="18" t="n">
        <v>515.06244911</v>
      </c>
      <c r="L13" s="20" t="n">
        <v>3.25427943</v>
      </c>
      <c r="M13" s="18" t="n">
        <v>391.87245923</v>
      </c>
      <c r="N13" s="20" t="n">
        <v>22.46267813</v>
      </c>
      <c r="O13" s="18" t="s">
        <v>182</v>
      </c>
      <c r="P13" s="20" t="s">
        <v>182</v>
      </c>
      <c r="Q13" s="18" t="n">
        <v>407.4699787</v>
      </c>
      <c r="R13" s="20" t="n">
        <v>6.79601306</v>
      </c>
      <c r="S13" s="18" t="s">
        <v>182</v>
      </c>
      <c r="T13" s="20" t="s">
        <v>182</v>
      </c>
      <c r="U13" s="18" t="n">
        <v>406.16601582</v>
      </c>
      <c r="V13" s="20" t="n">
        <v>6.81145872</v>
      </c>
    </row>
    <row r="14" spans="1:22">
      <c r="A14" s="15" t="s">
        <v>189</v>
      </c>
      <c r="B14" s="17" t="n">
        <v>5587</v>
      </c>
      <c r="C14" s="18">
        <f>(208.0/B14*100)</f>
        <v/>
      </c>
      <c r="D14" s="19" t="n">
        <v>5379</v>
      </c>
      <c r="E14" s="18" t="n">
        <v>517.39606224</v>
      </c>
      <c r="F14" s="20" t="n">
        <v>6.86837695</v>
      </c>
      <c r="G14" s="18" t="n">
        <v>528.1362689699999</v>
      </c>
      <c r="H14" s="20" t="n">
        <v>3.6670552</v>
      </c>
      <c r="I14" s="18" t="n">
        <v>517.41314199</v>
      </c>
      <c r="J14" s="20" t="n">
        <v>2.55337286</v>
      </c>
      <c r="K14" s="18" t="n">
        <v>528.39815778</v>
      </c>
      <c r="L14" s="20" t="n">
        <v>4.02827144</v>
      </c>
      <c r="M14" s="18" t="n">
        <v>397.46444377</v>
      </c>
      <c r="N14" s="20" t="n">
        <v>18.97557136</v>
      </c>
      <c r="O14" s="18" t="s">
        <v>182</v>
      </c>
      <c r="P14" s="20" t="s">
        <v>182</v>
      </c>
      <c r="Q14" s="18" t="s">
        <v>182</v>
      </c>
      <c r="R14" s="20" t="s">
        <v>182</v>
      </c>
      <c r="S14" s="18" t="s">
        <v>182</v>
      </c>
      <c r="T14" s="20" t="s">
        <v>182</v>
      </c>
      <c r="U14" s="18" t="n">
        <v>445.21739659</v>
      </c>
      <c r="V14" s="20" t="n">
        <v>8.857071960000001</v>
      </c>
    </row>
    <row r="15" spans="1:22">
      <c r="A15" s="15" t="s">
        <v>190</v>
      </c>
      <c r="B15" s="17" t="n">
        <v>5882</v>
      </c>
      <c r="C15" s="18">
        <f>(193.0/B15*100)</f>
        <v/>
      </c>
      <c r="D15" s="19" t="n">
        <v>5689</v>
      </c>
      <c r="E15" s="18" t="n">
        <v>514.65827212</v>
      </c>
      <c r="F15" s="20" t="n">
        <v>8.143302909999999</v>
      </c>
      <c r="G15" s="18" t="n">
        <v>535.43789698</v>
      </c>
      <c r="H15" s="20" t="n">
        <v>4.0629543</v>
      </c>
      <c r="I15" s="18" t="n">
        <v>534.5999991</v>
      </c>
      <c r="J15" s="20" t="n">
        <v>2.55259209</v>
      </c>
      <c r="K15" s="18" t="n">
        <v>538.5973364499999</v>
      </c>
      <c r="L15" s="20" t="n">
        <v>4.30819977</v>
      </c>
      <c r="M15" s="18" t="n">
        <v>346.97734016</v>
      </c>
      <c r="N15" s="20" t="n">
        <v>25.67199834</v>
      </c>
      <c r="O15" s="18" t="s">
        <v>182</v>
      </c>
      <c r="P15" s="20" t="s">
        <v>182</v>
      </c>
      <c r="Q15" s="18" t="n">
        <v>367.66871077</v>
      </c>
      <c r="R15" s="20" t="n">
        <v>14.82638214</v>
      </c>
      <c r="S15" s="18" t="s">
        <v>182</v>
      </c>
      <c r="T15" s="20" t="s">
        <v>182</v>
      </c>
      <c r="U15" s="18" t="n">
        <v>443.71791518</v>
      </c>
      <c r="V15" s="20" t="n">
        <v>9.052027969999999</v>
      </c>
    </row>
    <row r="16" spans="1:22">
      <c r="A16" s="15" t="s">
        <v>191</v>
      </c>
      <c r="B16" s="17" t="n">
        <v>6108</v>
      </c>
      <c r="C16" s="18">
        <f>(280.0/B16*100)</f>
        <v/>
      </c>
      <c r="D16" s="19" t="n">
        <v>5828</v>
      </c>
      <c r="E16" s="18" t="n">
        <v>481.87737033</v>
      </c>
      <c r="F16" s="20" t="n">
        <v>8.82737343</v>
      </c>
      <c r="G16" s="18" t="n">
        <v>533.51004712</v>
      </c>
      <c r="H16" s="20" t="n">
        <v>5.20419943</v>
      </c>
      <c r="I16" s="18" t="n">
        <v>516.72327116</v>
      </c>
      <c r="J16" s="20" t="n">
        <v>2.74433146</v>
      </c>
      <c r="K16" s="18" t="n">
        <v>505.64235564</v>
      </c>
      <c r="L16" s="20" t="n">
        <v>3.58206431</v>
      </c>
      <c r="M16" s="18" t="n">
        <v>327.78468044</v>
      </c>
      <c r="N16" s="20" t="n">
        <v>17.76127597</v>
      </c>
      <c r="O16" s="18" t="s">
        <v>182</v>
      </c>
      <c r="P16" s="20" t="s">
        <v>182</v>
      </c>
      <c r="Q16" s="18" t="s">
        <v>182</v>
      </c>
      <c r="R16" s="20" t="s">
        <v>182</v>
      </c>
      <c r="S16" s="18" t="s">
        <v>182</v>
      </c>
      <c r="T16" s="20" t="s">
        <v>182</v>
      </c>
      <c r="U16" s="18" t="n">
        <v>392.42094153</v>
      </c>
      <c r="V16" s="20" t="n">
        <v>8.29629532</v>
      </c>
    </row>
    <row r="17" spans="1:22">
      <c r="A17" s="15" t="s">
        <v>192</v>
      </c>
      <c r="B17" s="17" t="n">
        <v>6504</v>
      </c>
      <c r="C17" s="18">
        <f>(834.0/B17*100)</f>
        <v/>
      </c>
      <c r="D17" s="19" t="n">
        <v>5670</v>
      </c>
      <c r="E17" s="18" t="n">
        <v>519.73197354</v>
      </c>
      <c r="F17" s="20" t="n">
        <v>5.4912004</v>
      </c>
      <c r="G17" s="18" t="n">
        <v>524.8475518400001</v>
      </c>
      <c r="H17" s="20" t="n">
        <v>3.94641782</v>
      </c>
      <c r="I17" s="18" t="n">
        <v>524.26568112</v>
      </c>
      <c r="J17" s="20" t="n">
        <v>3.11323547</v>
      </c>
      <c r="K17" s="18" t="n">
        <v>526.98995368</v>
      </c>
      <c r="L17" s="20" t="n">
        <v>4.73948757</v>
      </c>
      <c r="M17" s="18" t="s">
        <v>182</v>
      </c>
      <c r="N17" s="20" t="s">
        <v>182</v>
      </c>
      <c r="O17" s="18" t="s">
        <v>182</v>
      </c>
      <c r="P17" s="20" t="s">
        <v>182</v>
      </c>
      <c r="Q17" s="18" t="n">
        <v>338.260297</v>
      </c>
      <c r="R17" s="20" t="n">
        <v>14.23011861</v>
      </c>
      <c r="S17" s="18" t="s">
        <v>182</v>
      </c>
      <c r="T17" s="20" t="s">
        <v>182</v>
      </c>
      <c r="U17" s="18" t="n">
        <v>415.77340273</v>
      </c>
      <c r="V17" s="20" t="n">
        <v>8.397518399999999</v>
      </c>
    </row>
    <row r="18" spans="1:22">
      <c r="A18" s="15" t="s">
        <v>193</v>
      </c>
      <c r="B18" s="17" t="n">
        <v>5532</v>
      </c>
      <c r="C18" s="18">
        <f>(41.0/B18*100)</f>
        <v/>
      </c>
      <c r="D18" s="19" t="n">
        <v>5491</v>
      </c>
      <c r="E18" s="18" t="n">
        <v>447.90917242</v>
      </c>
      <c r="F18" s="20" t="n">
        <v>10.75776207</v>
      </c>
      <c r="G18" s="18" t="n">
        <v>472.11513586</v>
      </c>
      <c r="H18" s="20" t="n">
        <v>6.02008957</v>
      </c>
      <c r="I18" s="18" t="n">
        <v>478.09221128</v>
      </c>
      <c r="J18" s="20" t="n">
        <v>3.55009363</v>
      </c>
      <c r="K18" s="18" t="n">
        <v>483.37633529</v>
      </c>
      <c r="L18" s="20" t="n">
        <v>4.53655941</v>
      </c>
      <c r="M18" s="18" t="n">
        <v>344.14369298</v>
      </c>
      <c r="N18" s="20" t="n">
        <v>18.50959331</v>
      </c>
      <c r="O18" s="18" t="s">
        <v>182</v>
      </c>
      <c r="P18" s="20" t="s">
        <v>182</v>
      </c>
      <c r="Q18" s="18" t="s">
        <v>182</v>
      </c>
      <c r="R18" s="20" t="s">
        <v>182</v>
      </c>
      <c r="S18" s="18" t="s">
        <v>182</v>
      </c>
      <c r="T18" s="20" t="s">
        <v>182</v>
      </c>
      <c r="U18" s="18" t="n">
        <v>376.6859132</v>
      </c>
      <c r="V18" s="20" t="n">
        <v>8.809221340000001</v>
      </c>
    </row>
    <row r="19" spans="1:22">
      <c r="A19" s="15" t="s">
        <v>194</v>
      </c>
      <c r="B19" s="17" t="n">
        <v>5658</v>
      </c>
      <c r="C19" s="18">
        <f>(267.0/B19*100)</f>
        <v/>
      </c>
      <c r="D19" s="19" t="n">
        <v>5391</v>
      </c>
      <c r="E19" s="18" t="n">
        <v>462.63327052</v>
      </c>
      <c r="F19" s="20" t="n">
        <v>8.1460975</v>
      </c>
      <c r="G19" s="18" t="n">
        <v>483.02370481</v>
      </c>
      <c r="H19" s="20" t="n">
        <v>4.3228846</v>
      </c>
      <c r="I19" s="18" t="n">
        <v>471.76671876</v>
      </c>
      <c r="J19" s="20" t="n">
        <v>3.02738443</v>
      </c>
      <c r="K19" s="18" t="n">
        <v>482.45194081</v>
      </c>
      <c r="L19" s="20" t="n">
        <v>4.65856005</v>
      </c>
      <c r="M19" s="18" t="n">
        <v>417.5235188</v>
      </c>
      <c r="N19" s="20" t="n">
        <v>18.56400748</v>
      </c>
      <c r="O19" s="18" t="s">
        <v>182</v>
      </c>
      <c r="P19" s="20" t="s">
        <v>182</v>
      </c>
      <c r="Q19" s="18" t="s">
        <v>182</v>
      </c>
      <c r="R19" s="20" t="s">
        <v>182</v>
      </c>
      <c r="S19" s="18" t="s">
        <v>182</v>
      </c>
      <c r="T19" s="20" t="s">
        <v>182</v>
      </c>
      <c r="U19" s="18" t="n">
        <v>387.13905456</v>
      </c>
      <c r="V19" s="20" t="n">
        <v>7.38648754</v>
      </c>
    </row>
    <row r="20" spans="1:22">
      <c r="A20" s="15" t="s">
        <v>195</v>
      </c>
      <c r="B20" s="17" t="n">
        <v>3371</v>
      </c>
      <c r="C20" s="18">
        <f>(81.0/B20*100)</f>
        <v/>
      </c>
      <c r="D20" s="19" t="n">
        <v>3290</v>
      </c>
      <c r="E20" s="18" t="n">
        <v>469.80453514</v>
      </c>
      <c r="F20" s="20" t="n">
        <v>7.66216261</v>
      </c>
      <c r="G20" s="18" t="n">
        <v>486.68733069</v>
      </c>
      <c r="H20" s="20" t="n">
        <v>5.38409032</v>
      </c>
      <c r="I20" s="18" t="n">
        <v>488.59408504</v>
      </c>
      <c r="J20" s="20" t="n">
        <v>3.08450056</v>
      </c>
      <c r="K20" s="18" t="n">
        <v>493.26043172</v>
      </c>
      <c r="L20" s="20" t="n">
        <v>5.00306761</v>
      </c>
      <c r="M20" s="18" t="s">
        <v>182</v>
      </c>
      <c r="N20" s="20" t="s">
        <v>182</v>
      </c>
      <c r="O20" s="18" t="s">
        <v>182</v>
      </c>
      <c r="P20" s="20" t="s">
        <v>182</v>
      </c>
      <c r="Q20" s="18" t="s">
        <v>182</v>
      </c>
      <c r="R20" s="20" t="s">
        <v>182</v>
      </c>
      <c r="S20" s="18" t="s">
        <v>182</v>
      </c>
      <c r="T20" s="20" t="s">
        <v>182</v>
      </c>
      <c r="U20" s="18" t="n">
        <v>410.54264527</v>
      </c>
      <c r="V20" s="20" t="n">
        <v>7.03380262</v>
      </c>
    </row>
    <row r="21" spans="1:22">
      <c r="A21" s="15" t="s">
        <v>196</v>
      </c>
      <c r="B21" s="17" t="n">
        <v>5741</v>
      </c>
      <c r="C21" s="18">
        <f>(109.0/B21*100)</f>
        <v/>
      </c>
      <c r="D21" s="19" t="n">
        <v>5632</v>
      </c>
      <c r="E21" s="18" t="n">
        <v>498.49454522</v>
      </c>
      <c r="F21" s="20" t="n">
        <v>7.35603637</v>
      </c>
      <c r="G21" s="18" t="n">
        <v>530.61725104</v>
      </c>
      <c r="H21" s="20" t="n">
        <v>4.24081006</v>
      </c>
      <c r="I21" s="18" t="n">
        <v>520.5394367</v>
      </c>
      <c r="J21" s="20" t="n">
        <v>2.87904608</v>
      </c>
      <c r="K21" s="18" t="n">
        <v>530.75352112</v>
      </c>
      <c r="L21" s="20" t="n">
        <v>3.01239159</v>
      </c>
      <c r="M21" s="18" t="n">
        <v>412.14039851</v>
      </c>
      <c r="N21" s="20" t="n">
        <v>36.64432922</v>
      </c>
      <c r="O21" s="18" t="s">
        <v>182</v>
      </c>
      <c r="P21" s="20" t="s">
        <v>182</v>
      </c>
      <c r="Q21" s="18" t="s">
        <v>182</v>
      </c>
      <c r="R21" s="20" t="s">
        <v>182</v>
      </c>
      <c r="S21" s="18" t="s">
        <v>182</v>
      </c>
      <c r="T21" s="20" t="s">
        <v>182</v>
      </c>
      <c r="U21" s="18" t="n">
        <v>452.73177144</v>
      </c>
      <c r="V21" s="20" t="n">
        <v>8.63822961</v>
      </c>
    </row>
    <row r="22" spans="1:22">
      <c r="A22" s="15" t="s">
        <v>197</v>
      </c>
      <c r="B22" s="17" t="n">
        <v>6598</v>
      </c>
      <c r="C22" s="18">
        <f>(106.0/B22*100)</f>
        <v/>
      </c>
      <c r="D22" s="19" t="n">
        <v>6492</v>
      </c>
      <c r="E22" s="18" t="n">
        <v>464.06117165</v>
      </c>
      <c r="F22" s="20" t="n">
        <v>9.56110677</v>
      </c>
      <c r="G22" s="18" t="n">
        <v>495.07417723</v>
      </c>
      <c r="H22" s="20" t="n">
        <v>6.8935991</v>
      </c>
      <c r="I22" s="18" t="n">
        <v>493.60734805</v>
      </c>
      <c r="J22" s="20" t="n">
        <v>4.10356581</v>
      </c>
      <c r="K22" s="18" t="n">
        <v>501.00439535</v>
      </c>
      <c r="L22" s="20" t="n">
        <v>4.26819235</v>
      </c>
      <c r="M22" s="18" t="n">
        <v>371.78539807</v>
      </c>
      <c r="N22" s="20" t="n">
        <v>9.287245390000001</v>
      </c>
      <c r="O22" s="18" t="s">
        <v>182</v>
      </c>
      <c r="P22" s="20" t="s">
        <v>182</v>
      </c>
      <c r="Q22" s="18" t="n">
        <v>481.75555063</v>
      </c>
      <c r="R22" s="20" t="n">
        <v>8.711038220000001</v>
      </c>
      <c r="S22" s="18" t="s">
        <v>182</v>
      </c>
      <c r="T22" s="20" t="s">
        <v>182</v>
      </c>
      <c r="U22" s="18" t="n">
        <v>382.89832444</v>
      </c>
      <c r="V22" s="20" t="n">
        <v>9.19437954</v>
      </c>
    </row>
    <row r="23" spans="1:22">
      <c r="A23" s="15" t="s">
        <v>198</v>
      </c>
      <c r="B23" s="17" t="n">
        <v>11583</v>
      </c>
      <c r="C23" s="18">
        <f>(563.0/B23*100)</f>
        <v/>
      </c>
      <c r="D23" s="19" t="n">
        <v>11020</v>
      </c>
      <c r="E23" s="18" t="n">
        <v>476.3908866</v>
      </c>
      <c r="F23" s="20" t="n">
        <v>7.02555665</v>
      </c>
      <c r="G23" s="18" t="n">
        <v>489.48640555</v>
      </c>
      <c r="H23" s="20" t="n">
        <v>5.00459976</v>
      </c>
      <c r="I23" s="18" t="n">
        <v>493.19559423</v>
      </c>
      <c r="J23" s="20" t="n">
        <v>2.81909432</v>
      </c>
      <c r="K23" s="18" t="n">
        <v>500.26323054</v>
      </c>
      <c r="L23" s="20" t="n">
        <v>4.68276767</v>
      </c>
      <c r="M23" s="18" t="n">
        <v>415.78740956</v>
      </c>
      <c r="N23" s="20" t="n">
        <v>22.44752181</v>
      </c>
      <c r="O23" s="18" t="s">
        <v>182</v>
      </c>
      <c r="P23" s="20" t="s">
        <v>182</v>
      </c>
      <c r="Q23" s="18" t="s">
        <v>182</v>
      </c>
      <c r="R23" s="20" t="s">
        <v>182</v>
      </c>
      <c r="S23" s="18" t="s">
        <v>182</v>
      </c>
      <c r="T23" s="20" t="s">
        <v>182</v>
      </c>
      <c r="U23" s="18" t="n">
        <v>412.98673796</v>
      </c>
      <c r="V23" s="20" t="n">
        <v>7.59186912</v>
      </c>
    </row>
    <row r="24" spans="1:22">
      <c r="A24" s="15" t="s">
        <v>199</v>
      </c>
      <c r="B24" s="17" t="n">
        <v>6647</v>
      </c>
      <c r="C24" s="18">
        <f>(29.0/B24*100)</f>
        <v/>
      </c>
      <c r="D24" s="19" t="n">
        <v>6618</v>
      </c>
      <c r="E24" s="18" t="n">
        <v>503.69213767</v>
      </c>
      <c r="F24" s="20" t="n">
        <v>4.55527006</v>
      </c>
      <c r="G24" s="18" t="n">
        <v>524.1642798399999</v>
      </c>
      <c r="H24" s="20" t="n">
        <v>3.17732779</v>
      </c>
      <c r="I24" s="18" t="n">
        <v>521.0536466900001</v>
      </c>
      <c r="J24" s="20" t="n">
        <v>3.77619476</v>
      </c>
      <c r="K24" s="18" t="n">
        <v>528.27573406</v>
      </c>
      <c r="L24" s="20" t="n">
        <v>5.21242723</v>
      </c>
      <c r="M24" s="18" t="n">
        <v>421.72680658</v>
      </c>
      <c r="N24" s="20" t="n">
        <v>17.49008828</v>
      </c>
      <c r="O24" s="18" t="s">
        <v>182</v>
      </c>
      <c r="P24" s="20" t="s">
        <v>182</v>
      </c>
      <c r="Q24" s="18" t="s">
        <v>182</v>
      </c>
      <c r="R24" s="20" t="s">
        <v>182</v>
      </c>
      <c r="S24" s="18" t="s">
        <v>182</v>
      </c>
      <c r="T24" s="20" t="s">
        <v>182</v>
      </c>
      <c r="U24" s="18" t="n">
        <v>443.98596335</v>
      </c>
      <c r="V24" s="20" t="n">
        <v>14.9049769</v>
      </c>
    </row>
    <row r="25" spans="1:22">
      <c r="A25" s="15" t="s">
        <v>200</v>
      </c>
      <c r="B25" s="17" t="n">
        <v>5581</v>
      </c>
      <c r="C25" s="18">
        <f>(28.0/B25*100)</f>
        <v/>
      </c>
      <c r="D25" s="19" t="n">
        <v>5553</v>
      </c>
      <c r="E25" s="18" t="n">
        <v>508.33324581</v>
      </c>
      <c r="F25" s="20" t="n">
        <v>5.08327285</v>
      </c>
      <c r="G25" s="18" t="n">
        <v>521.94348633</v>
      </c>
      <c r="H25" s="20" t="n">
        <v>4.51056922</v>
      </c>
      <c r="I25" s="18" t="n">
        <v>515.43489397</v>
      </c>
      <c r="J25" s="20" t="n">
        <v>3.53526229</v>
      </c>
      <c r="K25" s="18" t="n">
        <v>545.75630243</v>
      </c>
      <c r="L25" s="20" t="n">
        <v>7.02048786</v>
      </c>
      <c r="M25" s="18" t="n">
        <v>368.87327966</v>
      </c>
      <c r="N25" s="20" t="n">
        <v>23.3815843</v>
      </c>
      <c r="O25" s="18" t="s">
        <v>182</v>
      </c>
      <c r="P25" s="20" t="s">
        <v>182</v>
      </c>
      <c r="Q25" s="18" t="s">
        <v>182</v>
      </c>
      <c r="R25" s="20" t="s">
        <v>182</v>
      </c>
      <c r="S25" s="18" t="s">
        <v>182</v>
      </c>
      <c r="T25" s="20" t="s">
        <v>182</v>
      </c>
      <c r="U25" s="18" t="n">
        <v>456.22325284</v>
      </c>
      <c r="V25" s="20" t="n">
        <v>21.96832338</v>
      </c>
    </row>
    <row r="26" spans="1:22">
      <c r="A26" s="15" t="s">
        <v>201</v>
      </c>
      <c r="B26" s="17" t="n">
        <v>4869</v>
      </c>
      <c r="C26" s="18">
        <f>(118.0/B26*100)</f>
        <v/>
      </c>
      <c r="D26" s="19" t="n">
        <v>4751</v>
      </c>
      <c r="E26" s="18" t="n">
        <v>465.55163673</v>
      </c>
      <c r="F26" s="20" t="n">
        <v>7.01339051</v>
      </c>
      <c r="G26" s="18" t="n">
        <v>488.94506118</v>
      </c>
      <c r="H26" s="20" t="n">
        <v>4.03010991</v>
      </c>
      <c r="I26" s="18" t="n">
        <v>488.67023865</v>
      </c>
      <c r="J26" s="20" t="n">
        <v>2.35808351</v>
      </c>
      <c r="K26" s="18" t="n">
        <v>504.91330032</v>
      </c>
      <c r="L26" s="20" t="n">
        <v>4.73445023</v>
      </c>
      <c r="M26" s="18" t="s">
        <v>182</v>
      </c>
      <c r="N26" s="20" t="s">
        <v>182</v>
      </c>
      <c r="O26" s="18" t="s">
        <v>182</v>
      </c>
      <c r="P26" s="20" t="s">
        <v>182</v>
      </c>
      <c r="Q26" s="18" t="s">
        <v>182</v>
      </c>
      <c r="R26" s="20" t="s">
        <v>182</v>
      </c>
      <c r="S26" s="18" t="s">
        <v>182</v>
      </c>
      <c r="T26" s="20" t="s">
        <v>182</v>
      </c>
      <c r="U26" s="18" t="n">
        <v>420.81868606</v>
      </c>
      <c r="V26" s="20" t="n">
        <v>9.14306055</v>
      </c>
    </row>
    <row r="27" spans="1:22">
      <c r="A27" s="15" t="s">
        <v>202</v>
      </c>
      <c r="B27" s="17" t="n">
        <v>5299</v>
      </c>
      <c r="C27" s="18">
        <f>(237.0/B27*100)</f>
        <v/>
      </c>
      <c r="D27" s="19" t="n">
        <v>5062</v>
      </c>
      <c r="E27" s="18" t="n">
        <v>476.57120606</v>
      </c>
      <c r="F27" s="20" t="n">
        <v>5.23590771</v>
      </c>
      <c r="G27" s="18" t="n">
        <v>496.28238801</v>
      </c>
      <c r="H27" s="20" t="n">
        <v>3.09462929</v>
      </c>
      <c r="I27" s="18" t="n">
        <v>493.74935568</v>
      </c>
      <c r="J27" s="20" t="n">
        <v>2.81743589</v>
      </c>
      <c r="K27" s="18" t="n">
        <v>500.29489915</v>
      </c>
      <c r="L27" s="20" t="n">
        <v>3.77718784</v>
      </c>
      <c r="M27" s="18" t="n">
        <v>387.30917951</v>
      </c>
      <c r="N27" s="20" t="n">
        <v>16.08929805</v>
      </c>
      <c r="O27" s="18" t="s">
        <v>182</v>
      </c>
      <c r="P27" s="20" t="s">
        <v>182</v>
      </c>
      <c r="Q27" s="18" t="s">
        <v>182</v>
      </c>
      <c r="R27" s="20" t="s">
        <v>182</v>
      </c>
      <c r="S27" s="18" t="s">
        <v>182</v>
      </c>
      <c r="T27" s="20" t="s">
        <v>182</v>
      </c>
      <c r="U27" s="18" t="n">
        <v>407.64134756</v>
      </c>
      <c r="V27" s="20" t="n">
        <v>4.58367041</v>
      </c>
    </row>
    <row r="28" spans="1:22">
      <c r="A28" s="15" t="s">
        <v>203</v>
      </c>
      <c r="B28" s="17" t="n">
        <v>7568</v>
      </c>
      <c r="C28" s="18">
        <f>(162.0/B28*100)</f>
        <v/>
      </c>
      <c r="D28" s="19" t="n">
        <v>7406</v>
      </c>
      <c r="E28" s="18" t="n">
        <v>392.55593979</v>
      </c>
      <c r="F28" s="20" t="n">
        <v>4.77545205</v>
      </c>
      <c r="G28" s="18" t="n">
        <v>423.24711927</v>
      </c>
      <c r="H28" s="20" t="n">
        <v>3.61741832</v>
      </c>
      <c r="I28" s="18" t="n">
        <v>427.20954032</v>
      </c>
      <c r="J28" s="20" t="n">
        <v>2.45268508</v>
      </c>
      <c r="K28" s="18" t="n">
        <v>451.27847865</v>
      </c>
      <c r="L28" s="20" t="n">
        <v>4.39583333</v>
      </c>
      <c r="M28" s="18" t="n">
        <v>334.93985653</v>
      </c>
      <c r="N28" s="20" t="n">
        <v>9.19196545</v>
      </c>
      <c r="O28" s="18" t="s">
        <v>182</v>
      </c>
      <c r="P28" s="20" t="s">
        <v>182</v>
      </c>
      <c r="Q28" s="18" t="s">
        <v>182</v>
      </c>
      <c r="R28" s="20" t="s">
        <v>182</v>
      </c>
      <c r="S28" s="18" t="s">
        <v>182</v>
      </c>
      <c r="T28" s="20" t="s">
        <v>182</v>
      </c>
      <c r="U28" s="18" t="n">
        <v>365.12731141</v>
      </c>
      <c r="V28" s="20" t="n">
        <v>7.46832084</v>
      </c>
    </row>
    <row r="29" spans="1:22">
      <c r="A29" s="15" t="s">
        <v>204</v>
      </c>
      <c r="B29" s="17" t="n">
        <v>5385</v>
      </c>
      <c r="C29" s="18">
        <f>(37.0/B29*100)</f>
        <v/>
      </c>
      <c r="D29" s="19" t="n">
        <v>5348</v>
      </c>
      <c r="E29" s="18" t="n">
        <v>500.31263337</v>
      </c>
      <c r="F29" s="20" t="n">
        <v>7.69069634</v>
      </c>
      <c r="G29" s="18" t="n">
        <v>516.37802125</v>
      </c>
      <c r="H29" s="20" t="n">
        <v>4.15929992</v>
      </c>
      <c r="I29" s="18" t="n">
        <v>507.41066846</v>
      </c>
      <c r="J29" s="20" t="n">
        <v>2.66156875</v>
      </c>
      <c r="K29" s="18" t="n">
        <v>517.71779048</v>
      </c>
      <c r="L29" s="20" t="n">
        <v>3.71375853</v>
      </c>
      <c r="M29" s="18" t="n">
        <v>324.13415987</v>
      </c>
      <c r="N29" s="20" t="n">
        <v>51.69632977</v>
      </c>
      <c r="O29" s="18" t="s">
        <v>182</v>
      </c>
      <c r="P29" s="20" t="s">
        <v>182</v>
      </c>
      <c r="Q29" s="18" t="n">
        <v>314.02123871</v>
      </c>
      <c r="R29" s="20" t="n">
        <v>13.26138992</v>
      </c>
      <c r="S29" s="18" t="s">
        <v>182</v>
      </c>
      <c r="T29" s="20" t="s">
        <v>182</v>
      </c>
      <c r="U29" s="18" t="n">
        <v>395.11673065</v>
      </c>
      <c r="V29" s="20" t="n">
        <v>13.47253327</v>
      </c>
    </row>
    <row r="30" spans="1:22">
      <c r="A30" s="15" t="s">
        <v>205</v>
      </c>
      <c r="B30" s="17" t="n">
        <v>4520</v>
      </c>
      <c r="C30" s="18">
        <f>(666.0/B30*100)</f>
        <v/>
      </c>
      <c r="D30" s="19" t="n">
        <v>3854</v>
      </c>
      <c r="E30" s="18" t="n">
        <v>514.51395059</v>
      </c>
      <c r="F30" s="20" t="n">
        <v>9.80539199</v>
      </c>
      <c r="G30" s="18" t="n">
        <v>530.54037526</v>
      </c>
      <c r="H30" s="20" t="n">
        <v>5.46009755</v>
      </c>
      <c r="I30" s="18" t="n">
        <v>519.87701339</v>
      </c>
      <c r="J30" s="20" t="n">
        <v>3.16769446</v>
      </c>
      <c r="K30" s="18" t="n">
        <v>525.13410262</v>
      </c>
      <c r="L30" s="20" t="n">
        <v>4.67335587</v>
      </c>
      <c r="M30" s="18" t="n">
        <v>405.01001004</v>
      </c>
      <c r="N30" s="20" t="n">
        <v>26.28454288</v>
      </c>
      <c r="O30" s="18" t="s">
        <v>182</v>
      </c>
      <c r="P30" s="20" t="s">
        <v>182</v>
      </c>
      <c r="Q30" s="18" t="s">
        <v>182</v>
      </c>
      <c r="R30" s="20" t="s">
        <v>182</v>
      </c>
      <c r="S30" s="18" t="s">
        <v>182</v>
      </c>
      <c r="T30" s="20" t="s">
        <v>182</v>
      </c>
      <c r="U30" s="18" t="n">
        <v>415.65487557</v>
      </c>
      <c r="V30" s="20" t="n">
        <v>7.16312718</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(19.0/B32*100)</f>
        <v/>
      </c>
      <c r="D32" s="19" t="n">
        <v>4459</v>
      </c>
      <c r="E32" s="18" t="n">
        <v>487.21859417</v>
      </c>
      <c r="F32" s="20" t="n">
        <v>7.41724779</v>
      </c>
      <c r="G32" s="18" t="n">
        <v>513.25960361</v>
      </c>
      <c r="H32" s="20" t="n">
        <v>4.00717773</v>
      </c>
      <c r="I32" s="18" t="n">
        <v>506.35225423</v>
      </c>
      <c r="J32" s="20" t="n">
        <v>2.75132347</v>
      </c>
      <c r="K32" s="18" t="n">
        <v>517.17835226</v>
      </c>
      <c r="L32" s="20" t="n">
        <v>4.33449744</v>
      </c>
      <c r="M32" s="18" t="n">
        <v>415.96615723</v>
      </c>
      <c r="N32" s="20" t="n">
        <v>23.22638406</v>
      </c>
      <c r="O32" s="18" t="s">
        <v>182</v>
      </c>
      <c r="P32" s="20" t="s">
        <v>182</v>
      </c>
      <c r="Q32" s="18" t="s">
        <v>182</v>
      </c>
      <c r="R32" s="20" t="s">
        <v>182</v>
      </c>
      <c r="S32" s="18" t="s">
        <v>182</v>
      </c>
      <c r="T32" s="20" t="s">
        <v>182</v>
      </c>
      <c r="U32" s="18" t="n">
        <v>413.10913483</v>
      </c>
      <c r="V32" s="20" t="n">
        <v>10.62152703</v>
      </c>
    </row>
    <row r="33" spans="1:22">
      <c r="A33" s="15" t="s">
        <v>208</v>
      </c>
      <c r="B33" s="17" t="n">
        <v>7325</v>
      </c>
      <c r="C33" s="18">
        <f>(263.0/B33*100)</f>
        <v/>
      </c>
      <c r="D33" s="19" t="n">
        <v>7062</v>
      </c>
      <c r="E33" s="18" t="n">
        <v>482.12454219</v>
      </c>
      <c r="F33" s="20" t="n">
        <v>10.14177416</v>
      </c>
      <c r="G33" s="18" t="n">
        <v>511.28984884</v>
      </c>
      <c r="H33" s="20" t="n">
        <v>5.39619909</v>
      </c>
      <c r="I33" s="18" t="n">
        <v>497.02871681</v>
      </c>
      <c r="J33" s="20" t="n">
        <v>2.94680688</v>
      </c>
      <c r="K33" s="18" t="n">
        <v>509.2158636</v>
      </c>
      <c r="L33" s="20" t="n">
        <v>3.80081497</v>
      </c>
      <c r="M33" s="18" t="n">
        <v>376.02911283</v>
      </c>
      <c r="N33" s="20" t="n">
        <v>21.32653468</v>
      </c>
      <c r="O33" s="18" t="s">
        <v>182</v>
      </c>
      <c r="P33" s="20" t="s">
        <v>182</v>
      </c>
      <c r="Q33" s="18" t="s">
        <v>182</v>
      </c>
      <c r="R33" s="20" t="s">
        <v>182</v>
      </c>
      <c r="S33" s="18" t="s">
        <v>182</v>
      </c>
      <c r="T33" s="20" t="s">
        <v>182</v>
      </c>
      <c r="U33" s="18" t="n">
        <v>423.3403509</v>
      </c>
      <c r="V33" s="20" t="n">
        <v>10.41931555</v>
      </c>
    </row>
    <row r="34" spans="1:22">
      <c r="A34" s="15" t="s">
        <v>209</v>
      </c>
      <c r="B34" s="17" t="n">
        <v>6350</v>
      </c>
      <c r="C34" s="18">
        <f>(112.0/B34*100)</f>
        <v/>
      </c>
      <c r="D34" s="19" t="n">
        <v>6238</v>
      </c>
      <c r="E34" s="18" t="n">
        <v>429.43271974</v>
      </c>
      <c r="F34" s="20" t="n">
        <v>7.58023211</v>
      </c>
      <c r="G34" s="18" t="n">
        <v>465.77858656</v>
      </c>
      <c r="H34" s="20" t="n">
        <v>3.74344457</v>
      </c>
      <c r="I34" s="18" t="n">
        <v>467.84712002</v>
      </c>
      <c r="J34" s="20" t="n">
        <v>2.75217864</v>
      </c>
      <c r="K34" s="18" t="n">
        <v>473.8009529</v>
      </c>
      <c r="L34" s="20" t="n">
        <v>4.29757271</v>
      </c>
      <c r="M34" s="18" t="n">
        <v>336.00964723</v>
      </c>
      <c r="N34" s="20" t="n">
        <v>14.75537024</v>
      </c>
      <c r="O34" s="18" t="s">
        <v>182</v>
      </c>
      <c r="P34" s="20" t="s">
        <v>182</v>
      </c>
      <c r="Q34" s="18" t="n">
        <v>263.37193708</v>
      </c>
      <c r="R34" s="20" t="n">
        <v>13.61114927</v>
      </c>
      <c r="S34" s="18" t="s">
        <v>182</v>
      </c>
      <c r="T34" s="20" t="s">
        <v>182</v>
      </c>
      <c r="U34" s="18" t="n">
        <v>355.89561885</v>
      </c>
      <c r="V34" s="20" t="n">
        <v>8.07535303</v>
      </c>
    </row>
    <row r="35" spans="1:22">
      <c r="A35" s="15" t="s">
        <v>210</v>
      </c>
      <c r="B35" s="17" t="n">
        <v>6406</v>
      </c>
      <c r="C35" s="18">
        <f>(101.0/B35*100)</f>
        <v/>
      </c>
      <c r="D35" s="19" t="n">
        <v>6305</v>
      </c>
      <c r="E35" s="18" t="n">
        <v>518.23547424</v>
      </c>
      <c r="F35" s="20" t="n">
        <v>6.54565173</v>
      </c>
      <c r="G35" s="18" t="n">
        <v>530.83389934</v>
      </c>
      <c r="H35" s="20" t="n">
        <v>3.54420636</v>
      </c>
      <c r="I35" s="18" t="n">
        <v>504.90579314</v>
      </c>
      <c r="J35" s="20" t="n">
        <v>1.89370619</v>
      </c>
      <c r="K35" s="18" t="n">
        <v>507.10893231</v>
      </c>
      <c r="L35" s="20" t="n">
        <v>3.60216862</v>
      </c>
      <c r="M35" s="18" t="n">
        <v>430.2645433</v>
      </c>
      <c r="N35" s="20" t="n">
        <v>21.07802728</v>
      </c>
      <c r="O35" s="18" t="s">
        <v>182</v>
      </c>
      <c r="P35" s="20" t="s">
        <v>182</v>
      </c>
      <c r="Q35" s="18" t="n">
        <v>337.32521215</v>
      </c>
      <c r="R35" s="20" t="n">
        <v>11.65794297</v>
      </c>
      <c r="S35" s="18" t="s">
        <v>182</v>
      </c>
      <c r="T35" s="20" t="s">
        <v>182</v>
      </c>
      <c r="U35" s="18" t="n">
        <v>414.51705937</v>
      </c>
      <c r="V35" s="20" t="n">
        <v>7.79073108</v>
      </c>
    </row>
    <row r="36" spans="1:22">
      <c r="A36" s="15" t="s">
        <v>211</v>
      </c>
      <c r="B36" s="17" t="n">
        <v>6736</v>
      </c>
      <c r="C36" s="18">
        <f>(93.0/B36*100)</f>
        <v/>
      </c>
      <c r="D36" s="19" t="n">
        <v>6643</v>
      </c>
      <c r="E36" s="18" t="n">
        <v>481.9868436</v>
      </c>
      <c r="F36" s="20" t="n">
        <v>7.56874342</v>
      </c>
      <c r="G36" s="18" t="n">
        <v>509.65418421</v>
      </c>
      <c r="H36" s="20" t="n">
        <v>4.16113555</v>
      </c>
      <c r="I36" s="18" t="n">
        <v>499.37509646</v>
      </c>
      <c r="J36" s="20" t="n">
        <v>2.33073067</v>
      </c>
      <c r="K36" s="18" t="n">
        <v>503.09275906</v>
      </c>
      <c r="L36" s="20" t="n">
        <v>3.33066654</v>
      </c>
      <c r="M36" s="18" t="n">
        <v>369.72364582</v>
      </c>
      <c r="N36" s="20" t="n">
        <v>22.3136275</v>
      </c>
      <c r="O36" s="18" t="s">
        <v>182</v>
      </c>
      <c r="P36" s="20" t="s">
        <v>182</v>
      </c>
      <c r="Q36" s="18" t="s">
        <v>182</v>
      </c>
      <c r="R36" s="20" t="s">
        <v>182</v>
      </c>
      <c r="S36" s="18" t="s">
        <v>182</v>
      </c>
      <c r="T36" s="20" t="s">
        <v>182</v>
      </c>
      <c r="U36" s="18" t="n">
        <v>407.48165655</v>
      </c>
      <c r="V36" s="20" t="n">
        <v>7.58843989</v>
      </c>
    </row>
    <row r="37" spans="1:22">
      <c r="A37" s="15" t="s">
        <v>212</v>
      </c>
      <c r="B37" s="17" t="n">
        <v>5458</v>
      </c>
      <c r="C37" s="18">
        <f>(362.0/B37*100)</f>
        <v/>
      </c>
      <c r="D37" s="19" t="n">
        <v>5096</v>
      </c>
      <c r="E37" s="18" t="n">
        <v>494.2660184</v>
      </c>
      <c r="F37" s="20" t="n">
        <v>7.77620054</v>
      </c>
      <c r="G37" s="18" t="n">
        <v>508.84476926</v>
      </c>
      <c r="H37" s="20" t="n">
        <v>4.88074478</v>
      </c>
      <c r="I37" s="18" t="n">
        <v>512.79222326</v>
      </c>
      <c r="J37" s="20" t="n">
        <v>3.62186616</v>
      </c>
      <c r="K37" s="18" t="n">
        <v>522.67948588</v>
      </c>
      <c r="L37" s="20" t="n">
        <v>4.00120154</v>
      </c>
      <c r="M37" s="18" t="n">
        <v>343.16972128</v>
      </c>
      <c r="N37" s="20" t="n">
        <v>23.12127196</v>
      </c>
      <c r="O37" s="18" t="s">
        <v>182</v>
      </c>
      <c r="P37" s="20" t="s">
        <v>182</v>
      </c>
      <c r="Q37" s="18" t="s">
        <v>182</v>
      </c>
      <c r="R37" s="20" t="s">
        <v>182</v>
      </c>
      <c r="S37" s="18" t="s">
        <v>182</v>
      </c>
      <c r="T37" s="20" t="s">
        <v>182</v>
      </c>
      <c r="U37" s="18" t="n">
        <v>415.14799359</v>
      </c>
      <c r="V37" s="20" t="n">
        <v>7.0861504</v>
      </c>
    </row>
    <row r="38" spans="1:22">
      <c r="A38" s="15" t="s">
        <v>213</v>
      </c>
      <c r="B38" s="17" t="n">
        <v>5860</v>
      </c>
      <c r="C38" s="18">
        <f>(78.0/B38*100)</f>
        <v/>
      </c>
      <c r="D38" s="19" t="n">
        <v>5782</v>
      </c>
      <c r="E38" s="18" t="n">
        <v>505.69565414</v>
      </c>
      <c r="F38" s="20" t="n">
        <v>5.34368026</v>
      </c>
      <c r="G38" s="18" t="n">
        <v>508.41548927</v>
      </c>
      <c r="H38" s="20" t="n">
        <v>4.36183605</v>
      </c>
      <c r="I38" s="18" t="n">
        <v>498.37631578</v>
      </c>
      <c r="J38" s="20" t="n">
        <v>3.73918882</v>
      </c>
      <c r="K38" s="18" t="n">
        <v>491.95001474</v>
      </c>
      <c r="L38" s="20" t="n">
        <v>4.41868217</v>
      </c>
      <c r="M38" s="18" t="n">
        <v>369.61260262</v>
      </c>
      <c r="N38" s="20" t="n">
        <v>18.26023486</v>
      </c>
      <c r="O38" s="18" t="s">
        <v>182</v>
      </c>
      <c r="P38" s="20" t="s">
        <v>182</v>
      </c>
      <c r="Q38" s="18" t="s">
        <v>182</v>
      </c>
      <c r="R38" s="20" t="s">
        <v>182</v>
      </c>
      <c r="S38" s="18" t="s">
        <v>182</v>
      </c>
      <c r="T38" s="20" t="s">
        <v>182</v>
      </c>
      <c r="U38" s="18" t="n">
        <v>426.00534284</v>
      </c>
      <c r="V38" s="20" t="n">
        <v>5.99004558</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(5697.0/B40*100)</f>
        <v/>
      </c>
      <c r="D40" s="19" t="n">
        <v>8460</v>
      </c>
      <c r="E40" s="18" t="n">
        <v>483.24918689</v>
      </c>
      <c r="F40" s="20" t="n">
        <v>10.14196233</v>
      </c>
      <c r="G40" s="18" t="n">
        <v>506.92982462</v>
      </c>
      <c r="H40" s="20" t="n">
        <v>6.40763804</v>
      </c>
      <c r="I40" s="18" t="n">
        <v>506.77281436</v>
      </c>
      <c r="J40" s="20" t="n">
        <v>3.29014276</v>
      </c>
      <c r="K40" s="18" t="n">
        <v>512.96756997</v>
      </c>
      <c r="L40" s="20" t="n">
        <v>3.97554179</v>
      </c>
      <c r="M40" s="18" t="n">
        <v>432.02468627</v>
      </c>
      <c r="N40" s="20" t="n">
        <v>21.89614716</v>
      </c>
      <c r="O40" s="18" t="s">
        <v>182</v>
      </c>
      <c r="P40" s="20" t="s">
        <v>182</v>
      </c>
      <c r="Q40" s="18" t="n">
        <v>493.18465857</v>
      </c>
      <c r="R40" s="20" t="n">
        <v>2.25147869</v>
      </c>
      <c r="S40" s="18" t="s">
        <v>182</v>
      </c>
      <c r="T40" s="20" t="s">
        <v>182</v>
      </c>
      <c r="U40" s="18" t="n">
        <v>405.59904104</v>
      </c>
      <c r="V40" s="20" t="n">
        <v>8.04697618</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(3006.0/B46*100)</f>
        <v/>
      </c>
      <c r="D46" s="19" t="n">
        <v>20135</v>
      </c>
      <c r="E46" s="18" t="n">
        <v>372.61177664</v>
      </c>
      <c r="F46" s="20" t="n">
        <v>5.56483549</v>
      </c>
      <c r="G46" s="18" t="n">
        <v>415.81774683</v>
      </c>
      <c r="H46" s="20" t="n">
        <v>5.26291864</v>
      </c>
      <c r="I46" s="18" t="n">
        <v>426.2510386</v>
      </c>
      <c r="J46" s="20" t="n">
        <v>4.0199375</v>
      </c>
      <c r="K46" s="18" t="n">
        <v>446.82617991</v>
      </c>
      <c r="L46" s="20" t="n">
        <v>5.71833914</v>
      </c>
      <c r="M46" s="18" t="n">
        <v>307.86644132</v>
      </c>
      <c r="N46" s="20" t="n">
        <v>11.90587687</v>
      </c>
      <c r="O46" s="18" t="s">
        <v>182</v>
      </c>
      <c r="P46" s="20" t="s">
        <v>182</v>
      </c>
      <c r="Q46" s="18" t="s">
        <v>182</v>
      </c>
      <c r="R46" s="20" t="s">
        <v>182</v>
      </c>
      <c r="S46" s="18" t="s">
        <v>182</v>
      </c>
      <c r="T46" s="20" t="s">
        <v>182</v>
      </c>
      <c r="U46" s="18" t="n">
        <v>389.41181871</v>
      </c>
      <c r="V46" s="20" t="n">
        <v>3.83251464</v>
      </c>
    </row>
    <row r="47" spans="1:22">
      <c r="A47" s="15" t="s">
        <v>222</v>
      </c>
      <c r="B47" s="17" t="n">
        <v>5928</v>
      </c>
      <c r="C47" s="18">
        <f>(262.0/B47*100)</f>
        <v/>
      </c>
      <c r="D47" s="19" t="n">
        <v>5666</v>
      </c>
      <c r="E47" s="18" t="n">
        <v>390.03237843</v>
      </c>
      <c r="F47" s="20" t="n">
        <v>9.10233126</v>
      </c>
      <c r="G47" s="18" t="n">
        <v>444.66988284</v>
      </c>
      <c r="H47" s="20" t="n">
        <v>7.17205579</v>
      </c>
      <c r="I47" s="18" t="n">
        <v>456.54621583</v>
      </c>
      <c r="J47" s="20" t="n">
        <v>4.4878922</v>
      </c>
      <c r="K47" s="18" t="n">
        <v>463.60403749</v>
      </c>
      <c r="L47" s="20" t="n">
        <v>6.31732142</v>
      </c>
      <c r="M47" s="18" t="n">
        <v>325.00177883</v>
      </c>
      <c r="N47" s="20" t="n">
        <v>13.28366105</v>
      </c>
      <c r="O47" s="18" t="s">
        <v>182</v>
      </c>
      <c r="P47" s="20" t="s">
        <v>182</v>
      </c>
      <c r="Q47" s="18" t="s">
        <v>182</v>
      </c>
      <c r="R47" s="20" t="s">
        <v>182</v>
      </c>
      <c r="S47" s="18" t="s">
        <v>182</v>
      </c>
      <c r="T47" s="20" t="s">
        <v>182</v>
      </c>
      <c r="U47" s="18" t="n">
        <v>355.3452861</v>
      </c>
      <c r="V47" s="20" t="n">
        <v>6.03961654</v>
      </c>
    </row>
    <row r="48" spans="1:22">
      <c r="A48" s="15" t="s">
        <v>223</v>
      </c>
      <c r="B48" s="17" t="n">
        <v>9841</v>
      </c>
      <c r="C48" s="18">
        <f>(19.0/B48*100)</f>
        <v/>
      </c>
      <c r="D48" s="19" t="n">
        <v>9822</v>
      </c>
      <c r="E48" s="18" t="n">
        <v>449.78759739</v>
      </c>
      <c r="F48" s="20" t="n">
        <v>8.429859670000001</v>
      </c>
      <c r="G48" s="18" t="n">
        <v>498.66656561</v>
      </c>
      <c r="H48" s="20" t="n">
        <v>5.73389737</v>
      </c>
      <c r="I48" s="18" t="n">
        <v>500.76028652</v>
      </c>
      <c r="J48" s="20" t="n">
        <v>5.06106825</v>
      </c>
      <c r="K48" s="18" t="n">
        <v>530.76621413</v>
      </c>
      <c r="L48" s="20" t="n">
        <v>6.97392067</v>
      </c>
      <c r="M48" s="18" t="n">
        <v>324.36252601</v>
      </c>
      <c r="N48" s="20" t="n">
        <v>11.17732921</v>
      </c>
      <c r="O48" s="18" t="s">
        <v>182</v>
      </c>
      <c r="P48" s="20" t="s">
        <v>182</v>
      </c>
      <c r="Q48" s="18" t="s">
        <v>182</v>
      </c>
      <c r="R48" s="20" t="s">
        <v>182</v>
      </c>
      <c r="S48" s="18" t="s">
        <v>182</v>
      </c>
      <c r="T48" s="20" t="s">
        <v>182</v>
      </c>
      <c r="U48" s="18" t="n">
        <v>413.73806151</v>
      </c>
      <c r="V48" s="20" t="n">
        <v>22.69423893</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(1257.0/B50*100)</f>
        <v/>
      </c>
      <c r="D50" s="19" t="n">
        <v>10538</v>
      </c>
      <c r="E50" s="18" t="n">
        <v>401.83395014</v>
      </c>
      <c r="F50" s="20" t="n">
        <v>6.29655171</v>
      </c>
      <c r="G50" s="18" t="n">
        <v>429.39029603</v>
      </c>
      <c r="H50" s="20" t="n">
        <v>3.78051515</v>
      </c>
      <c r="I50" s="18" t="n">
        <v>438.74822036</v>
      </c>
      <c r="J50" s="20" t="n">
        <v>2.92951094</v>
      </c>
      <c r="K50" s="18" t="n">
        <v>452.72380334</v>
      </c>
      <c r="L50" s="20" t="n">
        <v>4.90625789</v>
      </c>
      <c r="M50" s="18" t="n">
        <v>322.25586987</v>
      </c>
      <c r="N50" s="20" t="n">
        <v>8.56992509</v>
      </c>
      <c r="O50" s="18" t="s">
        <v>182</v>
      </c>
      <c r="P50" s="20" t="s">
        <v>182</v>
      </c>
      <c r="Q50" s="18" t="s">
        <v>182</v>
      </c>
      <c r="R50" s="20" t="s">
        <v>182</v>
      </c>
      <c r="S50" s="18" t="s">
        <v>182</v>
      </c>
      <c r="T50" s="20" t="s">
        <v>182</v>
      </c>
      <c r="U50" s="18" t="n">
        <v>388.67859696</v>
      </c>
      <c r="V50" s="20" t="n">
        <v>7.52496072</v>
      </c>
    </row>
    <row r="51" spans="1:22">
      <c r="A51" s="15" t="s">
        <v>226</v>
      </c>
      <c r="B51" s="17" t="n">
        <v>6866</v>
      </c>
      <c r="C51" s="18">
        <f>(116.0/B51*100)</f>
        <v/>
      </c>
      <c r="D51" s="19" t="n">
        <v>6750</v>
      </c>
      <c r="E51" s="18" t="n">
        <v>410.57726609</v>
      </c>
      <c r="F51" s="20" t="n">
        <v>5.69529885</v>
      </c>
      <c r="G51" s="18" t="n">
        <v>431.39892311</v>
      </c>
      <c r="H51" s="20" t="n">
        <v>4.00148099</v>
      </c>
      <c r="I51" s="18" t="n">
        <v>432.81038605</v>
      </c>
      <c r="J51" s="20" t="n">
        <v>3.10271502</v>
      </c>
      <c r="K51" s="18" t="n">
        <v>447.09914931</v>
      </c>
      <c r="L51" s="20" t="n">
        <v>3.83361702</v>
      </c>
      <c r="M51" s="18" t="n">
        <v>306.15936954</v>
      </c>
      <c r="N51" s="20" t="n">
        <v>16.24559738</v>
      </c>
      <c r="O51" s="18" t="s">
        <v>182</v>
      </c>
      <c r="P51" s="20" t="s">
        <v>182</v>
      </c>
      <c r="Q51" s="18" t="n">
        <v>427.96430568</v>
      </c>
      <c r="R51" s="20" t="n">
        <v>5.20460603</v>
      </c>
      <c r="S51" s="18" t="s">
        <v>182</v>
      </c>
      <c r="T51" s="20" t="s">
        <v>182</v>
      </c>
      <c r="U51" s="18" t="n">
        <v>390.56328666</v>
      </c>
      <c r="V51" s="20" t="n">
        <v>5.19969231</v>
      </c>
    </row>
    <row r="52" spans="1:22">
      <c r="A52" s="15" t="s">
        <v>227</v>
      </c>
      <c r="B52" s="17" t="n">
        <v>5809</v>
      </c>
      <c r="C52" s="18">
        <f>(129.0/B52*100)</f>
        <v/>
      </c>
      <c r="D52" s="19" t="n">
        <v>5680</v>
      </c>
      <c r="E52" s="18" t="n">
        <v>452.28338864</v>
      </c>
      <c r="F52" s="20" t="n">
        <v>6.73706358</v>
      </c>
      <c r="G52" s="18" t="n">
        <v>504.14302829</v>
      </c>
      <c r="H52" s="20" t="n">
        <v>4.33867478</v>
      </c>
      <c r="I52" s="18" t="n">
        <v>491.30950422</v>
      </c>
      <c r="J52" s="20" t="n">
        <v>2.91776271</v>
      </c>
      <c r="K52" s="18" t="n">
        <v>496.93224433</v>
      </c>
      <c r="L52" s="20" t="n">
        <v>3.51152448</v>
      </c>
      <c r="M52" s="18" t="n">
        <v>369.52470076</v>
      </c>
      <c r="N52" s="20" t="n">
        <v>22.63947018</v>
      </c>
      <c r="O52" s="18" t="s">
        <v>182</v>
      </c>
      <c r="P52" s="20" t="s">
        <v>182</v>
      </c>
      <c r="Q52" s="18" t="s">
        <v>182</v>
      </c>
      <c r="R52" s="20" t="s">
        <v>182</v>
      </c>
      <c r="S52" s="18" t="s">
        <v>182</v>
      </c>
      <c r="T52" s="20" t="s">
        <v>182</v>
      </c>
      <c r="U52" s="18" t="n">
        <v>391.57156717</v>
      </c>
      <c r="V52" s="20" t="n">
        <v>6.94312196</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(544.0/B54*100)</f>
        <v/>
      </c>
      <c r="D54" s="19" t="n">
        <v>4196</v>
      </c>
      <c r="E54" s="18" t="n">
        <v>333.82642669</v>
      </c>
      <c r="F54" s="20" t="n">
        <v>5.4691146</v>
      </c>
      <c r="G54" s="18" t="n">
        <v>367.44158734</v>
      </c>
      <c r="H54" s="20" t="n">
        <v>5.71189614</v>
      </c>
      <c r="I54" s="18" t="n">
        <v>376.14098809</v>
      </c>
      <c r="J54" s="20" t="n">
        <v>3.74537276</v>
      </c>
      <c r="K54" s="18" t="n">
        <v>393.61205573</v>
      </c>
      <c r="L54" s="20" t="n">
        <v>4.52746289</v>
      </c>
      <c r="M54" s="18" t="n">
        <v>297.57841935</v>
      </c>
      <c r="N54" s="20" t="n">
        <v>8.27344974</v>
      </c>
      <c r="O54" s="18" t="s">
        <v>182</v>
      </c>
      <c r="P54" s="20" t="s">
        <v>182</v>
      </c>
      <c r="Q54" s="18" t="s">
        <v>182</v>
      </c>
      <c r="R54" s="20" t="s">
        <v>182</v>
      </c>
      <c r="S54" s="18" t="s">
        <v>182</v>
      </c>
      <c r="T54" s="20" t="s">
        <v>182</v>
      </c>
      <c r="U54" s="18" t="n">
        <v>315.58913336</v>
      </c>
      <c r="V54" s="20" t="n">
        <v>4.97873873</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517.8696356299999</v>
      </c>
      <c r="F56" s="20" t="n">
        <v>7.16166351</v>
      </c>
      <c r="G56" s="18" t="n">
        <v>541.5720247199999</v>
      </c>
      <c r="H56" s="20" t="n">
        <v>3.58373598</v>
      </c>
      <c r="I56" s="18" t="n">
        <v>523.8900151300001</v>
      </c>
      <c r="J56" s="20" t="n">
        <v>2.90593486</v>
      </c>
      <c r="K56" s="18" t="n">
        <v>531.29298482</v>
      </c>
      <c r="L56" s="20" t="n">
        <v>4.95424455</v>
      </c>
      <c r="M56" s="18" t="n">
        <v>431.98054993</v>
      </c>
      <c r="N56" s="20" t="n">
        <v>17.09401393</v>
      </c>
      <c r="O56" s="18" t="s">
        <v>182</v>
      </c>
      <c r="P56" s="20" t="s">
        <v>182</v>
      </c>
      <c r="Q56" s="18" t="s">
        <v>182</v>
      </c>
      <c r="R56" s="20" t="s">
        <v>182</v>
      </c>
      <c r="S56" s="18" t="s">
        <v>182</v>
      </c>
      <c r="T56" s="20" t="s">
        <v>182</v>
      </c>
      <c r="U56" s="18" t="n">
        <v>425.33312281</v>
      </c>
      <c r="V56" s="20" t="n">
        <v>22.0103688</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(280.0/B61*100)</f>
        <v/>
      </c>
      <c r="D61" s="19" t="n">
        <v>6245</v>
      </c>
      <c r="E61" s="18" t="n">
        <v>454.01067236</v>
      </c>
      <c r="F61" s="20" t="n">
        <v>5.16963098</v>
      </c>
      <c r="G61" s="18" t="n">
        <v>462.66723075</v>
      </c>
      <c r="H61" s="20" t="n">
        <v>4.55094139</v>
      </c>
      <c r="I61" s="18" t="n">
        <v>482.12026328</v>
      </c>
      <c r="J61" s="20" t="n">
        <v>3.07995372</v>
      </c>
      <c r="K61" s="18" t="n">
        <v>499.92596615</v>
      </c>
      <c r="L61" s="20" t="n">
        <v>4.03207917</v>
      </c>
      <c r="M61" s="18" t="n">
        <v>368.81442632</v>
      </c>
      <c r="N61" s="20" t="n">
        <v>17.16780352</v>
      </c>
      <c r="O61" s="18" t="s">
        <v>182</v>
      </c>
      <c r="P61" s="20" t="s">
        <v>182</v>
      </c>
      <c r="Q61" s="18" t="s">
        <v>182</v>
      </c>
      <c r="R61" s="20" t="s">
        <v>182</v>
      </c>
      <c r="S61" s="18" t="s">
        <v>182</v>
      </c>
      <c r="T61" s="20" t="s">
        <v>182</v>
      </c>
      <c r="U61" s="18" t="n">
        <v>375.28440323</v>
      </c>
      <c r="V61" s="20" t="n">
        <v>8.17711006</v>
      </c>
    </row>
    <row r="62" spans="1:22">
      <c r="A62" s="15" t="s">
        <v>237</v>
      </c>
      <c r="B62" s="17" t="n">
        <v>4476</v>
      </c>
      <c r="C62" s="18">
        <f>(5.0/B62*100)</f>
        <v/>
      </c>
      <c r="D62" s="19" t="n">
        <v>4471</v>
      </c>
      <c r="E62" s="18" t="n">
        <v>501.75882491</v>
      </c>
      <c r="F62" s="20" t="n">
        <v>9.31375648</v>
      </c>
      <c r="G62" s="18" t="n">
        <v>517.93449003</v>
      </c>
      <c r="H62" s="20" t="n">
        <v>3.18547619</v>
      </c>
      <c r="I62" s="18" t="n">
        <v>505.81002127</v>
      </c>
      <c r="J62" s="20" t="n">
        <v>1.56415423</v>
      </c>
      <c r="K62" s="18" t="n">
        <v>511.8101769</v>
      </c>
      <c r="L62" s="20" t="n">
        <v>4.13319578</v>
      </c>
      <c r="M62" s="18" t="n">
        <v>426.5402774</v>
      </c>
      <c r="N62" s="20" t="n">
        <v>15.63912385</v>
      </c>
      <c r="O62" s="18" t="s">
        <v>182</v>
      </c>
      <c r="P62" s="20" t="s">
        <v>182</v>
      </c>
      <c r="Q62" s="18" t="s">
        <v>182</v>
      </c>
      <c r="R62" s="20" t="s">
        <v>182</v>
      </c>
      <c r="S62" s="18" t="s">
        <v>182</v>
      </c>
      <c r="T62" s="20" t="s">
        <v>182</v>
      </c>
      <c r="U62" s="18" t="n">
        <v>454.9921056</v>
      </c>
      <c r="V62" s="20" t="n">
        <v>23.96182111</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(768.0/B67*100)</f>
        <v/>
      </c>
      <c r="D67" s="19" t="n">
        <v>6203</v>
      </c>
      <c r="E67" s="18" t="n">
        <v>380.38418875</v>
      </c>
      <c r="F67" s="20" t="n">
        <v>5.21879506</v>
      </c>
      <c r="G67" s="18" t="n">
        <v>412.57607344</v>
      </c>
      <c r="H67" s="20" t="n">
        <v>3.77951708</v>
      </c>
      <c r="I67" s="18" t="n">
        <v>413.55901715</v>
      </c>
      <c r="J67" s="20" t="n">
        <v>3.32606541</v>
      </c>
      <c r="K67" s="18" t="n">
        <v>429.45811258</v>
      </c>
      <c r="L67" s="20" t="n">
        <v>6.10569628</v>
      </c>
      <c r="M67" s="18" t="n">
        <v>291.76354753</v>
      </c>
      <c r="N67" s="20" t="n">
        <v>5.37762837</v>
      </c>
      <c r="O67" s="18" t="s">
        <v>182</v>
      </c>
      <c r="P67" s="20" t="s">
        <v>182</v>
      </c>
      <c r="Q67" s="18" t="s">
        <v>182</v>
      </c>
      <c r="R67" s="20" t="s">
        <v>182</v>
      </c>
      <c r="S67" s="18" t="s">
        <v>182</v>
      </c>
      <c r="T67" s="20" t="s">
        <v>182</v>
      </c>
      <c r="U67" s="18" t="n">
        <v>341.72123752</v>
      </c>
      <c r="V67" s="20" t="n">
        <v>6.76100975</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475.3324945</v>
      </c>
      <c r="F70" s="20" t="n">
        <v>8.50779185</v>
      </c>
      <c r="G70" s="18" t="n">
        <v>500.27395163</v>
      </c>
      <c r="H70" s="20" t="n">
        <v>4.93311172</v>
      </c>
      <c r="I70" s="18" t="n">
        <v>499.1306494</v>
      </c>
      <c r="J70" s="20" t="n">
        <v>3.22065843</v>
      </c>
      <c r="K70" s="18" t="n">
        <v>511.62603984</v>
      </c>
      <c r="L70" s="20" t="n">
        <v>4.31906695</v>
      </c>
      <c r="M70" s="18" t="n">
        <v>426.1731216</v>
      </c>
      <c r="N70" s="20" t="n">
        <v>17.43907662</v>
      </c>
      <c r="O70" s="18" t="s">
        <v>182</v>
      </c>
      <c r="P70" s="20" t="s">
        <v>182</v>
      </c>
      <c r="Q70" s="18" t="s">
        <v>182</v>
      </c>
      <c r="R70" s="20" t="s">
        <v>182</v>
      </c>
      <c r="S70" s="18" t="s">
        <v>182</v>
      </c>
      <c r="T70" s="20" t="s">
        <v>182</v>
      </c>
      <c r="U70" s="18" t="n">
        <v>435.67185184</v>
      </c>
      <c r="V70" s="20" t="n">
        <v>8.6682878</v>
      </c>
    </row>
    <row r="71" spans="1:22">
      <c r="A71" s="15" t="s">
        <v>246</v>
      </c>
      <c r="B71" s="17" t="n">
        <v>6115</v>
      </c>
      <c r="C71" s="18">
        <f>(126.0/B71*100)</f>
        <v/>
      </c>
      <c r="D71" s="19" t="n">
        <v>5989</v>
      </c>
      <c r="E71" s="18" t="n">
        <v>535.29118339</v>
      </c>
      <c r="F71" s="20" t="n">
        <v>4.94669654</v>
      </c>
      <c r="G71" s="18" t="n">
        <v>554.87385139</v>
      </c>
      <c r="H71" s="20" t="n">
        <v>3.18928704</v>
      </c>
      <c r="I71" s="18" t="n">
        <v>525.81548952</v>
      </c>
      <c r="J71" s="20" t="n">
        <v>2.47641629</v>
      </c>
      <c r="K71" s="18" t="n">
        <v>542.70606954</v>
      </c>
      <c r="L71" s="20" t="n">
        <v>4.30848646</v>
      </c>
      <c r="M71" s="18" t="n">
        <v>440.86831375</v>
      </c>
      <c r="N71" s="20" t="n">
        <v>17.19045308</v>
      </c>
      <c r="O71" s="18" t="s">
        <v>182</v>
      </c>
      <c r="P71" s="20" t="s">
        <v>182</v>
      </c>
      <c r="Q71" s="18" t="s">
        <v>182</v>
      </c>
      <c r="R71" s="20" t="s">
        <v>182</v>
      </c>
      <c r="S71" s="18" t="s">
        <v>182</v>
      </c>
      <c r="T71" s="20" t="s">
        <v>182</v>
      </c>
      <c r="U71" s="18" t="n">
        <v>509.31886418</v>
      </c>
      <c r="V71" s="20" t="n">
        <v>11.99626017</v>
      </c>
    </row>
    <row r="72" spans="1:22">
      <c r="A72" s="15" t="s">
        <v>247</v>
      </c>
      <c r="B72" s="17" t="n">
        <v>7708</v>
      </c>
      <c r="C72" s="18">
        <f>(9.0/B72*100)</f>
        <v/>
      </c>
      <c r="D72" s="19" t="n">
        <v>7699</v>
      </c>
      <c r="E72" s="18" t="n">
        <v>482.29542838</v>
      </c>
      <c r="F72" s="20" t="n">
        <v>5.8595467</v>
      </c>
      <c r="G72" s="18" t="n">
        <v>515.44862798</v>
      </c>
      <c r="H72" s="20" t="n">
        <v>3.76750274</v>
      </c>
      <c r="I72" s="18" t="n">
        <v>490.46094737</v>
      </c>
      <c r="J72" s="20" t="n">
        <v>2.5282115</v>
      </c>
      <c r="K72" s="18" t="n">
        <v>503.53901623</v>
      </c>
      <c r="L72" s="20" t="n">
        <v>3.92071676</v>
      </c>
      <c r="M72" s="18" t="n">
        <v>326.14458683</v>
      </c>
      <c r="N72" s="20" t="n">
        <v>15.96470294</v>
      </c>
      <c r="O72" s="18" t="s">
        <v>182</v>
      </c>
      <c r="P72" s="20" t="s">
        <v>182</v>
      </c>
      <c r="Q72" s="18" t="s">
        <v>182</v>
      </c>
      <c r="R72" s="20" t="s">
        <v>182</v>
      </c>
      <c r="S72" s="18" t="s">
        <v>182</v>
      </c>
      <c r="T72" s="20" t="s">
        <v>182</v>
      </c>
      <c r="U72" s="18" t="n">
        <v>427.11313269</v>
      </c>
      <c r="V72" s="20" t="n">
        <v>40.15938797</v>
      </c>
    </row>
    <row r="73" spans="1:22">
      <c r="A73" s="15" t="s">
        <v>248</v>
      </c>
      <c r="B73" s="17" t="n">
        <v>8249</v>
      </c>
      <c r="C73" s="18">
        <f>(270.0/B73*100)</f>
        <v/>
      </c>
      <c r="D73" s="19" t="n">
        <v>7979</v>
      </c>
      <c r="E73" s="18" t="n">
        <v>384.67567715</v>
      </c>
      <c r="F73" s="20" t="n">
        <v>6.36898737</v>
      </c>
      <c r="G73" s="18" t="n">
        <v>407.5178938</v>
      </c>
      <c r="H73" s="20" t="n">
        <v>4.19814891</v>
      </c>
      <c r="I73" s="18" t="n">
        <v>413.68620954</v>
      </c>
      <c r="J73" s="20" t="n">
        <v>3.37108748</v>
      </c>
      <c r="K73" s="18" t="n">
        <v>430.79744542</v>
      </c>
      <c r="L73" s="20" t="n">
        <v>6.24431213</v>
      </c>
      <c r="M73" s="18" t="n">
        <v>351.84252841</v>
      </c>
      <c r="N73" s="20" t="n">
        <v>8.1004358</v>
      </c>
      <c r="O73" s="18" t="s">
        <v>182</v>
      </c>
      <c r="P73" s="20" t="s">
        <v>182</v>
      </c>
      <c r="Q73" s="18" t="s">
        <v>182</v>
      </c>
      <c r="R73" s="20" t="s">
        <v>182</v>
      </c>
      <c r="S73" s="18" t="s">
        <v>182</v>
      </c>
      <c r="T73" s="20" t="s">
        <v>182</v>
      </c>
      <c r="U73" s="18" t="n">
        <v>347.0785457</v>
      </c>
      <c r="V73" s="20" t="n">
        <v>8.7882374</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(334.0/B77*100)</f>
        <v/>
      </c>
      <c r="D77" s="19" t="n">
        <v>5728</v>
      </c>
      <c r="E77" s="18" t="n">
        <v>414.08578981</v>
      </c>
      <c r="F77" s="20" t="n">
        <v>7.34957338</v>
      </c>
      <c r="G77" s="18" t="n">
        <v>444.01260249</v>
      </c>
      <c r="H77" s="20" t="n">
        <v>5.35909975</v>
      </c>
      <c r="I77" s="18" t="n">
        <v>460.9605896</v>
      </c>
      <c r="J77" s="20" t="n">
        <v>3.10125945</v>
      </c>
      <c r="K77" s="18" t="n">
        <v>466.0724877</v>
      </c>
      <c r="L77" s="20" t="n">
        <v>4.61390966</v>
      </c>
      <c r="M77" s="18" t="n">
        <v>324.87880635</v>
      </c>
      <c r="N77" s="20" t="n">
        <v>14.89113436</v>
      </c>
      <c r="O77" s="18" t="s">
        <v>182</v>
      </c>
      <c r="P77" s="20" t="s">
        <v>182</v>
      </c>
      <c r="Q77" s="18" t="s">
        <v>182</v>
      </c>
      <c r="R77" s="20" t="s">
        <v>182</v>
      </c>
      <c r="S77" s="18" t="s">
        <v>182</v>
      </c>
      <c r="T77" s="20" t="s">
        <v>182</v>
      </c>
      <c r="U77" s="18" t="n">
        <v>377.33961423</v>
      </c>
      <c r="V77" s="20" t="n">
        <v>4.66513491</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361</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401.34288235</v>
      </c>
      <c r="F7" s="20" t="n">
        <v>11.30085797</v>
      </c>
      <c r="G7" s="18" t="n">
        <v>435.42199382</v>
      </c>
      <c r="H7" s="20" t="n">
        <v>9.05726022</v>
      </c>
      <c r="I7" s="18" t="n">
        <v>497.70923257</v>
      </c>
      <c r="J7" s="20" t="n">
        <v>2.20449275</v>
      </c>
      <c r="K7" s="18" t="n">
        <v>530.42257215</v>
      </c>
      <c r="L7" s="20" t="n">
        <v>2.19222267</v>
      </c>
      <c r="M7" s="18" t="n">
        <v>407.59514641</v>
      </c>
      <c r="N7" s="20" t="n">
        <v>17.19088166</v>
      </c>
      <c r="O7" s="18" t="s">
        <v>182</v>
      </c>
      <c r="P7" s="20" t="s">
        <v>182</v>
      </c>
      <c r="Q7" s="18" t="s">
        <v>182</v>
      </c>
      <c r="R7" s="20" t="s">
        <v>182</v>
      </c>
      <c r="S7" s="18" t="s">
        <v>182</v>
      </c>
      <c r="T7" s="20" t="s">
        <v>182</v>
      </c>
      <c r="U7" s="18" t="n">
        <v>467.95868331</v>
      </c>
      <c r="V7" s="20" t="n">
        <v>4.50372087</v>
      </c>
    </row>
    <row r="8" spans="1:22">
      <c r="A8" s="15" t="s">
        <v>183</v>
      </c>
      <c r="B8" s="17" t="n">
        <v>7007</v>
      </c>
      <c r="C8" s="18">
        <f>(253.0/B8*100)</f>
        <v/>
      </c>
      <c r="D8" s="19" t="n">
        <v>6754</v>
      </c>
      <c r="E8" s="18" t="n">
        <v>428.7971307</v>
      </c>
      <c r="F8" s="20" t="n">
        <v>6.59020434</v>
      </c>
      <c r="G8" s="18" t="n">
        <v>443.97246015</v>
      </c>
      <c r="H8" s="20" t="n">
        <v>5.26021211</v>
      </c>
      <c r="I8" s="18" t="n">
        <v>498.62175771</v>
      </c>
      <c r="J8" s="20" t="n">
        <v>3.00086566</v>
      </c>
      <c r="K8" s="18" t="n">
        <v>506.14093293</v>
      </c>
      <c r="L8" s="20" t="n">
        <v>3.39840675</v>
      </c>
      <c r="M8" s="18" t="n">
        <v>386.26625258</v>
      </c>
      <c r="N8" s="20" t="n">
        <v>31.80566846</v>
      </c>
      <c r="O8" s="18" t="s">
        <v>182</v>
      </c>
      <c r="P8" s="20" t="s">
        <v>182</v>
      </c>
      <c r="Q8" s="18" t="n">
        <v>361.38025951</v>
      </c>
      <c r="R8" s="20" t="n">
        <v>22.72565673</v>
      </c>
      <c r="S8" s="18" t="s">
        <v>182</v>
      </c>
      <c r="T8" s="20" t="s">
        <v>182</v>
      </c>
      <c r="U8" s="18" t="n">
        <v>405.22927457</v>
      </c>
      <c r="V8" s="20" t="n">
        <v>7.54444678</v>
      </c>
    </row>
    <row r="9" spans="1:22">
      <c r="A9" s="15" t="s">
        <v>184</v>
      </c>
      <c r="B9" s="17" t="n">
        <v>9651</v>
      </c>
      <c r="C9" s="18">
        <f>(652.0/B9*100)</f>
        <v/>
      </c>
      <c r="D9" s="19" t="n">
        <v>8999</v>
      </c>
      <c r="E9" s="18" t="n">
        <v>431.29727585</v>
      </c>
      <c r="F9" s="20" t="n">
        <v>9.79201855</v>
      </c>
      <c r="G9" s="18" t="n">
        <v>453.18302954</v>
      </c>
      <c r="H9" s="20" t="n">
        <v>6.90176091</v>
      </c>
      <c r="I9" s="18" t="n">
        <v>516.06560251</v>
      </c>
      <c r="J9" s="20" t="n">
        <v>2.4973986</v>
      </c>
      <c r="K9" s="18" t="n">
        <v>519.5776287</v>
      </c>
      <c r="L9" s="20" t="n">
        <v>2.77537003</v>
      </c>
      <c r="M9" s="18" t="n">
        <v>468.80407001</v>
      </c>
      <c r="N9" s="20" t="n">
        <v>44.15422539</v>
      </c>
      <c r="O9" s="18" t="s">
        <v>182</v>
      </c>
      <c r="P9" s="20" t="s">
        <v>182</v>
      </c>
      <c r="Q9" s="18" t="n">
        <v>347.7815185</v>
      </c>
      <c r="R9" s="20" t="n">
        <v>11.20716786</v>
      </c>
      <c r="S9" s="18" t="s">
        <v>182</v>
      </c>
      <c r="T9" s="20" t="s">
        <v>182</v>
      </c>
      <c r="U9" s="18" t="n">
        <v>419.01072314</v>
      </c>
      <c r="V9" s="20" t="n">
        <v>5.94211458</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(171.0/B11*100)</f>
        <v/>
      </c>
      <c r="D11" s="19" t="n">
        <v>6882</v>
      </c>
      <c r="E11" s="18" t="n">
        <v>407.96108303</v>
      </c>
      <c r="F11" s="20" t="n">
        <v>7.28663078</v>
      </c>
      <c r="G11" s="18" t="n">
        <v>414.62772474</v>
      </c>
      <c r="H11" s="20" t="n">
        <v>6.15829843</v>
      </c>
      <c r="I11" s="18" t="n">
        <v>462.53904964</v>
      </c>
      <c r="J11" s="20" t="n">
        <v>2.86767698</v>
      </c>
      <c r="K11" s="18" t="n">
        <v>482.61130457</v>
      </c>
      <c r="L11" s="20" t="n">
        <v>3.23918881</v>
      </c>
      <c r="M11" s="18" t="n">
        <v>312.95665784</v>
      </c>
      <c r="N11" s="20" t="n">
        <v>30.7330562</v>
      </c>
      <c r="O11" s="18" t="s">
        <v>182</v>
      </c>
      <c r="P11" s="20" t="s">
        <v>182</v>
      </c>
      <c r="Q11" s="18" t="s">
        <v>182</v>
      </c>
      <c r="R11" s="20" t="s">
        <v>182</v>
      </c>
      <c r="S11" s="18" t="s">
        <v>182</v>
      </c>
      <c r="T11" s="20" t="s">
        <v>182</v>
      </c>
      <c r="U11" s="18" t="n">
        <v>414.88012746</v>
      </c>
      <c r="V11" s="20" t="n">
        <v>7.03609309</v>
      </c>
    </row>
    <row r="12" spans="1:22">
      <c r="A12" s="15" t="s">
        <v>187</v>
      </c>
      <c r="B12" s="17" t="n">
        <v>6894</v>
      </c>
      <c r="C12" s="18">
        <f>(128.0/B12*100)</f>
        <v/>
      </c>
      <c r="D12" s="19" t="n">
        <v>6766</v>
      </c>
      <c r="E12" s="18" t="n">
        <v>414.62801685</v>
      </c>
      <c r="F12" s="20" t="n">
        <v>8.56898574</v>
      </c>
      <c r="G12" s="18" t="n">
        <v>438.6634653</v>
      </c>
      <c r="H12" s="20" t="n">
        <v>5.83982944</v>
      </c>
      <c r="I12" s="18" t="n">
        <v>500.88335163</v>
      </c>
      <c r="J12" s="20" t="n">
        <v>2.70059013</v>
      </c>
      <c r="K12" s="18" t="n">
        <v>511.44762637</v>
      </c>
      <c r="L12" s="20" t="n">
        <v>3.42460871</v>
      </c>
      <c r="M12" s="18" t="n">
        <v>401.25210766</v>
      </c>
      <c r="N12" s="20" t="n">
        <v>22.85696234</v>
      </c>
      <c r="O12" s="18" t="s">
        <v>182</v>
      </c>
      <c r="P12" s="20" t="s">
        <v>182</v>
      </c>
      <c r="Q12" s="18" t="n">
        <v>332.31014509</v>
      </c>
      <c r="R12" s="20" t="n">
        <v>18.34291261</v>
      </c>
      <c r="S12" s="18" t="s">
        <v>182</v>
      </c>
      <c r="T12" s="20" t="s">
        <v>182</v>
      </c>
      <c r="U12" s="18" t="n">
        <v>406.50049417</v>
      </c>
      <c r="V12" s="20" t="n">
        <v>7.2533886</v>
      </c>
    </row>
    <row r="13" spans="1:22">
      <c r="A13" s="15" t="s">
        <v>188</v>
      </c>
      <c r="B13" s="17" t="n">
        <v>7161</v>
      </c>
      <c r="C13" s="18">
        <f>(368.0/B13*100)</f>
        <v/>
      </c>
      <c r="D13" s="19" t="n">
        <v>6793</v>
      </c>
      <c r="E13" s="18" t="n">
        <v>432.40680531</v>
      </c>
      <c r="F13" s="20" t="n">
        <v>13.33692812</v>
      </c>
      <c r="G13" s="18" t="n">
        <v>451.51696758</v>
      </c>
      <c r="H13" s="20" t="n">
        <v>11.26489677</v>
      </c>
      <c r="I13" s="18" t="n">
        <v>506.08759341</v>
      </c>
      <c r="J13" s="20" t="n">
        <v>2.70890764</v>
      </c>
      <c r="K13" s="18" t="n">
        <v>524.53224586</v>
      </c>
      <c r="L13" s="20" t="n">
        <v>2.58350514</v>
      </c>
      <c r="M13" s="18" t="n">
        <v>391.87245923</v>
      </c>
      <c r="N13" s="20" t="n">
        <v>22.46267813</v>
      </c>
      <c r="O13" s="18" t="s">
        <v>182</v>
      </c>
      <c r="P13" s="20" t="s">
        <v>182</v>
      </c>
      <c r="Q13" s="18" t="n">
        <v>407.4699787</v>
      </c>
      <c r="R13" s="20" t="n">
        <v>6.79601306</v>
      </c>
      <c r="S13" s="18" t="s">
        <v>182</v>
      </c>
      <c r="T13" s="20" t="s">
        <v>182</v>
      </c>
      <c r="U13" s="18" t="n">
        <v>409.71262805</v>
      </c>
      <c r="V13" s="20" t="n">
        <v>7.07686002</v>
      </c>
    </row>
    <row r="14" spans="1:22">
      <c r="A14" s="15" t="s">
        <v>189</v>
      </c>
      <c r="B14" s="17" t="n">
        <v>5587</v>
      </c>
      <c r="C14" s="18">
        <f>(208.0/B14*100)</f>
        <v/>
      </c>
      <c r="D14" s="19" t="n">
        <v>5379</v>
      </c>
      <c r="E14" s="18" t="n">
        <v>456.26673615</v>
      </c>
      <c r="F14" s="20" t="n">
        <v>9.26994464</v>
      </c>
      <c r="G14" s="18" t="n">
        <v>459.94991409</v>
      </c>
      <c r="H14" s="20" t="n">
        <v>7.13680002</v>
      </c>
      <c r="I14" s="18" t="n">
        <v>515.6036484</v>
      </c>
      <c r="J14" s="20" t="n">
        <v>2.26792694</v>
      </c>
      <c r="K14" s="18" t="n">
        <v>547.91481982</v>
      </c>
      <c r="L14" s="20" t="n">
        <v>2.88621387</v>
      </c>
      <c r="M14" s="18" t="n">
        <v>397.46444377</v>
      </c>
      <c r="N14" s="20" t="n">
        <v>18.97557136</v>
      </c>
      <c r="O14" s="18" t="s">
        <v>182</v>
      </c>
      <c r="P14" s="20" t="s">
        <v>182</v>
      </c>
      <c r="Q14" s="18" t="s">
        <v>182</v>
      </c>
      <c r="R14" s="20" t="s">
        <v>182</v>
      </c>
      <c r="S14" s="18" t="s">
        <v>182</v>
      </c>
      <c r="T14" s="20" t="s">
        <v>182</v>
      </c>
      <c r="U14" s="18" t="n">
        <v>453.40238974</v>
      </c>
      <c r="V14" s="20" t="n">
        <v>8.176502920000001</v>
      </c>
    </row>
    <row r="15" spans="1:22">
      <c r="A15" s="15" t="s">
        <v>190</v>
      </c>
      <c r="B15" s="17" t="n">
        <v>5882</v>
      </c>
      <c r="C15" s="18">
        <f>(193.0/B15*100)</f>
        <v/>
      </c>
      <c r="D15" s="19" t="n">
        <v>5689</v>
      </c>
      <c r="E15" s="18" t="n">
        <v>454.71637949</v>
      </c>
      <c r="F15" s="20" t="n">
        <v>9.524201270000001</v>
      </c>
      <c r="G15" s="18" t="n">
        <v>473.246738</v>
      </c>
      <c r="H15" s="20" t="n">
        <v>8.823058720000001</v>
      </c>
      <c r="I15" s="18" t="n">
        <v>536.14680413</v>
      </c>
      <c r="J15" s="20" t="n">
        <v>2.46297165</v>
      </c>
      <c r="K15" s="18" t="n">
        <v>546.17644489</v>
      </c>
      <c r="L15" s="20" t="n">
        <v>3.25377382</v>
      </c>
      <c r="M15" s="18" t="n">
        <v>346.97734016</v>
      </c>
      <c r="N15" s="20" t="n">
        <v>25.67199834</v>
      </c>
      <c r="O15" s="18" t="s">
        <v>182</v>
      </c>
      <c r="P15" s="20" t="s">
        <v>182</v>
      </c>
      <c r="Q15" s="18" t="n">
        <v>367.66871077</v>
      </c>
      <c r="R15" s="20" t="n">
        <v>14.82638214</v>
      </c>
      <c r="S15" s="18" t="s">
        <v>182</v>
      </c>
      <c r="T15" s="20" t="s">
        <v>182</v>
      </c>
      <c r="U15" s="18" t="n">
        <v>448.3789726</v>
      </c>
      <c r="V15" s="20" t="n">
        <v>8.869987310000001</v>
      </c>
    </row>
    <row r="16" spans="1:22">
      <c r="A16" s="15" t="s">
        <v>191</v>
      </c>
      <c r="B16" s="17" t="n">
        <v>6108</v>
      </c>
      <c r="C16" s="18">
        <f>(280.0/B16*100)</f>
        <v/>
      </c>
      <c r="D16" s="19" t="n">
        <v>5828</v>
      </c>
      <c r="E16" s="18" t="n">
        <v>458.93172325</v>
      </c>
      <c r="F16" s="20" t="n">
        <v>10.47988702</v>
      </c>
      <c r="G16" s="18" t="n">
        <v>449.91237041</v>
      </c>
      <c r="H16" s="20" t="n">
        <v>10.58862766</v>
      </c>
      <c r="I16" s="18" t="n">
        <v>514.95683373</v>
      </c>
      <c r="J16" s="20" t="n">
        <v>3.10472749</v>
      </c>
      <c r="K16" s="18" t="n">
        <v>523.14221488</v>
      </c>
      <c r="L16" s="20" t="n">
        <v>2.88789292</v>
      </c>
      <c r="M16" s="18" t="n">
        <v>327.78468044</v>
      </c>
      <c r="N16" s="20" t="n">
        <v>17.76127597</v>
      </c>
      <c r="O16" s="18" t="s">
        <v>182</v>
      </c>
      <c r="P16" s="20" t="s">
        <v>182</v>
      </c>
      <c r="Q16" s="18" t="s">
        <v>182</v>
      </c>
      <c r="R16" s="20" t="s">
        <v>182</v>
      </c>
      <c r="S16" s="18" t="s">
        <v>182</v>
      </c>
      <c r="T16" s="20" t="s">
        <v>182</v>
      </c>
      <c r="U16" s="18" t="n">
        <v>395.49032362</v>
      </c>
      <c r="V16" s="20" t="n">
        <v>8.49073834</v>
      </c>
    </row>
    <row r="17" spans="1:22">
      <c r="A17" s="15" t="s">
        <v>192</v>
      </c>
      <c r="B17" s="17" t="n">
        <v>6504</v>
      </c>
      <c r="C17" s="18">
        <f>(834.0/B17*100)</f>
        <v/>
      </c>
      <c r="D17" s="19" t="n">
        <v>5670</v>
      </c>
      <c r="E17" s="18" t="n">
        <v>476.47351752</v>
      </c>
      <c r="F17" s="20" t="n">
        <v>8.62237195</v>
      </c>
      <c r="G17" s="18" t="n">
        <v>502.18870355</v>
      </c>
      <c r="H17" s="20" t="n">
        <v>5.38774472</v>
      </c>
      <c r="I17" s="18" t="n">
        <v>531.96449846</v>
      </c>
      <c r="J17" s="20" t="n">
        <v>3.05847575</v>
      </c>
      <c r="K17" s="18" t="n">
        <v>523.7458721100001</v>
      </c>
      <c r="L17" s="20" t="n">
        <v>4.00169389</v>
      </c>
      <c r="M17" s="18" t="s">
        <v>182</v>
      </c>
      <c r="N17" s="20" t="s">
        <v>182</v>
      </c>
      <c r="O17" s="18" t="s">
        <v>182</v>
      </c>
      <c r="P17" s="20" t="s">
        <v>182</v>
      </c>
      <c r="Q17" s="18" t="n">
        <v>338.260297</v>
      </c>
      <c r="R17" s="20" t="n">
        <v>14.23011861</v>
      </c>
      <c r="S17" s="18" t="s">
        <v>182</v>
      </c>
      <c r="T17" s="20" t="s">
        <v>182</v>
      </c>
      <c r="U17" s="18" t="n">
        <v>422.77610993</v>
      </c>
      <c r="V17" s="20" t="n">
        <v>8.476552180000001</v>
      </c>
    </row>
    <row r="18" spans="1:22">
      <c r="A18" s="15" t="s">
        <v>193</v>
      </c>
      <c r="B18" s="17" t="n">
        <v>5532</v>
      </c>
      <c r="C18" s="18">
        <f>(41.0/B18*100)</f>
        <v/>
      </c>
      <c r="D18" s="19" t="n">
        <v>5491</v>
      </c>
      <c r="E18" s="18" t="n">
        <v>402.19298303</v>
      </c>
      <c r="F18" s="20" t="n">
        <v>9.073602169999999</v>
      </c>
      <c r="G18" s="18" t="n">
        <v>403.04262089</v>
      </c>
      <c r="H18" s="20" t="n">
        <v>7.8321581</v>
      </c>
      <c r="I18" s="18" t="n">
        <v>476.01140327</v>
      </c>
      <c r="J18" s="20" t="n">
        <v>3.98240831</v>
      </c>
      <c r="K18" s="18" t="n">
        <v>496.84003894</v>
      </c>
      <c r="L18" s="20" t="n">
        <v>3.95861986</v>
      </c>
      <c r="M18" s="18" t="n">
        <v>344.14369298</v>
      </c>
      <c r="N18" s="20" t="n">
        <v>18.50959331</v>
      </c>
      <c r="O18" s="18" t="s">
        <v>182</v>
      </c>
      <c r="P18" s="20" t="s">
        <v>182</v>
      </c>
      <c r="Q18" s="18" t="s">
        <v>182</v>
      </c>
      <c r="R18" s="20" t="s">
        <v>182</v>
      </c>
      <c r="S18" s="18" t="s">
        <v>182</v>
      </c>
      <c r="T18" s="20" t="s">
        <v>182</v>
      </c>
      <c r="U18" s="18" t="n">
        <v>382.73439028</v>
      </c>
      <c r="V18" s="20" t="n">
        <v>8.293577170000001</v>
      </c>
    </row>
    <row r="19" spans="1:22">
      <c r="A19" s="15" t="s">
        <v>194</v>
      </c>
      <c r="B19" s="17" t="n">
        <v>5658</v>
      </c>
      <c r="C19" s="18">
        <f>(267.0/B19*100)</f>
        <v/>
      </c>
      <c r="D19" s="19" t="n">
        <v>5391</v>
      </c>
      <c r="E19" s="18" t="n">
        <v>388.27872199</v>
      </c>
      <c r="F19" s="20" t="n">
        <v>8.330473339999999</v>
      </c>
      <c r="G19" s="18" t="n">
        <v>394.35733611</v>
      </c>
      <c r="H19" s="20" t="n">
        <v>5.71512361</v>
      </c>
      <c r="I19" s="18" t="n">
        <v>472.72271709</v>
      </c>
      <c r="J19" s="20" t="n">
        <v>3.17387746</v>
      </c>
      <c r="K19" s="18" t="n">
        <v>502.7254593</v>
      </c>
      <c r="L19" s="20" t="n">
        <v>3.46503028</v>
      </c>
      <c r="M19" s="18" t="n">
        <v>417.5235188</v>
      </c>
      <c r="N19" s="20" t="n">
        <v>18.56400748</v>
      </c>
      <c r="O19" s="18" t="s">
        <v>182</v>
      </c>
      <c r="P19" s="20" t="s">
        <v>182</v>
      </c>
      <c r="Q19" s="18" t="s">
        <v>182</v>
      </c>
      <c r="R19" s="20" t="s">
        <v>182</v>
      </c>
      <c r="S19" s="18" t="s">
        <v>182</v>
      </c>
      <c r="T19" s="20" t="s">
        <v>182</v>
      </c>
      <c r="U19" s="18" t="n">
        <v>390.38568407</v>
      </c>
      <c r="V19" s="20" t="n">
        <v>7.3294847</v>
      </c>
    </row>
    <row r="20" spans="1:22">
      <c r="A20" s="15" t="s">
        <v>195</v>
      </c>
      <c r="B20" s="17" t="n">
        <v>3371</v>
      </c>
      <c r="C20" s="18">
        <f>(81.0/B20*100)</f>
        <v/>
      </c>
      <c r="D20" s="19" t="n">
        <v>3290</v>
      </c>
      <c r="E20" s="18" t="n">
        <v>410.18778831</v>
      </c>
      <c r="F20" s="20" t="n">
        <v>13.01251726</v>
      </c>
      <c r="G20" s="18" t="n">
        <v>450.06564366</v>
      </c>
      <c r="H20" s="20" t="n">
        <v>9.60651395</v>
      </c>
      <c r="I20" s="18" t="n">
        <v>491.28892431</v>
      </c>
      <c r="J20" s="20" t="n">
        <v>2.85654446</v>
      </c>
      <c r="K20" s="18" t="n">
        <v>496.51128991</v>
      </c>
      <c r="L20" s="20" t="n">
        <v>4.54140343</v>
      </c>
      <c r="M20" s="18" t="s">
        <v>182</v>
      </c>
      <c r="N20" s="20" t="s">
        <v>182</v>
      </c>
      <c r="O20" s="18" t="s">
        <v>182</v>
      </c>
      <c r="P20" s="20" t="s">
        <v>182</v>
      </c>
      <c r="Q20" s="18" t="s">
        <v>182</v>
      </c>
      <c r="R20" s="20" t="s">
        <v>182</v>
      </c>
      <c r="S20" s="18" t="s">
        <v>182</v>
      </c>
      <c r="T20" s="20" t="s">
        <v>182</v>
      </c>
      <c r="U20" s="18" t="n">
        <v>411.7946191</v>
      </c>
      <c r="V20" s="20" t="n">
        <v>6.73390401</v>
      </c>
    </row>
    <row r="21" spans="1:22">
      <c r="A21" s="15" t="s">
        <v>196</v>
      </c>
      <c r="B21" s="17" t="n">
        <v>5741</v>
      </c>
      <c r="C21" s="18">
        <f>(109.0/B21*100)</f>
        <v/>
      </c>
      <c r="D21" s="19" t="n">
        <v>5632</v>
      </c>
      <c r="E21" s="18" t="n">
        <v>461.48256905</v>
      </c>
      <c r="F21" s="20" t="n">
        <v>13.03850157</v>
      </c>
      <c r="G21" s="18" t="n">
        <v>443.51881353</v>
      </c>
      <c r="H21" s="20" t="n">
        <v>11.00137299</v>
      </c>
      <c r="I21" s="18" t="n">
        <v>511.90807217</v>
      </c>
      <c r="J21" s="20" t="n">
        <v>2.87043538</v>
      </c>
      <c r="K21" s="18" t="n">
        <v>540.29190461</v>
      </c>
      <c r="L21" s="20" t="n">
        <v>2.6014253</v>
      </c>
      <c r="M21" s="18" t="n">
        <v>412.14039851</v>
      </c>
      <c r="N21" s="20" t="n">
        <v>36.64432922</v>
      </c>
      <c r="O21" s="18" t="s">
        <v>182</v>
      </c>
      <c r="P21" s="20" t="s">
        <v>182</v>
      </c>
      <c r="Q21" s="18" t="s">
        <v>182</v>
      </c>
      <c r="R21" s="20" t="s">
        <v>182</v>
      </c>
      <c r="S21" s="18" t="s">
        <v>182</v>
      </c>
      <c r="T21" s="20" t="s">
        <v>182</v>
      </c>
      <c r="U21" s="18" t="n">
        <v>455.37236211</v>
      </c>
      <c r="V21" s="20" t="n">
        <v>9.23889132</v>
      </c>
    </row>
    <row r="22" spans="1:22">
      <c r="A22" s="15" t="s">
        <v>197</v>
      </c>
      <c r="B22" s="17" t="n">
        <v>6598</v>
      </c>
      <c r="C22" s="18">
        <f>(106.0/B22*100)</f>
        <v/>
      </c>
      <c r="D22" s="19" t="n">
        <v>6492</v>
      </c>
      <c r="E22" s="18" t="n">
        <v>401.62707153</v>
      </c>
      <c r="F22" s="20" t="n">
        <v>8.13105099</v>
      </c>
      <c r="G22" s="18" t="n">
        <v>427.85241516</v>
      </c>
      <c r="H22" s="20" t="n">
        <v>7.44892731</v>
      </c>
      <c r="I22" s="18" t="n">
        <v>491.69025056</v>
      </c>
      <c r="J22" s="20" t="n">
        <v>4.75549341</v>
      </c>
      <c r="K22" s="18" t="n">
        <v>525.0106208</v>
      </c>
      <c r="L22" s="20" t="n">
        <v>3.85225515</v>
      </c>
      <c r="M22" s="18" t="n">
        <v>371.78539807</v>
      </c>
      <c r="N22" s="20" t="n">
        <v>9.287245390000001</v>
      </c>
      <c r="O22" s="18" t="s">
        <v>182</v>
      </c>
      <c r="P22" s="20" t="s">
        <v>182</v>
      </c>
      <c r="Q22" s="18" t="n">
        <v>481.75555063</v>
      </c>
      <c r="R22" s="20" t="n">
        <v>8.711038220000001</v>
      </c>
      <c r="S22" s="18" t="s">
        <v>182</v>
      </c>
      <c r="T22" s="20" t="s">
        <v>182</v>
      </c>
      <c r="U22" s="18" t="n">
        <v>382.47219104</v>
      </c>
      <c r="V22" s="20" t="n">
        <v>9.121456159999999</v>
      </c>
    </row>
    <row r="23" spans="1:22">
      <c r="A23" s="15" t="s">
        <v>198</v>
      </c>
      <c r="B23" s="17" t="n">
        <v>11583</v>
      </c>
      <c r="C23" s="18">
        <f>(563.0/B23*100)</f>
        <v/>
      </c>
      <c r="D23" s="19" t="n">
        <v>11020</v>
      </c>
      <c r="E23" s="18" t="n">
        <v>434.18229894</v>
      </c>
      <c r="F23" s="20" t="n">
        <v>8.93149412</v>
      </c>
      <c r="G23" s="18" t="n">
        <v>438.75799468</v>
      </c>
      <c r="H23" s="20" t="n">
        <v>6.10791104</v>
      </c>
      <c r="I23" s="18" t="n">
        <v>493.1053888</v>
      </c>
      <c r="J23" s="20" t="n">
        <v>2.81186824</v>
      </c>
      <c r="K23" s="18" t="n">
        <v>510.40555617</v>
      </c>
      <c r="L23" s="20" t="n">
        <v>3.27047875</v>
      </c>
      <c r="M23" s="18" t="n">
        <v>415.78740956</v>
      </c>
      <c r="N23" s="20" t="n">
        <v>22.44752181</v>
      </c>
      <c r="O23" s="18" t="s">
        <v>182</v>
      </c>
      <c r="P23" s="20" t="s">
        <v>182</v>
      </c>
      <c r="Q23" s="18" t="s">
        <v>182</v>
      </c>
      <c r="R23" s="20" t="s">
        <v>182</v>
      </c>
      <c r="S23" s="18" t="s">
        <v>182</v>
      </c>
      <c r="T23" s="20" t="s">
        <v>182</v>
      </c>
      <c r="U23" s="18" t="n">
        <v>413.24238108</v>
      </c>
      <c r="V23" s="20" t="n">
        <v>7.63701067</v>
      </c>
    </row>
    <row r="24" spans="1:22">
      <c r="A24" s="15" t="s">
        <v>199</v>
      </c>
      <c r="B24" s="17" t="n">
        <v>6647</v>
      </c>
      <c r="C24" s="18">
        <f>(29.0/B24*100)</f>
        <v/>
      </c>
      <c r="D24" s="19" t="n">
        <v>6618</v>
      </c>
      <c r="E24" s="18" t="n">
        <v>485.4157609</v>
      </c>
      <c r="F24" s="20" t="n">
        <v>5.70209582</v>
      </c>
      <c r="G24" s="18" t="n">
        <v>523.83794543</v>
      </c>
      <c r="H24" s="20" t="n">
        <v>3.41085498</v>
      </c>
      <c r="I24" s="18" t="n">
        <v>526.42405906</v>
      </c>
      <c r="J24" s="20" t="n">
        <v>3.40043337</v>
      </c>
      <c r="K24" s="18" t="n">
        <v>521.64480022</v>
      </c>
      <c r="L24" s="20" t="n">
        <v>4.46118908</v>
      </c>
      <c r="M24" s="18" t="n">
        <v>421.72680658</v>
      </c>
      <c r="N24" s="20" t="n">
        <v>17.49008828</v>
      </c>
      <c r="O24" s="18" t="s">
        <v>182</v>
      </c>
      <c r="P24" s="20" t="s">
        <v>182</v>
      </c>
      <c r="Q24" s="18" t="s">
        <v>182</v>
      </c>
      <c r="R24" s="20" t="s">
        <v>182</v>
      </c>
      <c r="S24" s="18" t="s">
        <v>182</v>
      </c>
      <c r="T24" s="20" t="s">
        <v>182</v>
      </c>
      <c r="U24" s="18" t="n">
        <v>446.37372112</v>
      </c>
      <c r="V24" s="20" t="n">
        <v>14.11875107</v>
      </c>
    </row>
    <row r="25" spans="1:22">
      <c r="A25" s="15" t="s">
        <v>200</v>
      </c>
      <c r="B25" s="17" t="n">
        <v>5581</v>
      </c>
      <c r="C25" s="18">
        <f>(28.0/B25*100)</f>
        <v/>
      </c>
      <c r="D25" s="19" t="n">
        <v>5553</v>
      </c>
      <c r="E25" s="18" t="n">
        <v>447.81224319</v>
      </c>
      <c r="F25" s="20" t="n">
        <v>8.2895772</v>
      </c>
      <c r="G25" s="18" t="n">
        <v>469.56499191</v>
      </c>
      <c r="H25" s="20" t="n">
        <v>6.52968164</v>
      </c>
      <c r="I25" s="18" t="n">
        <v>522.59959406</v>
      </c>
      <c r="J25" s="20" t="n">
        <v>3.4207579</v>
      </c>
      <c r="K25" s="18" t="n">
        <v>544.12264236</v>
      </c>
      <c r="L25" s="20" t="n">
        <v>4.9419494</v>
      </c>
      <c r="M25" s="18" t="n">
        <v>368.87327966</v>
      </c>
      <c r="N25" s="20" t="n">
        <v>23.3815843</v>
      </c>
      <c r="O25" s="18" t="s">
        <v>182</v>
      </c>
      <c r="P25" s="20" t="s">
        <v>182</v>
      </c>
      <c r="Q25" s="18" t="s">
        <v>182</v>
      </c>
      <c r="R25" s="20" t="s">
        <v>182</v>
      </c>
      <c r="S25" s="18" t="s">
        <v>182</v>
      </c>
      <c r="T25" s="20" t="s">
        <v>182</v>
      </c>
      <c r="U25" s="18" t="n">
        <v>467.76933549</v>
      </c>
      <c r="V25" s="20" t="n">
        <v>17.0352005</v>
      </c>
    </row>
    <row r="26" spans="1:22">
      <c r="A26" s="15" t="s">
        <v>201</v>
      </c>
      <c r="B26" s="17" t="n">
        <v>4869</v>
      </c>
      <c r="C26" s="18">
        <f>(118.0/B26*100)</f>
        <v/>
      </c>
      <c r="D26" s="19" t="n">
        <v>4751</v>
      </c>
      <c r="E26" s="18" t="n">
        <v>449.46627128</v>
      </c>
      <c r="F26" s="20" t="n">
        <v>7.53805794</v>
      </c>
      <c r="G26" s="18" t="n">
        <v>435.3380956</v>
      </c>
      <c r="H26" s="20" t="n">
        <v>5.57494937</v>
      </c>
      <c r="I26" s="18" t="n">
        <v>488.78326098</v>
      </c>
      <c r="J26" s="20" t="n">
        <v>2.054859</v>
      </c>
      <c r="K26" s="18" t="n">
        <v>519.02086457</v>
      </c>
      <c r="L26" s="20" t="n">
        <v>3.70226047</v>
      </c>
      <c r="M26" s="18" t="s">
        <v>182</v>
      </c>
      <c r="N26" s="20" t="s">
        <v>182</v>
      </c>
      <c r="O26" s="18" t="s">
        <v>182</v>
      </c>
      <c r="P26" s="20" t="s">
        <v>182</v>
      </c>
      <c r="Q26" s="18" t="s">
        <v>182</v>
      </c>
      <c r="R26" s="20" t="s">
        <v>182</v>
      </c>
      <c r="S26" s="18" t="s">
        <v>182</v>
      </c>
      <c r="T26" s="20" t="s">
        <v>182</v>
      </c>
      <c r="U26" s="18" t="n">
        <v>428.78429915</v>
      </c>
      <c r="V26" s="20" t="n">
        <v>9.47601249</v>
      </c>
    </row>
    <row r="27" spans="1:22">
      <c r="A27" s="15" t="s">
        <v>202</v>
      </c>
      <c r="B27" s="17" t="n">
        <v>5299</v>
      </c>
      <c r="C27" s="18">
        <f>(237.0/B27*100)</f>
        <v/>
      </c>
      <c r="D27" s="19" t="n">
        <v>5062</v>
      </c>
      <c r="E27" s="18" t="n">
        <v>413.39779219</v>
      </c>
      <c r="F27" s="20" t="n">
        <v>7.69058725</v>
      </c>
      <c r="G27" s="18" t="n">
        <v>432.71219662</v>
      </c>
      <c r="H27" s="20" t="n">
        <v>5.23554875</v>
      </c>
      <c r="I27" s="18" t="n">
        <v>490.23261289</v>
      </c>
      <c r="J27" s="20" t="n">
        <v>2.3324761</v>
      </c>
      <c r="K27" s="18" t="n">
        <v>520.29781373</v>
      </c>
      <c r="L27" s="20" t="n">
        <v>2.86438779</v>
      </c>
      <c r="M27" s="18" t="n">
        <v>387.30917951</v>
      </c>
      <c r="N27" s="20" t="n">
        <v>16.08929805</v>
      </c>
      <c r="O27" s="18" t="s">
        <v>182</v>
      </c>
      <c r="P27" s="20" t="s">
        <v>182</v>
      </c>
      <c r="Q27" s="18" t="s">
        <v>182</v>
      </c>
      <c r="R27" s="20" t="s">
        <v>182</v>
      </c>
      <c r="S27" s="18" t="s">
        <v>182</v>
      </c>
      <c r="T27" s="20" t="s">
        <v>182</v>
      </c>
      <c r="U27" s="18" t="n">
        <v>408.21804775</v>
      </c>
      <c r="V27" s="20" t="n">
        <v>4.50703021</v>
      </c>
    </row>
    <row r="28" spans="1:22">
      <c r="A28" s="15" t="s">
        <v>203</v>
      </c>
      <c r="B28" s="17" t="n">
        <v>7568</v>
      </c>
      <c r="C28" s="18">
        <f>(162.0/B28*100)</f>
        <v/>
      </c>
      <c r="D28" s="19" t="n">
        <v>7406</v>
      </c>
      <c r="E28" s="18" t="n">
        <v>383.23510082</v>
      </c>
      <c r="F28" s="20" t="n">
        <v>4.69333506</v>
      </c>
      <c r="G28" s="18" t="n">
        <v>397.87564342</v>
      </c>
      <c r="H28" s="20" t="n">
        <v>4.06701361</v>
      </c>
      <c r="I28" s="18" t="n">
        <v>428.97419305</v>
      </c>
      <c r="J28" s="20" t="n">
        <v>2.50437187</v>
      </c>
      <c r="K28" s="18" t="n">
        <v>456.49517733</v>
      </c>
      <c r="L28" s="20" t="n">
        <v>3.72153373</v>
      </c>
      <c r="M28" s="18" t="n">
        <v>334.93985653</v>
      </c>
      <c r="N28" s="20" t="n">
        <v>9.19196545</v>
      </c>
      <c r="O28" s="18" t="s">
        <v>182</v>
      </c>
      <c r="P28" s="20" t="s">
        <v>182</v>
      </c>
      <c r="Q28" s="18" t="s">
        <v>182</v>
      </c>
      <c r="R28" s="20" t="s">
        <v>182</v>
      </c>
      <c r="S28" s="18" t="s">
        <v>182</v>
      </c>
      <c r="T28" s="20" t="s">
        <v>182</v>
      </c>
      <c r="U28" s="18" t="n">
        <v>372.72035393</v>
      </c>
      <c r="V28" s="20" t="n">
        <v>6.44203407</v>
      </c>
    </row>
    <row r="29" spans="1:22">
      <c r="A29" s="15" t="s">
        <v>204</v>
      </c>
      <c r="B29" s="17" t="n">
        <v>5385</v>
      </c>
      <c r="C29" s="18">
        <f>(37.0/B29*100)</f>
        <v/>
      </c>
      <c r="D29" s="19" t="n">
        <v>5348</v>
      </c>
      <c r="E29" s="18" t="n">
        <v>420.63204844</v>
      </c>
      <c r="F29" s="20" t="n">
        <v>13.35523374</v>
      </c>
      <c r="G29" s="18" t="n">
        <v>447.53034598</v>
      </c>
      <c r="H29" s="20" t="n">
        <v>8.19378388</v>
      </c>
      <c r="I29" s="18" t="n">
        <v>511.40988615</v>
      </c>
      <c r="J29" s="20" t="n">
        <v>2.65253445</v>
      </c>
      <c r="K29" s="18" t="n">
        <v>525.11795995</v>
      </c>
      <c r="L29" s="20" t="n">
        <v>3.47273624</v>
      </c>
      <c r="M29" s="18" t="n">
        <v>324.13415987</v>
      </c>
      <c r="N29" s="20" t="n">
        <v>51.69632977</v>
      </c>
      <c r="O29" s="18" t="s">
        <v>182</v>
      </c>
      <c r="P29" s="20" t="s">
        <v>182</v>
      </c>
      <c r="Q29" s="18" t="n">
        <v>314.02123871</v>
      </c>
      <c r="R29" s="20" t="n">
        <v>13.26138992</v>
      </c>
      <c r="S29" s="18" t="s">
        <v>182</v>
      </c>
      <c r="T29" s="20" t="s">
        <v>182</v>
      </c>
      <c r="U29" s="18" t="n">
        <v>405.59204681</v>
      </c>
      <c r="V29" s="20" t="n">
        <v>14.1160058</v>
      </c>
    </row>
    <row r="30" spans="1:22">
      <c r="A30" s="15" t="s">
        <v>205</v>
      </c>
      <c r="B30" s="17" t="n">
        <v>4520</v>
      </c>
      <c r="C30" s="18">
        <f>(666.0/B30*100)</f>
        <v/>
      </c>
      <c r="D30" s="19" t="n">
        <v>3854</v>
      </c>
      <c r="E30" s="18" t="n">
        <v>441.41885809</v>
      </c>
      <c r="F30" s="20" t="n">
        <v>14.97113017</v>
      </c>
      <c r="G30" s="18" t="n">
        <v>422.6734445</v>
      </c>
      <c r="H30" s="20" t="n">
        <v>10.64691969</v>
      </c>
      <c r="I30" s="18" t="n">
        <v>511.92838813</v>
      </c>
      <c r="J30" s="20" t="n">
        <v>3.57037848</v>
      </c>
      <c r="K30" s="18" t="n">
        <v>541.46633878</v>
      </c>
      <c r="L30" s="20" t="n">
        <v>3.13950637</v>
      </c>
      <c r="M30" s="18" t="n">
        <v>405.01001004</v>
      </c>
      <c r="N30" s="20" t="n">
        <v>26.28454288</v>
      </c>
      <c r="O30" s="18" t="s">
        <v>182</v>
      </c>
      <c r="P30" s="20" t="s">
        <v>182</v>
      </c>
      <c r="Q30" s="18" t="s">
        <v>182</v>
      </c>
      <c r="R30" s="20" t="s">
        <v>182</v>
      </c>
      <c r="S30" s="18" t="s">
        <v>182</v>
      </c>
      <c r="T30" s="20" t="s">
        <v>182</v>
      </c>
      <c r="U30" s="18" t="n">
        <v>419.45702095</v>
      </c>
      <c r="V30" s="20" t="n">
        <v>7.13752595</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(19.0/B32*100)</f>
        <v/>
      </c>
      <c r="D32" s="19" t="n">
        <v>4459</v>
      </c>
      <c r="E32" s="18" t="n">
        <v>430.90091523</v>
      </c>
      <c r="F32" s="20" t="n">
        <v>10.49279248</v>
      </c>
      <c r="G32" s="18" t="n">
        <v>438.26585982</v>
      </c>
      <c r="H32" s="20" t="n">
        <v>6.28359697</v>
      </c>
      <c r="I32" s="18" t="n">
        <v>506.48425006</v>
      </c>
      <c r="J32" s="20" t="n">
        <v>2.58683188</v>
      </c>
      <c r="K32" s="18" t="n">
        <v>531.03778843</v>
      </c>
      <c r="L32" s="20" t="n">
        <v>3.34649289</v>
      </c>
      <c r="M32" s="18" t="n">
        <v>415.96615723</v>
      </c>
      <c r="N32" s="20" t="n">
        <v>23.22638406</v>
      </c>
      <c r="O32" s="18" t="s">
        <v>182</v>
      </c>
      <c r="P32" s="20" t="s">
        <v>182</v>
      </c>
      <c r="Q32" s="18" t="s">
        <v>182</v>
      </c>
      <c r="R32" s="20" t="s">
        <v>182</v>
      </c>
      <c r="S32" s="18" t="s">
        <v>182</v>
      </c>
      <c r="T32" s="20" t="s">
        <v>182</v>
      </c>
      <c r="U32" s="18" t="n">
        <v>418.0542008</v>
      </c>
      <c r="V32" s="20" t="n">
        <v>10.29662438</v>
      </c>
    </row>
    <row r="33" spans="1:22">
      <c r="A33" s="15" t="s">
        <v>208</v>
      </c>
      <c r="B33" s="17" t="n">
        <v>7325</v>
      </c>
      <c r="C33" s="18">
        <f>(263.0/B33*100)</f>
        <v/>
      </c>
      <c r="D33" s="19" t="n">
        <v>7062</v>
      </c>
      <c r="E33" s="18" t="n">
        <v>424.97857771</v>
      </c>
      <c r="F33" s="20" t="n">
        <v>13.25453577</v>
      </c>
      <c r="G33" s="18" t="n">
        <v>428.92262009</v>
      </c>
      <c r="H33" s="20" t="n">
        <v>8.39060892</v>
      </c>
      <c r="I33" s="18" t="n">
        <v>485.33518466</v>
      </c>
      <c r="J33" s="20" t="n">
        <v>3.17217123</v>
      </c>
      <c r="K33" s="18" t="n">
        <v>522.96504365</v>
      </c>
      <c r="L33" s="20" t="n">
        <v>2.8962455</v>
      </c>
      <c r="M33" s="18" t="n">
        <v>376.02911283</v>
      </c>
      <c r="N33" s="20" t="n">
        <v>21.32653468</v>
      </c>
      <c r="O33" s="18" t="s">
        <v>182</v>
      </c>
      <c r="P33" s="20" t="s">
        <v>182</v>
      </c>
      <c r="Q33" s="18" t="s">
        <v>182</v>
      </c>
      <c r="R33" s="20" t="s">
        <v>182</v>
      </c>
      <c r="S33" s="18" t="s">
        <v>182</v>
      </c>
      <c r="T33" s="20" t="s">
        <v>182</v>
      </c>
      <c r="U33" s="18" t="n">
        <v>432.54096201</v>
      </c>
      <c r="V33" s="20" t="n">
        <v>9.35117193</v>
      </c>
    </row>
    <row r="34" spans="1:22">
      <c r="A34" s="15" t="s">
        <v>209</v>
      </c>
      <c r="B34" s="17" t="n">
        <v>6350</v>
      </c>
      <c r="C34" s="18">
        <f>(112.0/B34*100)</f>
        <v/>
      </c>
      <c r="D34" s="19" t="n">
        <v>6238</v>
      </c>
      <c r="E34" s="18" t="n">
        <v>386.7626254</v>
      </c>
      <c r="F34" s="20" t="n">
        <v>6.76746495</v>
      </c>
      <c r="G34" s="18" t="n">
        <v>400.75045662</v>
      </c>
      <c r="H34" s="20" t="n">
        <v>5.83063232</v>
      </c>
      <c r="I34" s="18" t="n">
        <v>466.94598722</v>
      </c>
      <c r="J34" s="20" t="n">
        <v>2.74010372</v>
      </c>
      <c r="K34" s="18" t="n">
        <v>496.84072456</v>
      </c>
      <c r="L34" s="20" t="n">
        <v>3.71529636</v>
      </c>
      <c r="M34" s="18" t="n">
        <v>336.00964723</v>
      </c>
      <c r="N34" s="20" t="n">
        <v>14.75537024</v>
      </c>
      <c r="O34" s="18" t="s">
        <v>182</v>
      </c>
      <c r="P34" s="20" t="s">
        <v>182</v>
      </c>
      <c r="Q34" s="18" t="n">
        <v>263.37193708</v>
      </c>
      <c r="R34" s="20" t="n">
        <v>13.61114927</v>
      </c>
      <c r="S34" s="18" t="s">
        <v>182</v>
      </c>
      <c r="T34" s="20" t="s">
        <v>182</v>
      </c>
      <c r="U34" s="18" t="n">
        <v>361.45909136</v>
      </c>
      <c r="V34" s="20" t="n">
        <v>7.8430967</v>
      </c>
    </row>
    <row r="35" spans="1:22">
      <c r="A35" s="15" t="s">
        <v>210</v>
      </c>
      <c r="B35" s="17" t="n">
        <v>6406</v>
      </c>
      <c r="C35" s="18">
        <f>(101.0/B35*100)</f>
        <v/>
      </c>
      <c r="D35" s="19" t="n">
        <v>6305</v>
      </c>
      <c r="E35" s="18" t="n">
        <v>437.84443816</v>
      </c>
      <c r="F35" s="20" t="n">
        <v>9.033328579999999</v>
      </c>
      <c r="G35" s="18" t="n">
        <v>464.1177048</v>
      </c>
      <c r="H35" s="20" t="n">
        <v>8.075184030000001</v>
      </c>
      <c r="I35" s="18" t="n">
        <v>507.5595374</v>
      </c>
      <c r="J35" s="20" t="n">
        <v>2.15461558</v>
      </c>
      <c r="K35" s="18" t="n">
        <v>529.42260149</v>
      </c>
      <c r="L35" s="20" t="n">
        <v>2.79266734</v>
      </c>
      <c r="M35" s="18" t="n">
        <v>430.2645433</v>
      </c>
      <c r="N35" s="20" t="n">
        <v>21.07802728</v>
      </c>
      <c r="O35" s="18" t="s">
        <v>182</v>
      </c>
      <c r="P35" s="20" t="s">
        <v>182</v>
      </c>
      <c r="Q35" s="18" t="n">
        <v>337.32521215</v>
      </c>
      <c r="R35" s="20" t="n">
        <v>11.65794297</v>
      </c>
      <c r="S35" s="18" t="s">
        <v>182</v>
      </c>
      <c r="T35" s="20" t="s">
        <v>182</v>
      </c>
      <c r="U35" s="18" t="n">
        <v>415.59774674</v>
      </c>
      <c r="V35" s="20" t="n">
        <v>7.14451434</v>
      </c>
    </row>
    <row r="36" spans="1:22">
      <c r="A36" s="15" t="s">
        <v>211</v>
      </c>
      <c r="B36" s="17" t="n">
        <v>6736</v>
      </c>
      <c r="C36" s="18">
        <f>(93.0/B36*100)</f>
        <v/>
      </c>
      <c r="D36" s="19" t="n">
        <v>6643</v>
      </c>
      <c r="E36" s="18" t="n">
        <v>424.88594041</v>
      </c>
      <c r="F36" s="20" t="n">
        <v>9.719490609999999</v>
      </c>
      <c r="G36" s="18" t="n">
        <v>446.90510709</v>
      </c>
      <c r="H36" s="20" t="n">
        <v>7.15363123</v>
      </c>
      <c r="I36" s="18" t="n">
        <v>498.07989807</v>
      </c>
      <c r="J36" s="20" t="n">
        <v>2.50723815</v>
      </c>
      <c r="K36" s="18" t="n">
        <v>514.32096066</v>
      </c>
      <c r="L36" s="20" t="n">
        <v>2.58890355</v>
      </c>
      <c r="M36" s="18" t="n">
        <v>369.72364582</v>
      </c>
      <c r="N36" s="20" t="n">
        <v>22.3136275</v>
      </c>
      <c r="O36" s="18" t="s">
        <v>182</v>
      </c>
      <c r="P36" s="20" t="s">
        <v>182</v>
      </c>
      <c r="Q36" s="18" t="s">
        <v>182</v>
      </c>
      <c r="R36" s="20" t="s">
        <v>182</v>
      </c>
      <c r="S36" s="18" t="s">
        <v>182</v>
      </c>
      <c r="T36" s="20" t="s">
        <v>182</v>
      </c>
      <c r="U36" s="18" t="n">
        <v>413.66283734</v>
      </c>
      <c r="V36" s="20" t="n">
        <v>7.95367235</v>
      </c>
    </row>
    <row r="37" spans="1:22">
      <c r="A37" s="15" t="s">
        <v>212</v>
      </c>
      <c r="B37" s="17" t="n">
        <v>5458</v>
      </c>
      <c r="C37" s="18">
        <f>(362.0/B37*100)</f>
        <v/>
      </c>
      <c r="D37" s="19" t="n">
        <v>5096</v>
      </c>
      <c r="E37" s="18" t="n">
        <v>432.74098518</v>
      </c>
      <c r="F37" s="20" t="n">
        <v>11.65769212</v>
      </c>
      <c r="G37" s="18" t="n">
        <v>429.286689</v>
      </c>
      <c r="H37" s="20" t="n">
        <v>9.412426890000001</v>
      </c>
      <c r="I37" s="18" t="n">
        <v>501.01232164</v>
      </c>
      <c r="J37" s="20" t="n">
        <v>3.29602136</v>
      </c>
      <c r="K37" s="18" t="n">
        <v>534.4681917</v>
      </c>
      <c r="L37" s="20" t="n">
        <v>3.50337615</v>
      </c>
      <c r="M37" s="18" t="n">
        <v>343.16972128</v>
      </c>
      <c r="N37" s="20" t="n">
        <v>23.12127196</v>
      </c>
      <c r="O37" s="18" t="s">
        <v>182</v>
      </c>
      <c r="P37" s="20" t="s">
        <v>182</v>
      </c>
      <c r="Q37" s="18" t="s">
        <v>182</v>
      </c>
      <c r="R37" s="20" t="s">
        <v>182</v>
      </c>
      <c r="S37" s="18" t="s">
        <v>182</v>
      </c>
      <c r="T37" s="20" t="s">
        <v>182</v>
      </c>
      <c r="U37" s="18" t="n">
        <v>417.71210839</v>
      </c>
      <c r="V37" s="20" t="n">
        <v>7.00566331</v>
      </c>
    </row>
    <row r="38" spans="1:22">
      <c r="A38" s="15" t="s">
        <v>213</v>
      </c>
      <c r="B38" s="17" t="n">
        <v>5860</v>
      </c>
      <c r="C38" s="18">
        <f>(78.0/B38*100)</f>
        <v/>
      </c>
      <c r="D38" s="19" t="n">
        <v>5782</v>
      </c>
      <c r="E38" s="18" t="n">
        <v>429.40349757</v>
      </c>
      <c r="F38" s="20" t="n">
        <v>8.974932239999999</v>
      </c>
      <c r="G38" s="18" t="n">
        <v>452.26423944</v>
      </c>
      <c r="H38" s="20" t="n">
        <v>5.67739981</v>
      </c>
      <c r="I38" s="18" t="n">
        <v>498.70015659</v>
      </c>
      <c r="J38" s="20" t="n">
        <v>2.96638398</v>
      </c>
      <c r="K38" s="18" t="n">
        <v>512.6429719400001</v>
      </c>
      <c r="L38" s="20" t="n">
        <v>3.92258162</v>
      </c>
      <c r="M38" s="18" t="n">
        <v>369.61260262</v>
      </c>
      <c r="N38" s="20" t="n">
        <v>18.26023486</v>
      </c>
      <c r="O38" s="18" t="s">
        <v>182</v>
      </c>
      <c r="P38" s="20" t="s">
        <v>182</v>
      </c>
      <c r="Q38" s="18" t="s">
        <v>182</v>
      </c>
      <c r="R38" s="20" t="s">
        <v>182</v>
      </c>
      <c r="S38" s="18" t="s">
        <v>182</v>
      </c>
      <c r="T38" s="20" t="s">
        <v>182</v>
      </c>
      <c r="U38" s="18" t="n">
        <v>428.12291834</v>
      </c>
      <c r="V38" s="20" t="n">
        <v>6.40639434</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(5697.0/B40*100)</f>
        <v/>
      </c>
      <c r="D40" s="19" t="n">
        <v>8460</v>
      </c>
      <c r="E40" s="18" t="n">
        <v>445.5591131</v>
      </c>
      <c r="F40" s="20" t="n">
        <v>16.2007281</v>
      </c>
      <c r="G40" s="18" t="n">
        <v>424.96400709</v>
      </c>
      <c r="H40" s="20" t="n">
        <v>12.71974956</v>
      </c>
      <c r="I40" s="18" t="n">
        <v>499.48055318</v>
      </c>
      <c r="J40" s="20" t="n">
        <v>3.80829207</v>
      </c>
      <c r="K40" s="18" t="n">
        <v>519.40450184</v>
      </c>
      <c r="L40" s="20" t="n">
        <v>3.39079138</v>
      </c>
      <c r="M40" s="18" t="n">
        <v>432.02468627</v>
      </c>
      <c r="N40" s="20" t="n">
        <v>21.89614716</v>
      </c>
      <c r="O40" s="18" t="s">
        <v>182</v>
      </c>
      <c r="P40" s="20" t="s">
        <v>182</v>
      </c>
      <c r="Q40" s="18" t="n">
        <v>493.18465857</v>
      </c>
      <c r="R40" s="20" t="n">
        <v>2.25147869</v>
      </c>
      <c r="S40" s="18" t="s">
        <v>182</v>
      </c>
      <c r="T40" s="20" t="s">
        <v>182</v>
      </c>
      <c r="U40" s="18" t="n">
        <v>408.61443527</v>
      </c>
      <c r="V40" s="20" t="n">
        <v>7.63766382</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(3006.0/B46*100)</f>
        <v/>
      </c>
      <c r="D46" s="19" t="n">
        <v>20135</v>
      </c>
      <c r="E46" s="18" t="n">
        <v>346.83522764</v>
      </c>
      <c r="F46" s="20" t="n">
        <v>6.37099294</v>
      </c>
      <c r="G46" s="18" t="n">
        <v>356.46912794</v>
      </c>
      <c r="H46" s="20" t="n">
        <v>5.87152925</v>
      </c>
      <c r="I46" s="18" t="n">
        <v>424.37290798</v>
      </c>
      <c r="J46" s="20" t="n">
        <v>3.99254935</v>
      </c>
      <c r="K46" s="18" t="n">
        <v>454.2220166</v>
      </c>
      <c r="L46" s="20" t="n">
        <v>4.6280598</v>
      </c>
      <c r="M46" s="18" t="n">
        <v>307.86644132</v>
      </c>
      <c r="N46" s="20" t="n">
        <v>11.90587687</v>
      </c>
      <c r="O46" s="18" t="s">
        <v>182</v>
      </c>
      <c r="P46" s="20" t="s">
        <v>182</v>
      </c>
      <c r="Q46" s="18" t="s">
        <v>182</v>
      </c>
      <c r="R46" s="20" t="s">
        <v>182</v>
      </c>
      <c r="S46" s="18" t="s">
        <v>182</v>
      </c>
      <c r="T46" s="20" t="s">
        <v>182</v>
      </c>
      <c r="U46" s="18" t="n">
        <v>389.54387538</v>
      </c>
      <c r="V46" s="20" t="n">
        <v>3.7841281</v>
      </c>
    </row>
    <row r="47" spans="1:22">
      <c r="A47" s="15" t="s">
        <v>222</v>
      </c>
      <c r="B47" s="17" t="n">
        <v>5928</v>
      </c>
      <c r="C47" s="18">
        <f>(262.0/B47*100)</f>
        <v/>
      </c>
      <c r="D47" s="19" t="n">
        <v>5666</v>
      </c>
      <c r="E47" s="18" t="n">
        <v>357.82310444</v>
      </c>
      <c r="F47" s="20" t="n">
        <v>7.82971131</v>
      </c>
      <c r="G47" s="18" t="n">
        <v>386.19573336</v>
      </c>
      <c r="H47" s="20" t="n">
        <v>7.85901217</v>
      </c>
      <c r="I47" s="18" t="n">
        <v>452.59754313</v>
      </c>
      <c r="J47" s="20" t="n">
        <v>4.6510347</v>
      </c>
      <c r="K47" s="18" t="n">
        <v>483.94922758</v>
      </c>
      <c r="L47" s="20" t="n">
        <v>5.15338589</v>
      </c>
      <c r="M47" s="18" t="n">
        <v>325.00177883</v>
      </c>
      <c r="N47" s="20" t="n">
        <v>13.28366105</v>
      </c>
      <c r="O47" s="18" t="s">
        <v>182</v>
      </c>
      <c r="P47" s="20" t="s">
        <v>182</v>
      </c>
      <c r="Q47" s="18" t="s">
        <v>182</v>
      </c>
      <c r="R47" s="20" t="s">
        <v>182</v>
      </c>
      <c r="S47" s="18" t="s">
        <v>182</v>
      </c>
      <c r="T47" s="20" t="s">
        <v>182</v>
      </c>
      <c r="U47" s="18" t="n">
        <v>356.65643477</v>
      </c>
      <c r="V47" s="20" t="n">
        <v>5.9643524</v>
      </c>
    </row>
    <row r="48" spans="1:22">
      <c r="A48" s="15" t="s">
        <v>223</v>
      </c>
      <c r="B48" s="17" t="n">
        <v>9841</v>
      </c>
      <c r="C48" s="18">
        <f>(19.0/B48*100)</f>
        <v/>
      </c>
      <c r="D48" s="19" t="n">
        <v>9822</v>
      </c>
      <c r="E48" s="18" t="n">
        <v>416.34105567</v>
      </c>
      <c r="F48" s="20" t="n">
        <v>9.616130760000001</v>
      </c>
      <c r="G48" s="18" t="n">
        <v>452.58073035</v>
      </c>
      <c r="H48" s="20" t="n">
        <v>6.23696761</v>
      </c>
      <c r="I48" s="18" t="n">
        <v>508.31343285</v>
      </c>
      <c r="J48" s="20" t="n">
        <v>5.10351188</v>
      </c>
      <c r="K48" s="18" t="n">
        <v>531.88973845</v>
      </c>
      <c r="L48" s="20" t="n">
        <v>5.87879281</v>
      </c>
      <c r="M48" s="18" t="n">
        <v>324.36252601</v>
      </c>
      <c r="N48" s="20" t="n">
        <v>11.17732921</v>
      </c>
      <c r="O48" s="18" t="s">
        <v>182</v>
      </c>
      <c r="P48" s="20" t="s">
        <v>182</v>
      </c>
      <c r="Q48" s="18" t="s">
        <v>182</v>
      </c>
      <c r="R48" s="20" t="s">
        <v>182</v>
      </c>
      <c r="S48" s="18" t="s">
        <v>182</v>
      </c>
      <c r="T48" s="20" t="s">
        <v>182</v>
      </c>
      <c r="U48" s="18" t="n">
        <v>413.61389214</v>
      </c>
      <c r="V48" s="20" t="n">
        <v>17.26359665</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(1257.0/B50*100)</f>
        <v/>
      </c>
      <c r="D50" s="19" t="n">
        <v>10538</v>
      </c>
      <c r="E50" s="18" t="n">
        <v>370.40967158</v>
      </c>
      <c r="F50" s="20" t="n">
        <v>6.20658867</v>
      </c>
      <c r="G50" s="18" t="n">
        <v>382.10197957</v>
      </c>
      <c r="H50" s="20" t="n">
        <v>4.93455787</v>
      </c>
      <c r="I50" s="18" t="n">
        <v>438.86680104</v>
      </c>
      <c r="J50" s="20" t="n">
        <v>2.68491488</v>
      </c>
      <c r="K50" s="18" t="n">
        <v>466.67121201</v>
      </c>
      <c r="L50" s="20" t="n">
        <v>3.79209836</v>
      </c>
      <c r="M50" s="18" t="n">
        <v>322.25586987</v>
      </c>
      <c r="N50" s="20" t="n">
        <v>8.56992509</v>
      </c>
      <c r="O50" s="18" t="s">
        <v>182</v>
      </c>
      <c r="P50" s="20" t="s">
        <v>182</v>
      </c>
      <c r="Q50" s="18" t="s">
        <v>182</v>
      </c>
      <c r="R50" s="20" t="s">
        <v>182</v>
      </c>
      <c r="S50" s="18" t="s">
        <v>182</v>
      </c>
      <c r="T50" s="20" t="s">
        <v>182</v>
      </c>
      <c r="U50" s="18" t="n">
        <v>389.39644398</v>
      </c>
      <c r="V50" s="20" t="n">
        <v>7.46300303</v>
      </c>
    </row>
    <row r="51" spans="1:22">
      <c r="A51" s="15" t="s">
        <v>226</v>
      </c>
      <c r="B51" s="17" t="n">
        <v>6866</v>
      </c>
      <c r="C51" s="18">
        <f>(116.0/B51*100)</f>
        <v/>
      </c>
      <c r="D51" s="19" t="n">
        <v>6750</v>
      </c>
      <c r="E51" s="18" t="n">
        <v>376.41451329</v>
      </c>
      <c r="F51" s="20" t="n">
        <v>7.01658556</v>
      </c>
      <c r="G51" s="18" t="n">
        <v>395.52576857</v>
      </c>
      <c r="H51" s="20" t="n">
        <v>5.22093114</v>
      </c>
      <c r="I51" s="18" t="n">
        <v>435.05853852</v>
      </c>
      <c r="J51" s="20" t="n">
        <v>3.05914335</v>
      </c>
      <c r="K51" s="18" t="n">
        <v>448.52241945</v>
      </c>
      <c r="L51" s="20" t="n">
        <v>3.51247146</v>
      </c>
      <c r="M51" s="18" t="n">
        <v>306.15936954</v>
      </c>
      <c r="N51" s="20" t="n">
        <v>16.24559738</v>
      </c>
      <c r="O51" s="18" t="s">
        <v>182</v>
      </c>
      <c r="P51" s="20" t="s">
        <v>182</v>
      </c>
      <c r="Q51" s="18" t="n">
        <v>427.96430568</v>
      </c>
      <c r="R51" s="20" t="n">
        <v>5.20460603</v>
      </c>
      <c r="S51" s="18" t="s">
        <v>182</v>
      </c>
      <c r="T51" s="20" t="s">
        <v>182</v>
      </c>
      <c r="U51" s="18" t="n">
        <v>391.64583206</v>
      </c>
      <c r="V51" s="20" t="n">
        <v>5.29077431</v>
      </c>
    </row>
    <row r="52" spans="1:22">
      <c r="A52" s="15" t="s">
        <v>227</v>
      </c>
      <c r="B52" s="17" t="n">
        <v>5809</v>
      </c>
      <c r="C52" s="18">
        <f>(129.0/B52*100)</f>
        <v/>
      </c>
      <c r="D52" s="19" t="n">
        <v>5680</v>
      </c>
      <c r="E52" s="18" t="n">
        <v>405.47980067</v>
      </c>
      <c r="F52" s="20" t="n">
        <v>7.9219421</v>
      </c>
      <c r="G52" s="18" t="n">
        <v>431.92359333</v>
      </c>
      <c r="H52" s="20" t="n">
        <v>7.28900579</v>
      </c>
      <c r="I52" s="18" t="n">
        <v>481.11282695</v>
      </c>
      <c r="J52" s="20" t="n">
        <v>2.95359825</v>
      </c>
      <c r="K52" s="18" t="n">
        <v>515.00558282</v>
      </c>
      <c r="L52" s="20" t="n">
        <v>2.99084122</v>
      </c>
      <c r="M52" s="18" t="n">
        <v>369.52470076</v>
      </c>
      <c r="N52" s="20" t="n">
        <v>22.63947018</v>
      </c>
      <c r="O52" s="18" t="s">
        <v>182</v>
      </c>
      <c r="P52" s="20" t="s">
        <v>182</v>
      </c>
      <c r="Q52" s="18" t="s">
        <v>182</v>
      </c>
      <c r="R52" s="20" t="s">
        <v>182</v>
      </c>
      <c r="S52" s="18" t="s">
        <v>182</v>
      </c>
      <c r="T52" s="20" t="s">
        <v>182</v>
      </c>
      <c r="U52" s="18" t="n">
        <v>396.92931971</v>
      </c>
      <c r="V52" s="20" t="n">
        <v>6.8443421</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(544.0/B54*100)</f>
        <v/>
      </c>
      <c r="D54" s="19" t="n">
        <v>4196</v>
      </c>
      <c r="E54" s="18" t="n">
        <v>321.45841921</v>
      </c>
      <c r="F54" s="20" t="n">
        <v>5.10216172</v>
      </c>
      <c r="G54" s="18" t="n">
        <v>333.47789174</v>
      </c>
      <c r="H54" s="20" t="n">
        <v>5.83289746</v>
      </c>
      <c r="I54" s="18" t="n">
        <v>366.75823448</v>
      </c>
      <c r="J54" s="20" t="n">
        <v>3.34337332</v>
      </c>
      <c r="K54" s="18" t="n">
        <v>405.06149933</v>
      </c>
      <c r="L54" s="20" t="n">
        <v>4.56349888</v>
      </c>
      <c r="M54" s="18" t="n">
        <v>297.57841935</v>
      </c>
      <c r="N54" s="20" t="n">
        <v>8.27344974</v>
      </c>
      <c r="O54" s="18" t="s">
        <v>182</v>
      </c>
      <c r="P54" s="20" t="s">
        <v>182</v>
      </c>
      <c r="Q54" s="18" t="s">
        <v>182</v>
      </c>
      <c r="R54" s="20" t="s">
        <v>182</v>
      </c>
      <c r="S54" s="18" t="s">
        <v>182</v>
      </c>
      <c r="T54" s="20" t="s">
        <v>182</v>
      </c>
      <c r="U54" s="18" t="n">
        <v>314.77774082</v>
      </c>
      <c r="V54" s="20" t="n">
        <v>4.96301765</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463.28506439</v>
      </c>
      <c r="F56" s="20" t="n">
        <v>9.75009569</v>
      </c>
      <c r="G56" s="18" t="n">
        <v>487.35929192</v>
      </c>
      <c r="H56" s="20" t="n">
        <v>7.9385759</v>
      </c>
      <c r="I56" s="18" t="n">
        <v>530.65208985</v>
      </c>
      <c r="J56" s="20" t="n">
        <v>2.71580196</v>
      </c>
      <c r="K56" s="18" t="n">
        <v>542.12045452</v>
      </c>
      <c r="L56" s="20" t="n">
        <v>4.00349702</v>
      </c>
      <c r="M56" s="18" t="n">
        <v>431.98054993</v>
      </c>
      <c r="N56" s="20" t="n">
        <v>17.09401393</v>
      </c>
      <c r="O56" s="18" t="s">
        <v>182</v>
      </c>
      <c r="P56" s="20" t="s">
        <v>182</v>
      </c>
      <c r="Q56" s="18" t="s">
        <v>182</v>
      </c>
      <c r="R56" s="20" t="s">
        <v>182</v>
      </c>
      <c r="S56" s="18" t="s">
        <v>182</v>
      </c>
      <c r="T56" s="20" t="s">
        <v>182</v>
      </c>
      <c r="U56" s="18" t="n">
        <v>422.64650022</v>
      </c>
      <c r="V56" s="20" t="n">
        <v>19.78873497</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(280.0/B61*100)</f>
        <v/>
      </c>
      <c r="D61" s="19" t="n">
        <v>6245</v>
      </c>
      <c r="E61" s="18" t="n">
        <v>425.58691779</v>
      </c>
      <c r="F61" s="20" t="n">
        <v>4.29901231</v>
      </c>
      <c r="G61" s="18" t="n">
        <v>430.02422842</v>
      </c>
      <c r="H61" s="20" t="n">
        <v>3.44640188</v>
      </c>
      <c r="I61" s="18" t="n">
        <v>460.97911368</v>
      </c>
      <c r="J61" s="20" t="n">
        <v>3.02636387</v>
      </c>
      <c r="K61" s="18" t="n">
        <v>524.43089251</v>
      </c>
      <c r="L61" s="20" t="n">
        <v>3.31259203</v>
      </c>
      <c r="M61" s="18" t="n">
        <v>368.81442632</v>
      </c>
      <c r="N61" s="20" t="n">
        <v>17.16780352</v>
      </c>
      <c r="O61" s="18" t="s">
        <v>182</v>
      </c>
      <c r="P61" s="20" t="s">
        <v>182</v>
      </c>
      <c r="Q61" s="18" t="s">
        <v>182</v>
      </c>
      <c r="R61" s="20" t="s">
        <v>182</v>
      </c>
      <c r="S61" s="18" t="s">
        <v>182</v>
      </c>
      <c r="T61" s="20" t="s">
        <v>182</v>
      </c>
      <c r="U61" s="18" t="n">
        <v>380.23246128</v>
      </c>
      <c r="V61" s="20" t="n">
        <v>8.07067808</v>
      </c>
    </row>
    <row r="62" spans="1:22">
      <c r="A62" s="15" t="s">
        <v>237</v>
      </c>
      <c r="B62" s="17" t="n">
        <v>4476</v>
      </c>
      <c r="C62" s="18">
        <f>(5.0/B62*100)</f>
        <v/>
      </c>
      <c r="D62" s="19" t="n">
        <v>4471</v>
      </c>
      <c r="E62" s="18" t="n">
        <v>448.56374783</v>
      </c>
      <c r="F62" s="20" t="n">
        <v>11.79357968</v>
      </c>
      <c r="G62" s="18" t="n">
        <v>458.90178394</v>
      </c>
      <c r="H62" s="20" t="n">
        <v>5.98447828</v>
      </c>
      <c r="I62" s="18" t="n">
        <v>509.76209132</v>
      </c>
      <c r="J62" s="20" t="n">
        <v>1.4598414</v>
      </c>
      <c r="K62" s="18" t="n">
        <v>525.9889054400001</v>
      </c>
      <c r="L62" s="20" t="n">
        <v>2.75704014</v>
      </c>
      <c r="M62" s="18" t="n">
        <v>426.5402774</v>
      </c>
      <c r="N62" s="20" t="n">
        <v>15.63912385</v>
      </c>
      <c r="O62" s="18" t="s">
        <v>182</v>
      </c>
      <c r="P62" s="20" t="s">
        <v>182</v>
      </c>
      <c r="Q62" s="18" t="s">
        <v>182</v>
      </c>
      <c r="R62" s="20" t="s">
        <v>182</v>
      </c>
      <c r="S62" s="18" t="s">
        <v>182</v>
      </c>
      <c r="T62" s="20" t="s">
        <v>182</v>
      </c>
      <c r="U62" s="18" t="n">
        <v>461.42111351</v>
      </c>
      <c r="V62" s="20" t="n">
        <v>17.59412046</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(768.0/B67*100)</f>
        <v/>
      </c>
      <c r="D67" s="19" t="n">
        <v>6203</v>
      </c>
      <c r="E67" s="18" t="n">
        <v>348.71166067</v>
      </c>
      <c r="F67" s="20" t="n">
        <v>5.71889139</v>
      </c>
      <c r="G67" s="18" t="n">
        <v>369.81830573</v>
      </c>
      <c r="H67" s="20" t="n">
        <v>4.71083575</v>
      </c>
      <c r="I67" s="18" t="n">
        <v>418.27477</v>
      </c>
      <c r="J67" s="20" t="n">
        <v>2.90852832</v>
      </c>
      <c r="K67" s="18" t="n">
        <v>438.94031771</v>
      </c>
      <c r="L67" s="20" t="n">
        <v>4.70562134</v>
      </c>
      <c r="M67" s="18" t="n">
        <v>291.76354753</v>
      </c>
      <c r="N67" s="20" t="n">
        <v>5.37762837</v>
      </c>
      <c r="O67" s="18" t="s">
        <v>182</v>
      </c>
      <c r="P67" s="20" t="s">
        <v>182</v>
      </c>
      <c r="Q67" s="18" t="s">
        <v>182</v>
      </c>
      <c r="R67" s="20" t="s">
        <v>182</v>
      </c>
      <c r="S67" s="18" t="s">
        <v>182</v>
      </c>
      <c r="T67" s="20" t="s">
        <v>182</v>
      </c>
      <c r="U67" s="18" t="n">
        <v>343.69545634</v>
      </c>
      <c r="V67" s="20" t="n">
        <v>6.75991508</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448.2090504</v>
      </c>
      <c r="F70" s="20" t="n">
        <v>9.261793170000001</v>
      </c>
      <c r="G70" s="18" t="n">
        <v>457.90391653</v>
      </c>
      <c r="H70" s="20" t="n">
        <v>6.37673923</v>
      </c>
      <c r="I70" s="18" t="n">
        <v>500.43417296</v>
      </c>
      <c r="J70" s="20" t="n">
        <v>2.91533945</v>
      </c>
      <c r="K70" s="18" t="n">
        <v>520.05069735</v>
      </c>
      <c r="L70" s="20" t="n">
        <v>4.32422007</v>
      </c>
      <c r="M70" s="18" t="n">
        <v>426.1731216</v>
      </c>
      <c r="N70" s="20" t="n">
        <v>17.43907662</v>
      </c>
      <c r="O70" s="18" t="s">
        <v>182</v>
      </c>
      <c r="P70" s="20" t="s">
        <v>182</v>
      </c>
      <c r="Q70" s="18" t="s">
        <v>182</v>
      </c>
      <c r="R70" s="20" t="s">
        <v>182</v>
      </c>
      <c r="S70" s="18" t="s">
        <v>182</v>
      </c>
      <c r="T70" s="20" t="s">
        <v>182</v>
      </c>
      <c r="U70" s="18" t="n">
        <v>438.38153006</v>
      </c>
      <c r="V70" s="20" t="n">
        <v>7.77501548</v>
      </c>
    </row>
    <row r="71" spans="1:22">
      <c r="A71" s="15" t="s">
        <v>246</v>
      </c>
      <c r="B71" s="17" t="n">
        <v>6115</v>
      </c>
      <c r="C71" s="18">
        <f>(126.0/B71*100)</f>
        <v/>
      </c>
      <c r="D71" s="19" t="n">
        <v>5989</v>
      </c>
      <c r="E71" s="18" t="n">
        <v>445.06007075</v>
      </c>
      <c r="F71" s="20" t="n">
        <v>11.96992165</v>
      </c>
      <c r="G71" s="18" t="n">
        <v>474.64614981</v>
      </c>
      <c r="H71" s="20" t="n">
        <v>9.821259879999999</v>
      </c>
      <c r="I71" s="18" t="n">
        <v>528.07895532</v>
      </c>
      <c r="J71" s="20" t="n">
        <v>2.11371999</v>
      </c>
      <c r="K71" s="18" t="n">
        <v>553.97538392</v>
      </c>
      <c r="L71" s="20" t="n">
        <v>2.69373313</v>
      </c>
      <c r="M71" s="18" t="n">
        <v>440.86831375</v>
      </c>
      <c r="N71" s="20" t="n">
        <v>17.19045308</v>
      </c>
      <c r="O71" s="18" t="s">
        <v>182</v>
      </c>
      <c r="P71" s="20" t="s">
        <v>182</v>
      </c>
      <c r="Q71" s="18" t="s">
        <v>182</v>
      </c>
      <c r="R71" s="20" t="s">
        <v>182</v>
      </c>
      <c r="S71" s="18" t="s">
        <v>182</v>
      </c>
      <c r="T71" s="20" t="s">
        <v>182</v>
      </c>
      <c r="U71" s="18" t="n">
        <v>524.58406571</v>
      </c>
      <c r="V71" s="20" t="n">
        <v>11.47334017</v>
      </c>
    </row>
    <row r="72" spans="1:22">
      <c r="A72" s="15" t="s">
        <v>247</v>
      </c>
      <c r="B72" s="17" t="n">
        <v>7708</v>
      </c>
      <c r="C72" s="18">
        <f>(9.0/B72*100)</f>
        <v/>
      </c>
      <c r="D72" s="19" t="n">
        <v>7699</v>
      </c>
      <c r="E72" s="18" t="n">
        <v>431.15919826</v>
      </c>
      <c r="F72" s="20" t="n">
        <v>8.469054180000001</v>
      </c>
      <c r="G72" s="18" t="n">
        <v>468.45649664</v>
      </c>
      <c r="H72" s="20" t="n">
        <v>5.11980847</v>
      </c>
      <c r="I72" s="18" t="n">
        <v>496.00075983</v>
      </c>
      <c r="J72" s="20" t="n">
        <v>2.97141256</v>
      </c>
      <c r="K72" s="18" t="n">
        <v>519.62241126</v>
      </c>
      <c r="L72" s="20" t="n">
        <v>3.03832227</v>
      </c>
      <c r="M72" s="18" t="n">
        <v>326.14458683</v>
      </c>
      <c r="N72" s="20" t="n">
        <v>15.96470294</v>
      </c>
      <c r="O72" s="18" t="s">
        <v>182</v>
      </c>
      <c r="P72" s="20" t="s">
        <v>182</v>
      </c>
      <c r="Q72" s="18" t="s">
        <v>182</v>
      </c>
      <c r="R72" s="20" t="s">
        <v>182</v>
      </c>
      <c r="S72" s="18" t="s">
        <v>182</v>
      </c>
      <c r="T72" s="20" t="s">
        <v>182</v>
      </c>
      <c r="U72" s="18" t="n">
        <v>424.65223375</v>
      </c>
      <c r="V72" s="20" t="n">
        <v>23.65941368</v>
      </c>
    </row>
    <row r="73" spans="1:22">
      <c r="A73" s="15" t="s">
        <v>248</v>
      </c>
      <c r="B73" s="17" t="n">
        <v>8249</v>
      </c>
      <c r="C73" s="18">
        <f>(270.0/B73*100)</f>
        <v/>
      </c>
      <c r="D73" s="19" t="n">
        <v>7979</v>
      </c>
      <c r="E73" s="18" t="n">
        <v>378.98220568</v>
      </c>
      <c r="F73" s="20" t="n">
        <v>5.55021886</v>
      </c>
      <c r="G73" s="18" t="n">
        <v>391.48227479</v>
      </c>
      <c r="H73" s="20" t="n">
        <v>4.16215455</v>
      </c>
      <c r="I73" s="18" t="n">
        <v>414.38572674</v>
      </c>
      <c r="J73" s="20" t="n">
        <v>3.10697549</v>
      </c>
      <c r="K73" s="18" t="n">
        <v>444.24949857</v>
      </c>
      <c r="L73" s="20" t="n">
        <v>6.14837127</v>
      </c>
      <c r="M73" s="18" t="n">
        <v>351.84252841</v>
      </c>
      <c r="N73" s="20" t="n">
        <v>8.1004358</v>
      </c>
      <c r="O73" s="18" t="s">
        <v>182</v>
      </c>
      <c r="P73" s="20" t="s">
        <v>182</v>
      </c>
      <c r="Q73" s="18" t="s">
        <v>182</v>
      </c>
      <c r="R73" s="20" t="s">
        <v>182</v>
      </c>
      <c r="S73" s="18" t="s">
        <v>182</v>
      </c>
      <c r="T73" s="20" t="s">
        <v>182</v>
      </c>
      <c r="U73" s="18" t="n">
        <v>357.95723692</v>
      </c>
      <c r="V73" s="20" t="n">
        <v>9.625144049999999</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(334.0/B77*100)</f>
        <v/>
      </c>
      <c r="D77" s="19" t="n">
        <v>5728</v>
      </c>
      <c r="E77" s="18" t="n">
        <v>398.5793425</v>
      </c>
      <c r="F77" s="20" t="n">
        <v>7.58177338</v>
      </c>
      <c r="G77" s="18" t="n">
        <v>413.90662614</v>
      </c>
      <c r="H77" s="20" t="n">
        <v>6.05149324</v>
      </c>
      <c r="I77" s="18" t="n">
        <v>455.69282351</v>
      </c>
      <c r="J77" s="20" t="n">
        <v>3.03861055</v>
      </c>
      <c r="K77" s="18" t="n">
        <v>475.15198713</v>
      </c>
      <c r="L77" s="20" t="n">
        <v>4.40252201</v>
      </c>
      <c r="M77" s="18" t="n">
        <v>324.87880635</v>
      </c>
      <c r="N77" s="20" t="n">
        <v>14.89113436</v>
      </c>
      <c r="O77" s="18" t="s">
        <v>182</v>
      </c>
      <c r="P77" s="20" t="s">
        <v>182</v>
      </c>
      <c r="Q77" s="18" t="s">
        <v>182</v>
      </c>
      <c r="R77" s="20" t="s">
        <v>182</v>
      </c>
      <c r="S77" s="18" t="s">
        <v>182</v>
      </c>
      <c r="T77" s="20" t="s">
        <v>182</v>
      </c>
      <c r="U77" s="18" t="n">
        <v>379.09500063</v>
      </c>
      <c r="V77" s="20" t="n">
        <v>4.77928155</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362</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456.96070774</v>
      </c>
      <c r="F7" s="20" t="n">
        <v>8.864072090000001</v>
      </c>
      <c r="G7" s="18" t="n">
        <v>515.3744614</v>
      </c>
      <c r="H7" s="20" t="n">
        <v>4.66021514</v>
      </c>
      <c r="I7" s="18" t="n">
        <v>510.50402032</v>
      </c>
      <c r="J7" s="20" t="n">
        <v>2.47815639</v>
      </c>
      <c r="K7" s="18" t="n">
        <v>514.82228567</v>
      </c>
      <c r="L7" s="20" t="n">
        <v>3.14144895</v>
      </c>
      <c r="M7" s="18" t="n">
        <v>407.59514641</v>
      </c>
      <c r="N7" s="20" t="n">
        <v>17.19088166</v>
      </c>
      <c r="O7" s="18" t="s">
        <v>182</v>
      </c>
      <c r="P7" s="20" t="s">
        <v>182</v>
      </c>
      <c r="Q7" s="18" t="s">
        <v>182</v>
      </c>
      <c r="R7" s="20" t="s">
        <v>182</v>
      </c>
      <c r="S7" s="18" t="s">
        <v>182</v>
      </c>
      <c r="T7" s="20" t="s">
        <v>182</v>
      </c>
      <c r="U7" s="18" t="n">
        <v>467.26696653</v>
      </c>
      <c r="V7" s="20" t="n">
        <v>4.66081327</v>
      </c>
    </row>
    <row r="8" spans="1:22">
      <c r="A8" s="15" t="s">
        <v>183</v>
      </c>
      <c r="B8" s="17" t="n">
        <v>7007</v>
      </c>
      <c r="C8" s="18">
        <f>(253.0/B8*100)</f>
        <v/>
      </c>
      <c r="D8" s="19" t="n">
        <v>6754</v>
      </c>
      <c r="E8" s="18" t="n">
        <v>467.71438871</v>
      </c>
      <c r="F8" s="20" t="n">
        <v>7.04322493</v>
      </c>
      <c r="G8" s="18" t="n">
        <v>491.45392393</v>
      </c>
      <c r="H8" s="20" t="n">
        <v>3.65920997</v>
      </c>
      <c r="I8" s="18" t="n">
        <v>498.89243478</v>
      </c>
      <c r="J8" s="20" t="n">
        <v>2.94651725</v>
      </c>
      <c r="K8" s="18" t="n">
        <v>494.86843392</v>
      </c>
      <c r="L8" s="20" t="n">
        <v>4.55066972</v>
      </c>
      <c r="M8" s="18" t="n">
        <v>386.26625258</v>
      </c>
      <c r="N8" s="20" t="n">
        <v>31.80566846</v>
      </c>
      <c r="O8" s="18" t="s">
        <v>182</v>
      </c>
      <c r="P8" s="20" t="s">
        <v>182</v>
      </c>
      <c r="Q8" s="18" t="n">
        <v>361.38025951</v>
      </c>
      <c r="R8" s="20" t="n">
        <v>22.72565673</v>
      </c>
      <c r="S8" s="18" t="s">
        <v>182</v>
      </c>
      <c r="T8" s="20" t="s">
        <v>182</v>
      </c>
      <c r="U8" s="18" t="n">
        <v>397.0717554</v>
      </c>
      <c r="V8" s="20" t="n">
        <v>7.77596034</v>
      </c>
    </row>
    <row r="9" spans="1:22">
      <c r="A9" s="15" t="s">
        <v>184</v>
      </c>
      <c r="B9" s="17" t="n">
        <v>9651</v>
      </c>
      <c r="C9" s="18">
        <f>(652.0/B9*100)</f>
        <v/>
      </c>
      <c r="D9" s="19" t="n">
        <v>8999</v>
      </c>
      <c r="E9" s="18" t="n">
        <v>478.22384453</v>
      </c>
      <c r="F9" s="20" t="n">
        <v>6.93948151</v>
      </c>
      <c r="G9" s="18" t="n">
        <v>521.12950727</v>
      </c>
      <c r="H9" s="20" t="n">
        <v>3.05833265</v>
      </c>
      <c r="I9" s="18" t="n">
        <v>517.50795209</v>
      </c>
      <c r="J9" s="20" t="n">
        <v>2.54019747</v>
      </c>
      <c r="K9" s="18" t="n">
        <v>502.34029011</v>
      </c>
      <c r="L9" s="20" t="n">
        <v>3.30694285</v>
      </c>
      <c r="M9" s="18" t="n">
        <v>468.80407001</v>
      </c>
      <c r="N9" s="20" t="n">
        <v>44.15422539</v>
      </c>
      <c r="O9" s="18" t="s">
        <v>182</v>
      </c>
      <c r="P9" s="20" t="s">
        <v>182</v>
      </c>
      <c r="Q9" s="18" t="n">
        <v>347.7815185</v>
      </c>
      <c r="R9" s="20" t="n">
        <v>11.20716786</v>
      </c>
      <c r="S9" s="18" t="s">
        <v>182</v>
      </c>
      <c r="T9" s="20" t="s">
        <v>182</v>
      </c>
      <c r="U9" s="18" t="n">
        <v>416.64213848</v>
      </c>
      <c r="V9" s="20" t="n">
        <v>5.86249293</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(171.0/B11*100)</f>
        <v/>
      </c>
      <c r="D11" s="19" t="n">
        <v>6882</v>
      </c>
      <c r="E11" s="18" t="n">
        <v>429.07880964</v>
      </c>
      <c r="F11" s="20" t="n">
        <v>6.80916906</v>
      </c>
      <c r="G11" s="18" t="n">
        <v>453.25398069</v>
      </c>
      <c r="H11" s="20" t="n">
        <v>3.79138345</v>
      </c>
      <c r="I11" s="18" t="n">
        <v>470.11483858</v>
      </c>
      <c r="J11" s="20" t="n">
        <v>3.00566081</v>
      </c>
      <c r="K11" s="18" t="n">
        <v>472.28788881</v>
      </c>
      <c r="L11" s="20" t="n">
        <v>3.56825344</v>
      </c>
      <c r="M11" s="18" t="n">
        <v>312.95665784</v>
      </c>
      <c r="N11" s="20" t="n">
        <v>30.7330562</v>
      </c>
      <c r="O11" s="18" t="s">
        <v>182</v>
      </c>
      <c r="P11" s="20" t="s">
        <v>182</v>
      </c>
      <c r="Q11" s="18" t="s">
        <v>182</v>
      </c>
      <c r="R11" s="20" t="s">
        <v>182</v>
      </c>
      <c r="S11" s="18" t="s">
        <v>182</v>
      </c>
      <c r="T11" s="20" t="s">
        <v>182</v>
      </c>
      <c r="U11" s="18" t="n">
        <v>414.37315771</v>
      </c>
      <c r="V11" s="20" t="n">
        <v>7.67734291</v>
      </c>
    </row>
    <row r="12" spans="1:22">
      <c r="A12" s="15" t="s">
        <v>187</v>
      </c>
      <c r="B12" s="17" t="n">
        <v>6894</v>
      </c>
      <c r="C12" s="18">
        <f>(128.0/B12*100)</f>
        <v/>
      </c>
      <c r="D12" s="19" t="n">
        <v>6766</v>
      </c>
      <c r="E12" s="18" t="n">
        <v>468.34696052</v>
      </c>
      <c r="F12" s="20" t="n">
        <v>7.54332954</v>
      </c>
      <c r="G12" s="18" t="n">
        <v>503.27447896</v>
      </c>
      <c r="H12" s="20" t="n">
        <v>3.22961671</v>
      </c>
      <c r="I12" s="18" t="n">
        <v>501.59322977</v>
      </c>
      <c r="J12" s="20" t="n">
        <v>3.11089168</v>
      </c>
      <c r="K12" s="18" t="n">
        <v>490.34416095</v>
      </c>
      <c r="L12" s="20" t="n">
        <v>4.23772601</v>
      </c>
      <c r="M12" s="18" t="n">
        <v>401.25210766</v>
      </c>
      <c r="N12" s="20" t="n">
        <v>22.85696234</v>
      </c>
      <c r="O12" s="18" t="s">
        <v>182</v>
      </c>
      <c r="P12" s="20" t="s">
        <v>182</v>
      </c>
      <c r="Q12" s="18" t="n">
        <v>332.31014509</v>
      </c>
      <c r="R12" s="20" t="n">
        <v>18.34291261</v>
      </c>
      <c r="S12" s="18" t="s">
        <v>182</v>
      </c>
      <c r="T12" s="20" t="s">
        <v>182</v>
      </c>
      <c r="U12" s="18" t="n">
        <v>399.67317568</v>
      </c>
      <c r="V12" s="20" t="n">
        <v>7.24197416</v>
      </c>
    </row>
    <row r="13" spans="1:22">
      <c r="A13" s="15" t="s">
        <v>188</v>
      </c>
      <c r="B13" s="17" t="n">
        <v>7161</v>
      </c>
      <c r="C13" s="18">
        <f>(368.0/B13*100)</f>
        <v/>
      </c>
      <c r="D13" s="19" t="n">
        <v>6793</v>
      </c>
      <c r="E13" s="18" t="n">
        <v>477.70341283</v>
      </c>
      <c r="F13" s="20" t="n">
        <v>9.27179744</v>
      </c>
      <c r="G13" s="18" t="n">
        <v>513.4926772699999</v>
      </c>
      <c r="H13" s="20" t="n">
        <v>4.9024236</v>
      </c>
      <c r="I13" s="18" t="n">
        <v>513.26994373</v>
      </c>
      <c r="J13" s="20" t="n">
        <v>2.33330482</v>
      </c>
      <c r="K13" s="18" t="n">
        <v>514.01631517</v>
      </c>
      <c r="L13" s="20" t="n">
        <v>3.25041566</v>
      </c>
      <c r="M13" s="18" t="n">
        <v>391.87245923</v>
      </c>
      <c r="N13" s="20" t="n">
        <v>22.46267813</v>
      </c>
      <c r="O13" s="18" t="s">
        <v>182</v>
      </c>
      <c r="P13" s="20" t="s">
        <v>182</v>
      </c>
      <c r="Q13" s="18" t="n">
        <v>407.4699787</v>
      </c>
      <c r="R13" s="20" t="n">
        <v>6.79601306</v>
      </c>
      <c r="S13" s="18" t="s">
        <v>182</v>
      </c>
      <c r="T13" s="20" t="s">
        <v>182</v>
      </c>
      <c r="U13" s="18" t="n">
        <v>408.55653215</v>
      </c>
      <c r="V13" s="20" t="n">
        <v>7.32238812</v>
      </c>
    </row>
    <row r="14" spans="1:22">
      <c r="A14" s="15" t="s">
        <v>189</v>
      </c>
      <c r="B14" s="17" t="n">
        <v>5587</v>
      </c>
      <c r="C14" s="18">
        <f>(208.0/B14*100)</f>
        <v/>
      </c>
      <c r="D14" s="19" t="n">
        <v>5379</v>
      </c>
      <c r="E14" s="18" t="n">
        <v>491.78983195</v>
      </c>
      <c r="F14" s="20" t="n">
        <v>7.79189057</v>
      </c>
      <c r="G14" s="18" t="n">
        <v>514.8438746</v>
      </c>
      <c r="H14" s="20" t="n">
        <v>3.49495621</v>
      </c>
      <c r="I14" s="18" t="n">
        <v>524.14201966</v>
      </c>
      <c r="J14" s="20" t="n">
        <v>2.67511748</v>
      </c>
      <c r="K14" s="18" t="n">
        <v>529.80607108</v>
      </c>
      <c r="L14" s="20" t="n">
        <v>4.04519698</v>
      </c>
      <c r="M14" s="18" t="n">
        <v>397.46444377</v>
      </c>
      <c r="N14" s="20" t="n">
        <v>18.97557136</v>
      </c>
      <c r="O14" s="18" t="s">
        <v>182</v>
      </c>
      <c r="P14" s="20" t="s">
        <v>182</v>
      </c>
      <c r="Q14" s="18" t="s">
        <v>182</v>
      </c>
      <c r="R14" s="20" t="s">
        <v>182</v>
      </c>
      <c r="S14" s="18" t="s">
        <v>182</v>
      </c>
      <c r="T14" s="20" t="s">
        <v>182</v>
      </c>
      <c r="U14" s="18" t="n">
        <v>451.25539801</v>
      </c>
      <c r="V14" s="20" t="n">
        <v>8.532188509999999</v>
      </c>
    </row>
    <row r="15" spans="1:22">
      <c r="A15" s="15" t="s">
        <v>190</v>
      </c>
      <c r="B15" s="17" t="n">
        <v>5882</v>
      </c>
      <c r="C15" s="18">
        <f>(193.0/B15*100)</f>
        <v/>
      </c>
      <c r="D15" s="19" t="n">
        <v>5689</v>
      </c>
      <c r="E15" s="18" t="n">
        <v>506.20226715</v>
      </c>
      <c r="F15" s="20" t="n">
        <v>7.13088129</v>
      </c>
      <c r="G15" s="18" t="n">
        <v>536.95132724</v>
      </c>
      <c r="H15" s="20" t="n">
        <v>3.64584024</v>
      </c>
      <c r="I15" s="18" t="n">
        <v>535.67193504</v>
      </c>
      <c r="J15" s="20" t="n">
        <v>2.51092151</v>
      </c>
      <c r="K15" s="18" t="n">
        <v>537.5947622</v>
      </c>
      <c r="L15" s="20" t="n">
        <v>4.31731639</v>
      </c>
      <c r="M15" s="18" t="n">
        <v>346.97734016</v>
      </c>
      <c r="N15" s="20" t="n">
        <v>25.67199834</v>
      </c>
      <c r="O15" s="18" t="s">
        <v>182</v>
      </c>
      <c r="P15" s="20" t="s">
        <v>182</v>
      </c>
      <c r="Q15" s="18" t="n">
        <v>367.66871077</v>
      </c>
      <c r="R15" s="20" t="n">
        <v>14.82638214</v>
      </c>
      <c r="S15" s="18" t="s">
        <v>182</v>
      </c>
      <c r="T15" s="20" t="s">
        <v>182</v>
      </c>
      <c r="U15" s="18" t="n">
        <v>444.50330932</v>
      </c>
      <c r="V15" s="20" t="n">
        <v>8.89646392</v>
      </c>
    </row>
    <row r="16" spans="1:22">
      <c r="A16" s="15" t="s">
        <v>191</v>
      </c>
      <c r="B16" s="17" t="n">
        <v>6108</v>
      </c>
      <c r="C16" s="18">
        <f>(280.0/B16*100)</f>
        <v/>
      </c>
      <c r="D16" s="19" t="n">
        <v>5828</v>
      </c>
      <c r="E16" s="18" t="n">
        <v>477.89185138</v>
      </c>
      <c r="F16" s="20" t="n">
        <v>7.61989122</v>
      </c>
      <c r="G16" s="18" t="n">
        <v>518.94754273</v>
      </c>
      <c r="H16" s="20" t="n">
        <v>4.05112641</v>
      </c>
      <c r="I16" s="18" t="n">
        <v>522.42560971</v>
      </c>
      <c r="J16" s="20" t="n">
        <v>2.85306937</v>
      </c>
      <c r="K16" s="18" t="n">
        <v>504.69193375</v>
      </c>
      <c r="L16" s="20" t="n">
        <v>4.20093411</v>
      </c>
      <c r="M16" s="18" t="n">
        <v>327.78468044</v>
      </c>
      <c r="N16" s="20" t="n">
        <v>17.76127597</v>
      </c>
      <c r="O16" s="18" t="s">
        <v>182</v>
      </c>
      <c r="P16" s="20" t="s">
        <v>182</v>
      </c>
      <c r="Q16" s="18" t="s">
        <v>182</v>
      </c>
      <c r="R16" s="20" t="s">
        <v>182</v>
      </c>
      <c r="S16" s="18" t="s">
        <v>182</v>
      </c>
      <c r="T16" s="20" t="s">
        <v>182</v>
      </c>
      <c r="U16" s="18" t="n">
        <v>391.22126219</v>
      </c>
      <c r="V16" s="20" t="n">
        <v>8.131373229999999</v>
      </c>
    </row>
    <row r="17" spans="1:22">
      <c r="A17" s="15" t="s">
        <v>192</v>
      </c>
      <c r="B17" s="17" t="n">
        <v>6504</v>
      </c>
      <c r="C17" s="18">
        <f>(834.0/B17*100)</f>
        <v/>
      </c>
      <c r="D17" s="19" t="n">
        <v>5670</v>
      </c>
      <c r="E17" s="18" t="n">
        <v>511.04333012</v>
      </c>
      <c r="F17" s="20" t="n">
        <v>5.83305591</v>
      </c>
      <c r="G17" s="18" t="n">
        <v>522.6063268</v>
      </c>
      <c r="H17" s="20" t="n">
        <v>4.41097723</v>
      </c>
      <c r="I17" s="18" t="n">
        <v>527.29229098</v>
      </c>
      <c r="J17" s="20" t="n">
        <v>3.33952768</v>
      </c>
      <c r="K17" s="18" t="n">
        <v>524.79441576</v>
      </c>
      <c r="L17" s="20" t="n">
        <v>4.80471991</v>
      </c>
      <c r="M17" s="18" t="s">
        <v>182</v>
      </c>
      <c r="N17" s="20" t="s">
        <v>182</v>
      </c>
      <c r="O17" s="18" t="s">
        <v>182</v>
      </c>
      <c r="P17" s="20" t="s">
        <v>182</v>
      </c>
      <c r="Q17" s="18" t="n">
        <v>338.260297</v>
      </c>
      <c r="R17" s="20" t="n">
        <v>14.23011861</v>
      </c>
      <c r="S17" s="18" t="s">
        <v>182</v>
      </c>
      <c r="T17" s="20" t="s">
        <v>182</v>
      </c>
      <c r="U17" s="18" t="n">
        <v>416.56848875</v>
      </c>
      <c r="V17" s="20" t="n">
        <v>8.496371829999999</v>
      </c>
    </row>
    <row r="18" spans="1:22">
      <c r="A18" s="15" t="s">
        <v>193</v>
      </c>
      <c r="B18" s="17" t="n">
        <v>5532</v>
      </c>
      <c r="C18" s="18">
        <f>(41.0/B18*100)</f>
        <v/>
      </c>
      <c r="D18" s="19" t="n">
        <v>5491</v>
      </c>
      <c r="E18" s="18" t="n">
        <v>444.6411265</v>
      </c>
      <c r="F18" s="20" t="n">
        <v>8.0934659</v>
      </c>
      <c r="G18" s="18" t="n">
        <v>471.72893329</v>
      </c>
      <c r="H18" s="20" t="n">
        <v>5.2293821</v>
      </c>
      <c r="I18" s="18" t="n">
        <v>482.62515053</v>
      </c>
      <c r="J18" s="20" t="n">
        <v>3.95112737</v>
      </c>
      <c r="K18" s="18" t="n">
        <v>476.33479223</v>
      </c>
      <c r="L18" s="20" t="n">
        <v>5.0623686</v>
      </c>
      <c r="M18" s="18" t="n">
        <v>344.14369298</v>
      </c>
      <c r="N18" s="20" t="n">
        <v>18.50959331</v>
      </c>
      <c r="O18" s="18" t="s">
        <v>182</v>
      </c>
      <c r="P18" s="20" t="s">
        <v>182</v>
      </c>
      <c r="Q18" s="18" t="s">
        <v>182</v>
      </c>
      <c r="R18" s="20" t="s">
        <v>182</v>
      </c>
      <c r="S18" s="18" t="s">
        <v>182</v>
      </c>
      <c r="T18" s="20" t="s">
        <v>182</v>
      </c>
      <c r="U18" s="18" t="n">
        <v>380.26218824</v>
      </c>
      <c r="V18" s="20" t="n">
        <v>8.61078676</v>
      </c>
    </row>
    <row r="19" spans="1:22">
      <c r="A19" s="15" t="s">
        <v>194</v>
      </c>
      <c r="B19" s="17" t="n">
        <v>5658</v>
      </c>
      <c r="C19" s="18">
        <f>(267.0/B19*100)</f>
        <v/>
      </c>
      <c r="D19" s="19" t="n">
        <v>5391</v>
      </c>
      <c r="E19" s="18" t="n">
        <v>421.03601748</v>
      </c>
      <c r="F19" s="20" t="n">
        <v>7.13792183</v>
      </c>
      <c r="G19" s="18" t="n">
        <v>461.90176782</v>
      </c>
      <c r="H19" s="20" t="n">
        <v>5.20494947</v>
      </c>
      <c r="I19" s="18" t="n">
        <v>479.4822389</v>
      </c>
      <c r="J19" s="20" t="n">
        <v>3.00553902</v>
      </c>
      <c r="K19" s="18" t="n">
        <v>487.07550958</v>
      </c>
      <c r="L19" s="20" t="n">
        <v>3.90976068</v>
      </c>
      <c r="M19" s="18" t="n">
        <v>417.5235188</v>
      </c>
      <c r="N19" s="20" t="n">
        <v>18.56400748</v>
      </c>
      <c r="O19" s="18" t="s">
        <v>182</v>
      </c>
      <c r="P19" s="20" t="s">
        <v>182</v>
      </c>
      <c r="Q19" s="18" t="s">
        <v>182</v>
      </c>
      <c r="R19" s="20" t="s">
        <v>182</v>
      </c>
      <c r="S19" s="18" t="s">
        <v>182</v>
      </c>
      <c r="T19" s="20" t="s">
        <v>182</v>
      </c>
      <c r="U19" s="18" t="n">
        <v>391.68012324</v>
      </c>
      <c r="V19" s="20" t="n">
        <v>7.13801633</v>
      </c>
    </row>
    <row r="20" spans="1:22">
      <c r="A20" s="15" t="s">
        <v>195</v>
      </c>
      <c r="B20" s="17" t="n">
        <v>3371</v>
      </c>
      <c r="C20" s="18">
        <f>(81.0/B20*100)</f>
        <v/>
      </c>
      <c r="D20" s="19" t="n">
        <v>3290</v>
      </c>
      <c r="E20" s="18" t="n">
        <v>452.74423333</v>
      </c>
      <c r="F20" s="20" t="n">
        <v>11.5297929</v>
      </c>
      <c r="G20" s="18" t="n">
        <v>487.35006309</v>
      </c>
      <c r="H20" s="20" t="n">
        <v>5.46106012</v>
      </c>
      <c r="I20" s="18" t="n">
        <v>489.27160144</v>
      </c>
      <c r="J20" s="20" t="n">
        <v>2.92602889</v>
      </c>
      <c r="K20" s="18" t="n">
        <v>494.6705628</v>
      </c>
      <c r="L20" s="20" t="n">
        <v>4.30584763</v>
      </c>
      <c r="M20" s="18" t="s">
        <v>182</v>
      </c>
      <c r="N20" s="20" t="s">
        <v>182</v>
      </c>
      <c r="O20" s="18" t="s">
        <v>182</v>
      </c>
      <c r="P20" s="20" t="s">
        <v>182</v>
      </c>
      <c r="Q20" s="18" t="s">
        <v>182</v>
      </c>
      <c r="R20" s="20" t="s">
        <v>182</v>
      </c>
      <c r="S20" s="18" t="s">
        <v>182</v>
      </c>
      <c r="T20" s="20" t="s">
        <v>182</v>
      </c>
      <c r="U20" s="18" t="n">
        <v>410.17792706</v>
      </c>
      <c r="V20" s="20" t="n">
        <v>6.75244023</v>
      </c>
    </row>
    <row r="21" spans="1:22">
      <c r="A21" s="15" t="s">
        <v>196</v>
      </c>
      <c r="B21" s="17" t="n">
        <v>5741</v>
      </c>
      <c r="C21" s="18">
        <f>(109.0/B21*100)</f>
        <v/>
      </c>
      <c r="D21" s="19" t="n">
        <v>5632</v>
      </c>
      <c r="E21" s="18" t="n">
        <v>471.4146188</v>
      </c>
      <c r="F21" s="20" t="n">
        <v>8.31542093</v>
      </c>
      <c r="G21" s="18" t="n">
        <v>517.86975685</v>
      </c>
      <c r="H21" s="20" t="n">
        <v>3.43379922</v>
      </c>
      <c r="I21" s="18" t="n">
        <v>523.6535790299999</v>
      </c>
      <c r="J21" s="20" t="n">
        <v>2.95209816</v>
      </c>
      <c r="K21" s="18" t="n">
        <v>532.22785681</v>
      </c>
      <c r="L21" s="20" t="n">
        <v>2.93752534</v>
      </c>
      <c r="M21" s="18" t="n">
        <v>412.14039851</v>
      </c>
      <c r="N21" s="20" t="n">
        <v>36.64432922</v>
      </c>
      <c r="O21" s="18" t="s">
        <v>182</v>
      </c>
      <c r="P21" s="20" t="s">
        <v>182</v>
      </c>
      <c r="Q21" s="18" t="s">
        <v>182</v>
      </c>
      <c r="R21" s="20" t="s">
        <v>182</v>
      </c>
      <c r="S21" s="18" t="s">
        <v>182</v>
      </c>
      <c r="T21" s="20" t="s">
        <v>182</v>
      </c>
      <c r="U21" s="18" t="n">
        <v>453.05484892</v>
      </c>
      <c r="V21" s="20" t="n">
        <v>9.11771061</v>
      </c>
    </row>
    <row r="22" spans="1:22">
      <c r="A22" s="15" t="s">
        <v>197</v>
      </c>
      <c r="B22" s="17" t="n">
        <v>6598</v>
      </c>
      <c r="C22" s="18">
        <f>(106.0/B22*100)</f>
        <v/>
      </c>
      <c r="D22" s="19" t="n">
        <v>6492</v>
      </c>
      <c r="E22" s="18" t="n">
        <v>443.7253961</v>
      </c>
      <c r="F22" s="20" t="n">
        <v>9.49158156</v>
      </c>
      <c r="G22" s="18" t="n">
        <v>487.94857645</v>
      </c>
      <c r="H22" s="20" t="n">
        <v>6.20995149</v>
      </c>
      <c r="I22" s="18" t="n">
        <v>498.86247758</v>
      </c>
      <c r="J22" s="20" t="n">
        <v>4.53060576</v>
      </c>
      <c r="K22" s="18" t="n">
        <v>501.4559237</v>
      </c>
      <c r="L22" s="20" t="n">
        <v>4.22278504</v>
      </c>
      <c r="M22" s="18" t="n">
        <v>371.78539807</v>
      </c>
      <c r="N22" s="20" t="n">
        <v>9.287245390000001</v>
      </c>
      <c r="O22" s="18" t="s">
        <v>182</v>
      </c>
      <c r="P22" s="20" t="s">
        <v>182</v>
      </c>
      <c r="Q22" s="18" t="n">
        <v>481.75555063</v>
      </c>
      <c r="R22" s="20" t="n">
        <v>8.711038220000001</v>
      </c>
      <c r="S22" s="18" t="s">
        <v>182</v>
      </c>
      <c r="T22" s="20" t="s">
        <v>182</v>
      </c>
      <c r="U22" s="18" t="n">
        <v>379.95562832</v>
      </c>
      <c r="V22" s="20" t="n">
        <v>8.830403349999999</v>
      </c>
    </row>
    <row r="23" spans="1:22">
      <c r="A23" s="15" t="s">
        <v>198</v>
      </c>
      <c r="B23" s="17" t="n">
        <v>11583</v>
      </c>
      <c r="C23" s="18">
        <f>(563.0/B23*100)</f>
        <v/>
      </c>
      <c r="D23" s="19" t="n">
        <v>11020</v>
      </c>
      <c r="E23" s="18" t="n">
        <v>455.42884988</v>
      </c>
      <c r="F23" s="20" t="n">
        <v>7.4470867</v>
      </c>
      <c r="G23" s="18" t="n">
        <v>489.77229706</v>
      </c>
      <c r="H23" s="20" t="n">
        <v>4.11207874</v>
      </c>
      <c r="I23" s="18" t="n">
        <v>495.57731301</v>
      </c>
      <c r="J23" s="20" t="n">
        <v>2.88259507</v>
      </c>
      <c r="K23" s="18" t="n">
        <v>497.02123474</v>
      </c>
      <c r="L23" s="20" t="n">
        <v>4.82281611</v>
      </c>
      <c r="M23" s="18" t="n">
        <v>415.78740956</v>
      </c>
      <c r="N23" s="20" t="n">
        <v>22.44752181</v>
      </c>
      <c r="O23" s="18" t="s">
        <v>182</v>
      </c>
      <c r="P23" s="20" t="s">
        <v>182</v>
      </c>
      <c r="Q23" s="18" t="s">
        <v>182</v>
      </c>
      <c r="R23" s="20" t="s">
        <v>182</v>
      </c>
      <c r="S23" s="18" t="s">
        <v>182</v>
      </c>
      <c r="T23" s="20" t="s">
        <v>182</v>
      </c>
      <c r="U23" s="18" t="n">
        <v>413.62834777</v>
      </c>
      <c r="V23" s="20" t="n">
        <v>7.61315687</v>
      </c>
    </row>
    <row r="24" spans="1:22">
      <c r="A24" s="15" t="s">
        <v>199</v>
      </c>
      <c r="B24" s="17" t="n">
        <v>6647</v>
      </c>
      <c r="C24" s="18">
        <f>(29.0/B24*100)</f>
        <v/>
      </c>
      <c r="D24" s="19" t="n">
        <v>6618</v>
      </c>
      <c r="E24" s="18" t="n">
        <v>506.00510426</v>
      </c>
      <c r="F24" s="20" t="n">
        <v>4.13331079</v>
      </c>
      <c r="G24" s="18" t="n">
        <v>525.92055701</v>
      </c>
      <c r="H24" s="20" t="n">
        <v>3.19742601</v>
      </c>
      <c r="I24" s="18" t="n">
        <v>521.1754954100001</v>
      </c>
      <c r="J24" s="20" t="n">
        <v>4.08938329</v>
      </c>
      <c r="K24" s="18" t="n">
        <v>514.88301818</v>
      </c>
      <c r="L24" s="20" t="n">
        <v>6.99542327</v>
      </c>
      <c r="M24" s="18" t="n">
        <v>421.72680658</v>
      </c>
      <c r="N24" s="20" t="n">
        <v>17.49008828</v>
      </c>
      <c r="O24" s="18" t="s">
        <v>182</v>
      </c>
      <c r="P24" s="20" t="s">
        <v>182</v>
      </c>
      <c r="Q24" s="18" t="s">
        <v>182</v>
      </c>
      <c r="R24" s="20" t="s">
        <v>182</v>
      </c>
      <c r="S24" s="18" t="s">
        <v>182</v>
      </c>
      <c r="T24" s="20" t="s">
        <v>182</v>
      </c>
      <c r="U24" s="18" t="n">
        <v>442.43983758</v>
      </c>
      <c r="V24" s="20" t="n">
        <v>14.72037339</v>
      </c>
    </row>
    <row r="25" spans="1:22">
      <c r="A25" s="15" t="s">
        <v>200</v>
      </c>
      <c r="B25" s="17" t="n">
        <v>5581</v>
      </c>
      <c r="C25" s="18">
        <f>(28.0/B25*100)</f>
        <v/>
      </c>
      <c r="D25" s="19" t="n">
        <v>5553</v>
      </c>
      <c r="E25" s="18" t="n">
        <v>496.1683845</v>
      </c>
      <c r="F25" s="20" t="n">
        <v>5.69055571</v>
      </c>
      <c r="G25" s="18" t="n">
        <v>522.5538695</v>
      </c>
      <c r="H25" s="20" t="n">
        <v>4.2309306</v>
      </c>
      <c r="I25" s="18" t="n">
        <v>517.55751751</v>
      </c>
      <c r="J25" s="20" t="n">
        <v>3.59372024</v>
      </c>
      <c r="K25" s="18" t="n">
        <v>542.62166429</v>
      </c>
      <c r="L25" s="20" t="n">
        <v>6.70922482</v>
      </c>
      <c r="M25" s="18" t="n">
        <v>368.87327966</v>
      </c>
      <c r="N25" s="20" t="n">
        <v>23.3815843</v>
      </c>
      <c r="O25" s="18" t="s">
        <v>182</v>
      </c>
      <c r="P25" s="20" t="s">
        <v>182</v>
      </c>
      <c r="Q25" s="18" t="s">
        <v>182</v>
      </c>
      <c r="R25" s="20" t="s">
        <v>182</v>
      </c>
      <c r="S25" s="18" t="s">
        <v>182</v>
      </c>
      <c r="T25" s="20" t="s">
        <v>182</v>
      </c>
      <c r="U25" s="18" t="n">
        <v>444.94411472</v>
      </c>
      <c r="V25" s="20" t="n">
        <v>20.82383489</v>
      </c>
    </row>
    <row r="26" spans="1:22">
      <c r="A26" s="15" t="s">
        <v>201</v>
      </c>
      <c r="B26" s="17" t="n">
        <v>4869</v>
      </c>
      <c r="C26" s="18">
        <f>(118.0/B26*100)</f>
        <v/>
      </c>
      <c r="D26" s="19" t="n">
        <v>4751</v>
      </c>
      <c r="E26" s="18" t="n">
        <v>458.62071372</v>
      </c>
      <c r="F26" s="20" t="n">
        <v>6.34060813</v>
      </c>
      <c r="G26" s="18" t="n">
        <v>481.99248781</v>
      </c>
      <c r="H26" s="20" t="n">
        <v>3.34229557</v>
      </c>
      <c r="I26" s="18" t="n">
        <v>492.89543374</v>
      </c>
      <c r="J26" s="20" t="n">
        <v>2.14309914</v>
      </c>
      <c r="K26" s="18" t="n">
        <v>502.37166213</v>
      </c>
      <c r="L26" s="20" t="n">
        <v>4.1293608</v>
      </c>
      <c r="M26" s="18" t="s">
        <v>182</v>
      </c>
      <c r="N26" s="20" t="s">
        <v>182</v>
      </c>
      <c r="O26" s="18" t="s">
        <v>182</v>
      </c>
      <c r="P26" s="20" t="s">
        <v>182</v>
      </c>
      <c r="Q26" s="18" t="s">
        <v>182</v>
      </c>
      <c r="R26" s="20" t="s">
        <v>182</v>
      </c>
      <c r="S26" s="18" t="s">
        <v>182</v>
      </c>
      <c r="T26" s="20" t="s">
        <v>182</v>
      </c>
      <c r="U26" s="18" t="n">
        <v>421.98371391</v>
      </c>
      <c r="V26" s="20" t="n">
        <v>8.440684750000001</v>
      </c>
    </row>
    <row r="27" spans="1:22">
      <c r="A27" s="15" t="s">
        <v>202</v>
      </c>
      <c r="B27" s="17" t="n">
        <v>5299</v>
      </c>
      <c r="C27" s="18">
        <f>(237.0/B27*100)</f>
        <v/>
      </c>
      <c r="D27" s="19" t="n">
        <v>5062</v>
      </c>
      <c r="E27" s="18" t="n">
        <v>450.65714175</v>
      </c>
      <c r="F27" s="20" t="n">
        <v>6.3023876</v>
      </c>
      <c r="G27" s="18" t="n">
        <v>487.96646739</v>
      </c>
      <c r="H27" s="20" t="n">
        <v>3.95720902</v>
      </c>
      <c r="I27" s="18" t="n">
        <v>498.34897237</v>
      </c>
      <c r="J27" s="20" t="n">
        <v>2.66558892</v>
      </c>
      <c r="K27" s="18" t="n">
        <v>503.29526443</v>
      </c>
      <c r="L27" s="20" t="n">
        <v>3.37948418</v>
      </c>
      <c r="M27" s="18" t="n">
        <v>387.30917951</v>
      </c>
      <c r="N27" s="20" t="n">
        <v>16.08929805</v>
      </c>
      <c r="O27" s="18" t="s">
        <v>182</v>
      </c>
      <c r="P27" s="20" t="s">
        <v>182</v>
      </c>
      <c r="Q27" s="18" t="s">
        <v>182</v>
      </c>
      <c r="R27" s="20" t="s">
        <v>182</v>
      </c>
      <c r="S27" s="18" t="s">
        <v>182</v>
      </c>
      <c r="T27" s="20" t="s">
        <v>182</v>
      </c>
      <c r="U27" s="18" t="n">
        <v>408.66299544</v>
      </c>
      <c r="V27" s="20" t="n">
        <v>4.57144047</v>
      </c>
    </row>
    <row r="28" spans="1:22">
      <c r="A28" s="15" t="s">
        <v>203</v>
      </c>
      <c r="B28" s="17" t="n">
        <v>7568</v>
      </c>
      <c r="C28" s="18">
        <f>(162.0/B28*100)</f>
        <v/>
      </c>
      <c r="D28" s="19" t="n">
        <v>7406</v>
      </c>
      <c r="E28" s="18" t="n">
        <v>383.8544133</v>
      </c>
      <c r="F28" s="20" t="n">
        <v>4.81528574</v>
      </c>
      <c r="G28" s="18" t="n">
        <v>420.47848137</v>
      </c>
      <c r="H28" s="20" t="n">
        <v>3.69099954</v>
      </c>
      <c r="I28" s="18" t="n">
        <v>430.61588315</v>
      </c>
      <c r="J28" s="20" t="n">
        <v>2.62533486</v>
      </c>
      <c r="K28" s="18" t="n">
        <v>448.57583232</v>
      </c>
      <c r="L28" s="20" t="n">
        <v>3.93296776</v>
      </c>
      <c r="M28" s="18" t="n">
        <v>334.93985653</v>
      </c>
      <c r="N28" s="20" t="n">
        <v>9.19196545</v>
      </c>
      <c r="O28" s="18" t="s">
        <v>182</v>
      </c>
      <c r="P28" s="20" t="s">
        <v>182</v>
      </c>
      <c r="Q28" s="18" t="s">
        <v>182</v>
      </c>
      <c r="R28" s="20" t="s">
        <v>182</v>
      </c>
      <c r="S28" s="18" t="s">
        <v>182</v>
      </c>
      <c r="T28" s="20" t="s">
        <v>182</v>
      </c>
      <c r="U28" s="18" t="n">
        <v>363.79654876</v>
      </c>
      <c r="V28" s="20" t="n">
        <v>7.25775493</v>
      </c>
    </row>
    <row r="29" spans="1:22">
      <c r="A29" s="15" t="s">
        <v>204</v>
      </c>
      <c r="B29" s="17" t="n">
        <v>5385</v>
      </c>
      <c r="C29" s="18">
        <f>(37.0/B29*100)</f>
        <v/>
      </c>
      <c r="D29" s="19" t="n">
        <v>5348</v>
      </c>
      <c r="E29" s="18" t="n">
        <v>476.03326415</v>
      </c>
      <c r="F29" s="20" t="n">
        <v>9.23050069</v>
      </c>
      <c r="G29" s="18" t="n">
        <v>509.66406649</v>
      </c>
      <c r="H29" s="20" t="n">
        <v>4.64992606</v>
      </c>
      <c r="I29" s="18" t="n">
        <v>510.80392006</v>
      </c>
      <c r="J29" s="20" t="n">
        <v>2.71247736</v>
      </c>
      <c r="K29" s="18" t="n">
        <v>517.54127379</v>
      </c>
      <c r="L29" s="20" t="n">
        <v>4.15549772</v>
      </c>
      <c r="M29" s="18" t="n">
        <v>324.13415987</v>
      </c>
      <c r="N29" s="20" t="n">
        <v>51.69632977</v>
      </c>
      <c r="O29" s="18" t="s">
        <v>182</v>
      </c>
      <c r="P29" s="20" t="s">
        <v>182</v>
      </c>
      <c r="Q29" s="18" t="n">
        <v>314.02123871</v>
      </c>
      <c r="R29" s="20" t="n">
        <v>13.26138992</v>
      </c>
      <c r="S29" s="18" t="s">
        <v>182</v>
      </c>
      <c r="T29" s="20" t="s">
        <v>182</v>
      </c>
      <c r="U29" s="18" t="n">
        <v>398.60431873</v>
      </c>
      <c r="V29" s="20" t="n">
        <v>12.33717692</v>
      </c>
    </row>
    <row r="30" spans="1:22">
      <c r="A30" s="15" t="s">
        <v>205</v>
      </c>
      <c r="B30" s="17" t="n">
        <v>4520</v>
      </c>
      <c r="C30" s="18">
        <f>(666.0/B30*100)</f>
        <v/>
      </c>
      <c r="D30" s="19" t="n">
        <v>3854</v>
      </c>
      <c r="E30" s="18" t="n">
        <v>496.44786657</v>
      </c>
      <c r="F30" s="20" t="n">
        <v>13.22744502</v>
      </c>
      <c r="G30" s="18" t="n">
        <v>521.62720246</v>
      </c>
      <c r="H30" s="20" t="n">
        <v>7.01004709</v>
      </c>
      <c r="I30" s="18" t="n">
        <v>522.51237516</v>
      </c>
      <c r="J30" s="20" t="n">
        <v>3.32084666</v>
      </c>
      <c r="K30" s="18" t="n">
        <v>527.16729578</v>
      </c>
      <c r="L30" s="20" t="n">
        <v>3.82274079</v>
      </c>
      <c r="M30" s="18" t="n">
        <v>405.01001004</v>
      </c>
      <c r="N30" s="20" t="n">
        <v>26.28454288</v>
      </c>
      <c r="O30" s="18" t="s">
        <v>182</v>
      </c>
      <c r="P30" s="20" t="s">
        <v>182</v>
      </c>
      <c r="Q30" s="18" t="s">
        <v>182</v>
      </c>
      <c r="R30" s="20" t="s">
        <v>182</v>
      </c>
      <c r="S30" s="18" t="s">
        <v>182</v>
      </c>
      <c r="T30" s="20" t="s">
        <v>182</v>
      </c>
      <c r="U30" s="18" t="n">
        <v>416.57848955</v>
      </c>
      <c r="V30" s="20" t="n">
        <v>7.03690332</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(19.0/B32*100)</f>
        <v/>
      </c>
      <c r="D32" s="19" t="n">
        <v>4459</v>
      </c>
      <c r="E32" s="18" t="n">
        <v>450.5512702</v>
      </c>
      <c r="F32" s="20" t="n">
        <v>7.70258281</v>
      </c>
      <c r="G32" s="18" t="n">
        <v>499.88895166</v>
      </c>
      <c r="H32" s="20" t="n">
        <v>4.35709495</v>
      </c>
      <c r="I32" s="18" t="n">
        <v>510.29607171</v>
      </c>
      <c r="J32" s="20" t="n">
        <v>2.75103682</v>
      </c>
      <c r="K32" s="18" t="n">
        <v>521.36465819</v>
      </c>
      <c r="L32" s="20" t="n">
        <v>4.06662549</v>
      </c>
      <c r="M32" s="18" t="n">
        <v>415.96615723</v>
      </c>
      <c r="N32" s="20" t="n">
        <v>23.22638406</v>
      </c>
      <c r="O32" s="18" t="s">
        <v>182</v>
      </c>
      <c r="P32" s="20" t="s">
        <v>182</v>
      </c>
      <c r="Q32" s="18" t="s">
        <v>182</v>
      </c>
      <c r="R32" s="20" t="s">
        <v>182</v>
      </c>
      <c r="S32" s="18" t="s">
        <v>182</v>
      </c>
      <c r="T32" s="20" t="s">
        <v>182</v>
      </c>
      <c r="U32" s="18" t="n">
        <v>416.24843535</v>
      </c>
      <c r="V32" s="20" t="n">
        <v>10.10825281</v>
      </c>
    </row>
    <row r="33" spans="1:22">
      <c r="A33" s="15" t="s">
        <v>208</v>
      </c>
      <c r="B33" s="17" t="n">
        <v>7325</v>
      </c>
      <c r="C33" s="18">
        <f>(263.0/B33*100)</f>
        <v/>
      </c>
      <c r="D33" s="19" t="n">
        <v>7062</v>
      </c>
      <c r="E33" s="18" t="n">
        <v>461.70828483</v>
      </c>
      <c r="F33" s="20" t="n">
        <v>11.3149237</v>
      </c>
      <c r="G33" s="18" t="n">
        <v>508.0925965</v>
      </c>
      <c r="H33" s="20" t="n">
        <v>5.01945262</v>
      </c>
      <c r="I33" s="18" t="n">
        <v>499.53324608</v>
      </c>
      <c r="J33" s="20" t="n">
        <v>2.83347458</v>
      </c>
      <c r="K33" s="18" t="n">
        <v>507.16737359</v>
      </c>
      <c r="L33" s="20" t="n">
        <v>4.18244366</v>
      </c>
      <c r="M33" s="18" t="n">
        <v>376.02911283</v>
      </c>
      <c r="N33" s="20" t="n">
        <v>21.32653468</v>
      </c>
      <c r="O33" s="18" t="s">
        <v>182</v>
      </c>
      <c r="P33" s="20" t="s">
        <v>182</v>
      </c>
      <c r="Q33" s="18" t="s">
        <v>182</v>
      </c>
      <c r="R33" s="20" t="s">
        <v>182</v>
      </c>
      <c r="S33" s="18" t="s">
        <v>182</v>
      </c>
      <c r="T33" s="20" t="s">
        <v>182</v>
      </c>
      <c r="U33" s="18" t="n">
        <v>427.4204013</v>
      </c>
      <c r="V33" s="20" t="n">
        <v>9.4903786</v>
      </c>
    </row>
    <row r="34" spans="1:22">
      <c r="A34" s="15" t="s">
        <v>209</v>
      </c>
      <c r="B34" s="17" t="n">
        <v>6350</v>
      </c>
      <c r="C34" s="18">
        <f>(112.0/B34*100)</f>
        <v/>
      </c>
      <c r="D34" s="19" t="n">
        <v>6238</v>
      </c>
      <c r="E34" s="18" t="n">
        <v>413.47815359</v>
      </c>
      <c r="F34" s="20" t="n">
        <v>6.78500344</v>
      </c>
      <c r="G34" s="18" t="n">
        <v>461.68807429</v>
      </c>
      <c r="H34" s="20" t="n">
        <v>3.69672412</v>
      </c>
      <c r="I34" s="18" t="n">
        <v>474.90767651</v>
      </c>
      <c r="J34" s="20" t="n">
        <v>2.88138327</v>
      </c>
      <c r="K34" s="18" t="n">
        <v>463.64549187</v>
      </c>
      <c r="L34" s="20" t="n">
        <v>4.53492694</v>
      </c>
      <c r="M34" s="18" t="n">
        <v>336.00964723</v>
      </c>
      <c r="N34" s="20" t="n">
        <v>14.75537024</v>
      </c>
      <c r="O34" s="18" t="s">
        <v>182</v>
      </c>
      <c r="P34" s="20" t="s">
        <v>182</v>
      </c>
      <c r="Q34" s="18" t="n">
        <v>263.37193708</v>
      </c>
      <c r="R34" s="20" t="n">
        <v>13.61114927</v>
      </c>
      <c r="S34" s="18" t="s">
        <v>182</v>
      </c>
      <c r="T34" s="20" t="s">
        <v>182</v>
      </c>
      <c r="U34" s="18" t="n">
        <v>354.64355299</v>
      </c>
      <c r="V34" s="20" t="n">
        <v>7.65404169</v>
      </c>
    </row>
    <row r="35" spans="1:22">
      <c r="A35" s="15" t="s">
        <v>210</v>
      </c>
      <c r="B35" s="17" t="n">
        <v>6406</v>
      </c>
      <c r="C35" s="18">
        <f>(101.0/B35*100)</f>
        <v/>
      </c>
      <c r="D35" s="19" t="n">
        <v>6305</v>
      </c>
      <c r="E35" s="18" t="n">
        <v>484.98182891</v>
      </c>
      <c r="F35" s="20" t="n">
        <v>9.28656563</v>
      </c>
      <c r="G35" s="18" t="n">
        <v>516.73572843</v>
      </c>
      <c r="H35" s="20" t="n">
        <v>4.08634032</v>
      </c>
      <c r="I35" s="18" t="n">
        <v>512.78258434</v>
      </c>
      <c r="J35" s="20" t="n">
        <v>2.03712539</v>
      </c>
      <c r="K35" s="18" t="n">
        <v>512.07112359</v>
      </c>
      <c r="L35" s="20" t="n">
        <v>4.11029318</v>
      </c>
      <c r="M35" s="18" t="n">
        <v>430.2645433</v>
      </c>
      <c r="N35" s="20" t="n">
        <v>21.07802728</v>
      </c>
      <c r="O35" s="18" t="s">
        <v>182</v>
      </c>
      <c r="P35" s="20" t="s">
        <v>182</v>
      </c>
      <c r="Q35" s="18" t="n">
        <v>337.32521215</v>
      </c>
      <c r="R35" s="20" t="n">
        <v>11.65794297</v>
      </c>
      <c r="S35" s="18" t="s">
        <v>182</v>
      </c>
      <c r="T35" s="20" t="s">
        <v>182</v>
      </c>
      <c r="U35" s="18" t="n">
        <v>420.05591605</v>
      </c>
      <c r="V35" s="20" t="n">
        <v>7.69285673</v>
      </c>
    </row>
    <row r="36" spans="1:22">
      <c r="A36" s="15" t="s">
        <v>211</v>
      </c>
      <c r="B36" s="17" t="n">
        <v>6736</v>
      </c>
      <c r="C36" s="18">
        <f>(93.0/B36*100)</f>
        <v/>
      </c>
      <c r="D36" s="19" t="n">
        <v>6643</v>
      </c>
      <c r="E36" s="18" t="n">
        <v>464.95022295</v>
      </c>
      <c r="F36" s="20" t="n">
        <v>6.80079941</v>
      </c>
      <c r="G36" s="18" t="n">
        <v>504.4025454</v>
      </c>
      <c r="H36" s="20" t="n">
        <v>3.72976544</v>
      </c>
      <c r="I36" s="18" t="n">
        <v>504.27559844</v>
      </c>
      <c r="J36" s="20" t="n">
        <v>2.48304299</v>
      </c>
      <c r="K36" s="18" t="n">
        <v>500.52248172</v>
      </c>
      <c r="L36" s="20" t="n">
        <v>3.07121857</v>
      </c>
      <c r="M36" s="18" t="n">
        <v>369.72364582</v>
      </c>
      <c r="N36" s="20" t="n">
        <v>22.3136275</v>
      </c>
      <c r="O36" s="18" t="s">
        <v>182</v>
      </c>
      <c r="P36" s="20" t="s">
        <v>182</v>
      </c>
      <c r="Q36" s="18" t="s">
        <v>182</v>
      </c>
      <c r="R36" s="20" t="s">
        <v>182</v>
      </c>
      <c r="S36" s="18" t="s">
        <v>182</v>
      </c>
      <c r="T36" s="20" t="s">
        <v>182</v>
      </c>
      <c r="U36" s="18" t="n">
        <v>408.2084726</v>
      </c>
      <c r="V36" s="20" t="n">
        <v>7.91196362</v>
      </c>
    </row>
    <row r="37" spans="1:22">
      <c r="A37" s="15" t="s">
        <v>212</v>
      </c>
      <c r="B37" s="17" t="n">
        <v>5458</v>
      </c>
      <c r="C37" s="18">
        <f>(362.0/B37*100)</f>
        <v/>
      </c>
      <c r="D37" s="19" t="n">
        <v>5096</v>
      </c>
      <c r="E37" s="18" t="n">
        <v>473.76928949</v>
      </c>
      <c r="F37" s="20" t="n">
        <v>9.12939557</v>
      </c>
      <c r="G37" s="18" t="n">
        <v>512.66426412</v>
      </c>
      <c r="H37" s="20" t="n">
        <v>5.39964599</v>
      </c>
      <c r="I37" s="18" t="n">
        <v>513.82966228</v>
      </c>
      <c r="J37" s="20" t="n">
        <v>3.47375118</v>
      </c>
      <c r="K37" s="18" t="n">
        <v>520.51574845</v>
      </c>
      <c r="L37" s="20" t="n">
        <v>3.67790493</v>
      </c>
      <c r="M37" s="18" t="n">
        <v>343.16972128</v>
      </c>
      <c r="N37" s="20" t="n">
        <v>23.12127196</v>
      </c>
      <c r="O37" s="18" t="s">
        <v>182</v>
      </c>
      <c r="P37" s="20" t="s">
        <v>182</v>
      </c>
      <c r="Q37" s="18" t="s">
        <v>182</v>
      </c>
      <c r="R37" s="20" t="s">
        <v>182</v>
      </c>
      <c r="S37" s="18" t="s">
        <v>182</v>
      </c>
      <c r="T37" s="20" t="s">
        <v>182</v>
      </c>
      <c r="U37" s="18" t="n">
        <v>416.98859684</v>
      </c>
      <c r="V37" s="20" t="n">
        <v>6.81120417</v>
      </c>
    </row>
    <row r="38" spans="1:22">
      <c r="A38" s="15" t="s">
        <v>213</v>
      </c>
      <c r="B38" s="17" t="n">
        <v>5860</v>
      </c>
      <c r="C38" s="18">
        <f>(78.0/B38*100)</f>
        <v/>
      </c>
      <c r="D38" s="19" t="n">
        <v>5782</v>
      </c>
      <c r="E38" s="18" t="n">
        <v>479.06185758</v>
      </c>
      <c r="F38" s="20" t="n">
        <v>7.89592138</v>
      </c>
      <c r="G38" s="18" t="n">
        <v>502.27624725</v>
      </c>
      <c r="H38" s="20" t="n">
        <v>4.6175649</v>
      </c>
      <c r="I38" s="18" t="n">
        <v>503.17679635</v>
      </c>
      <c r="J38" s="20" t="n">
        <v>3.45203037</v>
      </c>
      <c r="K38" s="18" t="n">
        <v>497.00005692</v>
      </c>
      <c r="L38" s="20" t="n">
        <v>4.15588219</v>
      </c>
      <c r="M38" s="18" t="n">
        <v>369.61260262</v>
      </c>
      <c r="N38" s="20" t="n">
        <v>18.26023486</v>
      </c>
      <c r="O38" s="18" t="s">
        <v>182</v>
      </c>
      <c r="P38" s="20" t="s">
        <v>182</v>
      </c>
      <c r="Q38" s="18" t="s">
        <v>182</v>
      </c>
      <c r="R38" s="20" t="s">
        <v>182</v>
      </c>
      <c r="S38" s="18" t="s">
        <v>182</v>
      </c>
      <c r="T38" s="20" t="s">
        <v>182</v>
      </c>
      <c r="U38" s="18" t="n">
        <v>426.41300704</v>
      </c>
      <c r="V38" s="20" t="n">
        <v>5.82871624</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(5697.0/B40*100)</f>
        <v/>
      </c>
      <c r="D40" s="19" t="n">
        <v>8460</v>
      </c>
      <c r="E40" s="18" t="n">
        <v>463.74070607</v>
      </c>
      <c r="F40" s="20" t="n">
        <v>10.61594325</v>
      </c>
      <c r="G40" s="18" t="n">
        <v>507.05212903</v>
      </c>
      <c r="H40" s="20" t="n">
        <v>5.8674115</v>
      </c>
      <c r="I40" s="18" t="n">
        <v>509.42008736</v>
      </c>
      <c r="J40" s="20" t="n">
        <v>3.39380623</v>
      </c>
      <c r="K40" s="18" t="n">
        <v>508.65240258</v>
      </c>
      <c r="L40" s="20" t="n">
        <v>4.01083723</v>
      </c>
      <c r="M40" s="18" t="n">
        <v>432.02468627</v>
      </c>
      <c r="N40" s="20" t="n">
        <v>21.89614716</v>
      </c>
      <c r="O40" s="18" t="s">
        <v>182</v>
      </c>
      <c r="P40" s="20" t="s">
        <v>182</v>
      </c>
      <c r="Q40" s="18" t="n">
        <v>493.18465857</v>
      </c>
      <c r="R40" s="20" t="n">
        <v>2.25147869</v>
      </c>
      <c r="S40" s="18" t="s">
        <v>182</v>
      </c>
      <c r="T40" s="20" t="s">
        <v>182</v>
      </c>
      <c r="U40" s="18" t="n">
        <v>407.75244182</v>
      </c>
      <c r="V40" s="20" t="n">
        <v>7.72395723</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(3006.0/B46*100)</f>
        <v/>
      </c>
      <c r="D46" s="19" t="n">
        <v>20135</v>
      </c>
      <c r="E46" s="18" t="n">
        <v>381.69168998</v>
      </c>
      <c r="F46" s="20" t="n">
        <v>6.36207128</v>
      </c>
      <c r="G46" s="18" t="n">
        <v>419.67363455</v>
      </c>
      <c r="H46" s="20" t="n">
        <v>4.29920287</v>
      </c>
      <c r="I46" s="18" t="n">
        <v>430.41808511</v>
      </c>
      <c r="J46" s="20" t="n">
        <v>4.24998804</v>
      </c>
      <c r="K46" s="18" t="n">
        <v>438.3797701</v>
      </c>
      <c r="L46" s="20" t="n">
        <v>5.46200612</v>
      </c>
      <c r="M46" s="18" t="n">
        <v>307.86644132</v>
      </c>
      <c r="N46" s="20" t="n">
        <v>11.90587687</v>
      </c>
      <c r="O46" s="18" t="s">
        <v>182</v>
      </c>
      <c r="P46" s="20" t="s">
        <v>182</v>
      </c>
      <c r="Q46" s="18" t="s">
        <v>182</v>
      </c>
      <c r="R46" s="20" t="s">
        <v>182</v>
      </c>
      <c r="S46" s="18" t="s">
        <v>182</v>
      </c>
      <c r="T46" s="20" t="s">
        <v>182</v>
      </c>
      <c r="U46" s="18" t="n">
        <v>388.5732059</v>
      </c>
      <c r="V46" s="20" t="n">
        <v>3.76621288</v>
      </c>
    </row>
    <row r="47" spans="1:22">
      <c r="A47" s="15" t="s">
        <v>222</v>
      </c>
      <c r="B47" s="17" t="n">
        <v>5928</v>
      </c>
      <c r="C47" s="18">
        <f>(262.0/B47*100)</f>
        <v/>
      </c>
      <c r="D47" s="19" t="n">
        <v>5666</v>
      </c>
      <c r="E47" s="18" t="n">
        <v>378.25178065</v>
      </c>
      <c r="F47" s="20" t="n">
        <v>9.370825119999999</v>
      </c>
      <c r="G47" s="18" t="n">
        <v>455.42159011</v>
      </c>
      <c r="H47" s="20" t="n">
        <v>6.16408098</v>
      </c>
      <c r="I47" s="18" t="n">
        <v>457.72317398</v>
      </c>
      <c r="J47" s="20" t="n">
        <v>4.6873337</v>
      </c>
      <c r="K47" s="18" t="n">
        <v>456.3964881</v>
      </c>
      <c r="L47" s="20" t="n">
        <v>6.36696004</v>
      </c>
      <c r="M47" s="18" t="n">
        <v>325.00177883</v>
      </c>
      <c r="N47" s="20" t="n">
        <v>13.28366105</v>
      </c>
      <c r="O47" s="18" t="s">
        <v>182</v>
      </c>
      <c r="P47" s="20" t="s">
        <v>182</v>
      </c>
      <c r="Q47" s="18" t="s">
        <v>182</v>
      </c>
      <c r="R47" s="20" t="s">
        <v>182</v>
      </c>
      <c r="S47" s="18" t="s">
        <v>182</v>
      </c>
      <c r="T47" s="20" t="s">
        <v>182</v>
      </c>
      <c r="U47" s="18" t="n">
        <v>356.39791073</v>
      </c>
      <c r="V47" s="20" t="n">
        <v>5.89697545</v>
      </c>
    </row>
    <row r="48" spans="1:22">
      <c r="A48" s="15" t="s">
        <v>223</v>
      </c>
      <c r="B48" s="17" t="n">
        <v>9841</v>
      </c>
      <c r="C48" s="18">
        <f>(19.0/B48*100)</f>
        <v/>
      </c>
      <c r="D48" s="19" t="n">
        <v>9822</v>
      </c>
      <c r="E48" s="18" t="n">
        <v>448.8391615</v>
      </c>
      <c r="F48" s="20" t="n">
        <v>8.43610084</v>
      </c>
      <c r="G48" s="18" t="n">
        <v>493.3604481</v>
      </c>
      <c r="H48" s="20" t="n">
        <v>5.22420971</v>
      </c>
      <c r="I48" s="18" t="n">
        <v>505.86334133</v>
      </c>
      <c r="J48" s="20" t="n">
        <v>5.25288016</v>
      </c>
      <c r="K48" s="18" t="n">
        <v>532.12160896</v>
      </c>
      <c r="L48" s="20" t="n">
        <v>6.82625452</v>
      </c>
      <c r="M48" s="18" t="n">
        <v>324.36252601</v>
      </c>
      <c r="N48" s="20" t="n">
        <v>11.17732921</v>
      </c>
      <c r="O48" s="18" t="s">
        <v>182</v>
      </c>
      <c r="P48" s="20" t="s">
        <v>182</v>
      </c>
      <c r="Q48" s="18" t="s">
        <v>182</v>
      </c>
      <c r="R48" s="20" t="s">
        <v>182</v>
      </c>
      <c r="S48" s="18" t="s">
        <v>182</v>
      </c>
      <c r="T48" s="20" t="s">
        <v>182</v>
      </c>
      <c r="U48" s="18" t="n">
        <v>397.875566</v>
      </c>
      <c r="V48" s="20" t="n">
        <v>25.21522366</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(1257.0/B50*100)</f>
        <v/>
      </c>
      <c r="D50" s="19" t="n">
        <v>10538</v>
      </c>
      <c r="E50" s="18" t="n">
        <v>374.92420483</v>
      </c>
      <c r="F50" s="20" t="n">
        <v>6.95009481</v>
      </c>
      <c r="G50" s="18" t="n">
        <v>408.04589215</v>
      </c>
      <c r="H50" s="20" t="n">
        <v>4.87620264</v>
      </c>
      <c r="I50" s="18" t="n">
        <v>441.09004473</v>
      </c>
      <c r="J50" s="20" t="n">
        <v>2.79438628</v>
      </c>
      <c r="K50" s="18" t="n">
        <v>457.37864184</v>
      </c>
      <c r="L50" s="20" t="n">
        <v>4.06476337</v>
      </c>
      <c r="M50" s="18" t="n">
        <v>322.25586987</v>
      </c>
      <c r="N50" s="20" t="n">
        <v>8.56992509</v>
      </c>
      <c r="O50" s="18" t="s">
        <v>182</v>
      </c>
      <c r="P50" s="20" t="s">
        <v>182</v>
      </c>
      <c r="Q50" s="18" t="s">
        <v>182</v>
      </c>
      <c r="R50" s="20" t="s">
        <v>182</v>
      </c>
      <c r="S50" s="18" t="s">
        <v>182</v>
      </c>
      <c r="T50" s="20" t="s">
        <v>182</v>
      </c>
      <c r="U50" s="18" t="n">
        <v>392.8161605</v>
      </c>
      <c r="V50" s="20" t="n">
        <v>7.14139048</v>
      </c>
    </row>
    <row r="51" spans="1:22">
      <c r="A51" s="15" t="s">
        <v>226</v>
      </c>
      <c r="B51" s="17" t="n">
        <v>6866</v>
      </c>
      <c r="C51" s="18">
        <f>(116.0/B51*100)</f>
        <v/>
      </c>
      <c r="D51" s="19" t="n">
        <v>6750</v>
      </c>
      <c r="E51" s="18" t="n">
        <v>405.87445008</v>
      </c>
      <c r="F51" s="20" t="n">
        <v>5.33425907</v>
      </c>
      <c r="G51" s="18" t="n">
        <v>422.47731739</v>
      </c>
      <c r="H51" s="20" t="n">
        <v>3.92652339</v>
      </c>
      <c r="I51" s="18" t="n">
        <v>439.29629027</v>
      </c>
      <c r="J51" s="20" t="n">
        <v>3.15554653</v>
      </c>
      <c r="K51" s="18" t="n">
        <v>445.10612282</v>
      </c>
      <c r="L51" s="20" t="n">
        <v>3.76212691</v>
      </c>
      <c r="M51" s="18" t="n">
        <v>306.15936954</v>
      </c>
      <c r="N51" s="20" t="n">
        <v>16.24559738</v>
      </c>
      <c r="O51" s="18" t="s">
        <v>182</v>
      </c>
      <c r="P51" s="20" t="s">
        <v>182</v>
      </c>
      <c r="Q51" s="18" t="n">
        <v>427.96430568</v>
      </c>
      <c r="R51" s="20" t="n">
        <v>5.20460603</v>
      </c>
      <c r="S51" s="18" t="s">
        <v>182</v>
      </c>
      <c r="T51" s="20" t="s">
        <v>182</v>
      </c>
      <c r="U51" s="18" t="n">
        <v>390.33159443</v>
      </c>
      <c r="V51" s="20" t="n">
        <v>5.0636051</v>
      </c>
    </row>
    <row r="52" spans="1:22">
      <c r="A52" s="15" t="s">
        <v>227</v>
      </c>
      <c r="B52" s="17" t="n">
        <v>5809</v>
      </c>
      <c r="C52" s="18">
        <f>(129.0/B52*100)</f>
        <v/>
      </c>
      <c r="D52" s="19" t="n">
        <v>5680</v>
      </c>
      <c r="E52" s="18" t="n">
        <v>426.87386471</v>
      </c>
      <c r="F52" s="20" t="n">
        <v>7.0835836</v>
      </c>
      <c r="G52" s="18" t="n">
        <v>488.33016305</v>
      </c>
      <c r="H52" s="20" t="n">
        <v>4.2431996</v>
      </c>
      <c r="I52" s="18" t="n">
        <v>495.20171638</v>
      </c>
      <c r="J52" s="20" t="n">
        <v>2.95121079</v>
      </c>
      <c r="K52" s="18" t="n">
        <v>501.33680321</v>
      </c>
      <c r="L52" s="20" t="n">
        <v>3.65668567</v>
      </c>
      <c r="M52" s="18" t="n">
        <v>369.52470076</v>
      </c>
      <c r="N52" s="20" t="n">
        <v>22.63947018</v>
      </c>
      <c r="O52" s="18" t="s">
        <v>182</v>
      </c>
      <c r="P52" s="20" t="s">
        <v>182</v>
      </c>
      <c r="Q52" s="18" t="s">
        <v>182</v>
      </c>
      <c r="R52" s="20" t="s">
        <v>182</v>
      </c>
      <c r="S52" s="18" t="s">
        <v>182</v>
      </c>
      <c r="T52" s="20" t="s">
        <v>182</v>
      </c>
      <c r="U52" s="18" t="n">
        <v>390.67712255</v>
      </c>
      <c r="V52" s="20" t="n">
        <v>6.9934726</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(544.0/B54*100)</f>
        <v/>
      </c>
      <c r="D54" s="19" t="n">
        <v>4196</v>
      </c>
      <c r="E54" s="18" t="n">
        <v>337.05049345</v>
      </c>
      <c r="F54" s="20" t="n">
        <v>5.44568651</v>
      </c>
      <c r="G54" s="18" t="n">
        <v>376.18674202</v>
      </c>
      <c r="H54" s="20" t="n">
        <v>5.34091334</v>
      </c>
      <c r="I54" s="18" t="n">
        <v>376.32908644</v>
      </c>
      <c r="J54" s="20" t="n">
        <v>4.09035063</v>
      </c>
      <c r="K54" s="18" t="n">
        <v>393.16915745</v>
      </c>
      <c r="L54" s="20" t="n">
        <v>4.78797849</v>
      </c>
      <c r="M54" s="18" t="n">
        <v>297.57841935</v>
      </c>
      <c r="N54" s="20" t="n">
        <v>8.27344974</v>
      </c>
      <c r="O54" s="18" t="s">
        <v>182</v>
      </c>
      <c r="P54" s="20" t="s">
        <v>182</v>
      </c>
      <c r="Q54" s="18" t="s">
        <v>182</v>
      </c>
      <c r="R54" s="20" t="s">
        <v>182</v>
      </c>
      <c r="S54" s="18" t="s">
        <v>182</v>
      </c>
      <c r="T54" s="20" t="s">
        <v>182</v>
      </c>
      <c r="U54" s="18" t="n">
        <v>315.39667177</v>
      </c>
      <c r="V54" s="20" t="n">
        <v>4.49029</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490.35050327</v>
      </c>
      <c r="F56" s="20" t="n">
        <v>8.678278430000001</v>
      </c>
      <c r="G56" s="18" t="n">
        <v>523.68059285</v>
      </c>
      <c r="H56" s="20" t="n">
        <v>5.70440064</v>
      </c>
      <c r="I56" s="18" t="n">
        <v>530.22664931</v>
      </c>
      <c r="J56" s="20" t="n">
        <v>2.77756389</v>
      </c>
      <c r="K56" s="18" t="n">
        <v>534.87749308</v>
      </c>
      <c r="L56" s="20" t="n">
        <v>4.26143754</v>
      </c>
      <c r="M56" s="18" t="n">
        <v>431.98054993</v>
      </c>
      <c r="N56" s="20" t="n">
        <v>17.09401393</v>
      </c>
      <c r="O56" s="18" t="s">
        <v>182</v>
      </c>
      <c r="P56" s="20" t="s">
        <v>182</v>
      </c>
      <c r="Q56" s="18" t="s">
        <v>182</v>
      </c>
      <c r="R56" s="20" t="s">
        <v>182</v>
      </c>
      <c r="S56" s="18" t="s">
        <v>182</v>
      </c>
      <c r="T56" s="20" t="s">
        <v>182</v>
      </c>
      <c r="U56" s="18" t="n">
        <v>431.73447129</v>
      </c>
      <c r="V56" s="20" t="n">
        <v>19.71376755</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(280.0/B61*100)</f>
        <v/>
      </c>
      <c r="D61" s="19" t="n">
        <v>6245</v>
      </c>
      <c r="E61" s="18" t="n">
        <v>423.98925365</v>
      </c>
      <c r="F61" s="20" t="n">
        <v>4.95825738</v>
      </c>
      <c r="G61" s="18" t="n">
        <v>453.84581131</v>
      </c>
      <c r="H61" s="20" t="n">
        <v>4.242949</v>
      </c>
      <c r="I61" s="18" t="n">
        <v>485.1641266</v>
      </c>
      <c r="J61" s="20" t="n">
        <v>2.56214993</v>
      </c>
      <c r="K61" s="18" t="n">
        <v>505.06826893</v>
      </c>
      <c r="L61" s="20" t="n">
        <v>4.14133567</v>
      </c>
      <c r="M61" s="18" t="n">
        <v>368.81442632</v>
      </c>
      <c r="N61" s="20" t="n">
        <v>17.16780352</v>
      </c>
      <c r="O61" s="18" t="s">
        <v>182</v>
      </c>
      <c r="P61" s="20" t="s">
        <v>182</v>
      </c>
      <c r="Q61" s="18" t="s">
        <v>182</v>
      </c>
      <c r="R61" s="20" t="s">
        <v>182</v>
      </c>
      <c r="S61" s="18" t="s">
        <v>182</v>
      </c>
      <c r="T61" s="20" t="s">
        <v>182</v>
      </c>
      <c r="U61" s="18" t="n">
        <v>382.95133782</v>
      </c>
      <c r="V61" s="20" t="n">
        <v>8.48767677</v>
      </c>
    </row>
    <row r="62" spans="1:22">
      <c r="A62" s="15" t="s">
        <v>237</v>
      </c>
      <c r="B62" s="17" t="n">
        <v>4476</v>
      </c>
      <c r="C62" s="18">
        <f>(5.0/B62*100)</f>
        <v/>
      </c>
      <c r="D62" s="19" t="n">
        <v>4471</v>
      </c>
      <c r="E62" s="18" t="n">
        <v>495.52234905</v>
      </c>
      <c r="F62" s="20" t="n">
        <v>8.47539508</v>
      </c>
      <c r="G62" s="18" t="n">
        <v>515.69633504</v>
      </c>
      <c r="H62" s="20" t="n">
        <v>2.90070716</v>
      </c>
      <c r="I62" s="18" t="n">
        <v>507.13973076</v>
      </c>
      <c r="J62" s="20" t="n">
        <v>1.70178509</v>
      </c>
      <c r="K62" s="18" t="n">
        <v>512.34889791</v>
      </c>
      <c r="L62" s="20" t="n">
        <v>4.38699991</v>
      </c>
      <c r="M62" s="18" t="n">
        <v>426.5402774</v>
      </c>
      <c r="N62" s="20" t="n">
        <v>15.63912385</v>
      </c>
      <c r="O62" s="18" t="s">
        <v>182</v>
      </c>
      <c r="P62" s="20" t="s">
        <v>182</v>
      </c>
      <c r="Q62" s="18" t="s">
        <v>182</v>
      </c>
      <c r="R62" s="20" t="s">
        <v>182</v>
      </c>
      <c r="S62" s="18" t="s">
        <v>182</v>
      </c>
      <c r="T62" s="20" t="s">
        <v>182</v>
      </c>
      <c r="U62" s="18" t="n">
        <v>462.50884315</v>
      </c>
      <c r="V62" s="20" t="n">
        <v>24.87228089</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(768.0/B67*100)</f>
        <v/>
      </c>
      <c r="D67" s="19" t="n">
        <v>6203</v>
      </c>
      <c r="E67" s="18" t="n">
        <v>371.60005327</v>
      </c>
      <c r="F67" s="20" t="n">
        <v>5.47506985</v>
      </c>
      <c r="G67" s="18" t="n">
        <v>399.85123845</v>
      </c>
      <c r="H67" s="20" t="n">
        <v>3.81037448</v>
      </c>
      <c r="I67" s="18" t="n">
        <v>420.75121187</v>
      </c>
      <c r="J67" s="20" t="n">
        <v>3.2232729</v>
      </c>
      <c r="K67" s="18" t="n">
        <v>439.5116909</v>
      </c>
      <c r="L67" s="20" t="n">
        <v>5.38970238</v>
      </c>
      <c r="M67" s="18" t="n">
        <v>291.76354753</v>
      </c>
      <c r="N67" s="20" t="n">
        <v>5.37762837</v>
      </c>
      <c r="O67" s="18" t="s">
        <v>182</v>
      </c>
      <c r="P67" s="20" t="s">
        <v>182</v>
      </c>
      <c r="Q67" s="18" t="s">
        <v>182</v>
      </c>
      <c r="R67" s="20" t="s">
        <v>182</v>
      </c>
      <c r="S67" s="18" t="s">
        <v>182</v>
      </c>
      <c r="T67" s="20" t="s">
        <v>182</v>
      </c>
      <c r="U67" s="18" t="n">
        <v>345.11949253</v>
      </c>
      <c r="V67" s="20" t="n">
        <v>6.01790194</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458.71048235</v>
      </c>
      <c r="F70" s="20" t="n">
        <v>8.634114289999999</v>
      </c>
      <c r="G70" s="18" t="n">
        <v>501.06164677</v>
      </c>
      <c r="H70" s="20" t="n">
        <v>3.77609326</v>
      </c>
      <c r="I70" s="18" t="n">
        <v>501.93910101</v>
      </c>
      <c r="J70" s="20" t="n">
        <v>3.29294463</v>
      </c>
      <c r="K70" s="18" t="n">
        <v>504.9733329</v>
      </c>
      <c r="L70" s="20" t="n">
        <v>4.78617663</v>
      </c>
      <c r="M70" s="18" t="n">
        <v>426.1731216</v>
      </c>
      <c r="N70" s="20" t="n">
        <v>17.43907662</v>
      </c>
      <c r="O70" s="18" t="s">
        <v>182</v>
      </c>
      <c r="P70" s="20" t="s">
        <v>182</v>
      </c>
      <c r="Q70" s="18" t="s">
        <v>182</v>
      </c>
      <c r="R70" s="20" t="s">
        <v>182</v>
      </c>
      <c r="S70" s="18" t="s">
        <v>182</v>
      </c>
      <c r="T70" s="20" t="s">
        <v>182</v>
      </c>
      <c r="U70" s="18" t="n">
        <v>435.634474</v>
      </c>
      <c r="V70" s="20" t="n">
        <v>8.141527630000001</v>
      </c>
    </row>
    <row r="71" spans="1:22">
      <c r="A71" s="15" t="s">
        <v>246</v>
      </c>
      <c r="B71" s="17" t="n">
        <v>6115</v>
      </c>
      <c r="C71" s="18">
        <f>(126.0/B71*100)</f>
        <v/>
      </c>
      <c r="D71" s="19" t="n">
        <v>5989</v>
      </c>
      <c r="E71" s="18" t="n">
        <v>518.8563037599999</v>
      </c>
      <c r="F71" s="20" t="n">
        <v>6.96603259</v>
      </c>
      <c r="G71" s="18" t="n">
        <v>536.76359171</v>
      </c>
      <c r="H71" s="20" t="n">
        <v>3.76446868</v>
      </c>
      <c r="I71" s="18" t="n">
        <v>536.38184424</v>
      </c>
      <c r="J71" s="20" t="n">
        <v>2.13027845</v>
      </c>
      <c r="K71" s="18" t="n">
        <v>540.94959705</v>
      </c>
      <c r="L71" s="20" t="n">
        <v>3.49103776</v>
      </c>
      <c r="M71" s="18" t="n">
        <v>440.86831375</v>
      </c>
      <c r="N71" s="20" t="n">
        <v>17.19045308</v>
      </c>
      <c r="O71" s="18" t="s">
        <v>182</v>
      </c>
      <c r="P71" s="20" t="s">
        <v>182</v>
      </c>
      <c r="Q71" s="18" t="s">
        <v>182</v>
      </c>
      <c r="R71" s="20" t="s">
        <v>182</v>
      </c>
      <c r="S71" s="18" t="s">
        <v>182</v>
      </c>
      <c r="T71" s="20" t="s">
        <v>182</v>
      </c>
      <c r="U71" s="18" t="n">
        <v>495.63416381</v>
      </c>
      <c r="V71" s="20" t="n">
        <v>13.93334653</v>
      </c>
    </row>
    <row r="72" spans="1:22">
      <c r="A72" s="15" t="s">
        <v>247</v>
      </c>
      <c r="B72" s="17" t="n">
        <v>7708</v>
      </c>
      <c r="C72" s="18">
        <f>(9.0/B72*100)</f>
        <v/>
      </c>
      <c r="D72" s="19" t="n">
        <v>7699</v>
      </c>
      <c r="E72" s="18" t="n">
        <v>450.08838199</v>
      </c>
      <c r="F72" s="20" t="n">
        <v>6.91838863</v>
      </c>
      <c r="G72" s="18" t="n">
        <v>502.79582472</v>
      </c>
      <c r="H72" s="20" t="n">
        <v>3.41018296</v>
      </c>
      <c r="I72" s="18" t="n">
        <v>495.3433888</v>
      </c>
      <c r="J72" s="20" t="n">
        <v>2.71240087</v>
      </c>
      <c r="K72" s="18" t="n">
        <v>514.99891116</v>
      </c>
      <c r="L72" s="20" t="n">
        <v>4.16674171</v>
      </c>
      <c r="M72" s="18" t="n">
        <v>326.14458683</v>
      </c>
      <c r="N72" s="20" t="n">
        <v>15.96470294</v>
      </c>
      <c r="O72" s="18" t="s">
        <v>182</v>
      </c>
      <c r="P72" s="20" t="s">
        <v>182</v>
      </c>
      <c r="Q72" s="18" t="s">
        <v>182</v>
      </c>
      <c r="R72" s="20" t="s">
        <v>182</v>
      </c>
      <c r="S72" s="18" t="s">
        <v>182</v>
      </c>
      <c r="T72" s="20" t="s">
        <v>182</v>
      </c>
      <c r="U72" s="18" t="n">
        <v>438.03418076</v>
      </c>
      <c r="V72" s="20" t="n">
        <v>26.29096447</v>
      </c>
    </row>
    <row r="73" spans="1:22">
      <c r="A73" s="15" t="s">
        <v>248</v>
      </c>
      <c r="B73" s="17" t="n">
        <v>8249</v>
      </c>
      <c r="C73" s="18">
        <f>(270.0/B73*100)</f>
        <v/>
      </c>
      <c r="D73" s="19" t="n">
        <v>7979</v>
      </c>
      <c r="E73" s="18" t="n">
        <v>380.8329595</v>
      </c>
      <c r="F73" s="20" t="n">
        <v>5.83852546</v>
      </c>
      <c r="G73" s="18" t="n">
        <v>410.06238959</v>
      </c>
      <c r="H73" s="20" t="n">
        <v>4.25225205</v>
      </c>
      <c r="I73" s="18" t="n">
        <v>415.9828925</v>
      </c>
      <c r="J73" s="20" t="n">
        <v>3.55115743</v>
      </c>
      <c r="K73" s="18" t="n">
        <v>418.87452016</v>
      </c>
      <c r="L73" s="20" t="n">
        <v>6.54618289</v>
      </c>
      <c r="M73" s="18" t="n">
        <v>351.84252841</v>
      </c>
      <c r="N73" s="20" t="n">
        <v>8.1004358</v>
      </c>
      <c r="O73" s="18" t="s">
        <v>182</v>
      </c>
      <c r="P73" s="20" t="s">
        <v>182</v>
      </c>
      <c r="Q73" s="18" t="s">
        <v>182</v>
      </c>
      <c r="R73" s="20" t="s">
        <v>182</v>
      </c>
      <c r="S73" s="18" t="s">
        <v>182</v>
      </c>
      <c r="T73" s="20" t="s">
        <v>182</v>
      </c>
      <c r="U73" s="18" t="n">
        <v>342.43210029</v>
      </c>
      <c r="V73" s="20" t="n">
        <v>8.210501819999999</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(334.0/B77*100)</f>
        <v/>
      </c>
      <c r="D77" s="19" t="n">
        <v>5728</v>
      </c>
      <c r="E77" s="18" t="n">
        <v>418.92393136</v>
      </c>
      <c r="F77" s="20" t="n">
        <v>6.6095137</v>
      </c>
      <c r="G77" s="18" t="n">
        <v>444.80851124</v>
      </c>
      <c r="H77" s="20" t="n">
        <v>5.88454226</v>
      </c>
      <c r="I77" s="18" t="n">
        <v>462.85836751</v>
      </c>
      <c r="J77" s="20" t="n">
        <v>2.81030232</v>
      </c>
      <c r="K77" s="18" t="n">
        <v>464.88080983</v>
      </c>
      <c r="L77" s="20" t="n">
        <v>5.21772451</v>
      </c>
      <c r="M77" s="18" t="n">
        <v>324.87880635</v>
      </c>
      <c r="N77" s="20" t="n">
        <v>14.89113436</v>
      </c>
      <c r="O77" s="18" t="s">
        <v>182</v>
      </c>
      <c r="P77" s="20" t="s">
        <v>182</v>
      </c>
      <c r="Q77" s="18" t="s">
        <v>182</v>
      </c>
      <c r="R77" s="20" t="s">
        <v>182</v>
      </c>
      <c r="S77" s="18" t="s">
        <v>182</v>
      </c>
      <c r="T77" s="20" t="s">
        <v>182</v>
      </c>
      <c r="U77" s="18" t="n">
        <v>377.82067884</v>
      </c>
      <c r="V77" s="20" t="n">
        <v>4.52919207</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363</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486.41959313</v>
      </c>
      <c r="F7" s="20" t="n">
        <v>7.81152189</v>
      </c>
      <c r="G7" s="18" t="n">
        <v>522.50739714</v>
      </c>
      <c r="H7" s="20" t="n">
        <v>4.07364268</v>
      </c>
      <c r="I7" s="18" t="n">
        <v>509.74027316</v>
      </c>
      <c r="J7" s="20" t="n">
        <v>2.44811013</v>
      </c>
      <c r="K7" s="18" t="n">
        <v>509.58580589</v>
      </c>
      <c r="L7" s="20" t="n">
        <v>3.4076126</v>
      </c>
      <c r="M7" s="18" t="n">
        <v>407.59514641</v>
      </c>
      <c r="N7" s="20" t="n">
        <v>17.19088166</v>
      </c>
      <c r="O7" s="18" t="s">
        <v>182</v>
      </c>
      <c r="P7" s="20" t="s">
        <v>182</v>
      </c>
      <c r="Q7" s="18" t="s">
        <v>182</v>
      </c>
      <c r="R7" s="20" t="s">
        <v>182</v>
      </c>
      <c r="S7" s="18" t="s">
        <v>182</v>
      </c>
      <c r="T7" s="20" t="s">
        <v>182</v>
      </c>
      <c r="U7" s="18" t="n">
        <v>467.47718089</v>
      </c>
      <c r="V7" s="20" t="n">
        <v>4.52029604</v>
      </c>
    </row>
    <row r="8" spans="1:22">
      <c r="A8" s="15" t="s">
        <v>183</v>
      </c>
      <c r="B8" s="17" t="n">
        <v>7007</v>
      </c>
      <c r="C8" s="18">
        <f>(253.0/B8*100)</f>
        <v/>
      </c>
      <c r="D8" s="19" t="n">
        <v>6754</v>
      </c>
      <c r="E8" s="18" t="n">
        <v>487.07403516</v>
      </c>
      <c r="F8" s="20" t="n">
        <v>5.80484536</v>
      </c>
      <c r="G8" s="18" t="n">
        <v>499.24137981</v>
      </c>
      <c r="H8" s="20" t="n">
        <v>3.93891973</v>
      </c>
      <c r="I8" s="18" t="n">
        <v>496.60544016</v>
      </c>
      <c r="J8" s="20" t="n">
        <v>2.95529465</v>
      </c>
      <c r="K8" s="18" t="n">
        <v>489.59487051</v>
      </c>
      <c r="L8" s="20" t="n">
        <v>4.72378423</v>
      </c>
      <c r="M8" s="18" t="n">
        <v>386.26625258</v>
      </c>
      <c r="N8" s="20" t="n">
        <v>31.80566846</v>
      </c>
      <c r="O8" s="18" t="s">
        <v>182</v>
      </c>
      <c r="P8" s="20" t="s">
        <v>182</v>
      </c>
      <c r="Q8" s="18" t="n">
        <v>361.38025951</v>
      </c>
      <c r="R8" s="20" t="n">
        <v>22.72565673</v>
      </c>
      <c r="S8" s="18" t="s">
        <v>182</v>
      </c>
      <c r="T8" s="20" t="s">
        <v>182</v>
      </c>
      <c r="U8" s="18" t="n">
        <v>395.61870522</v>
      </c>
      <c r="V8" s="20" t="n">
        <v>6.87427183</v>
      </c>
    </row>
    <row r="9" spans="1:22">
      <c r="A9" s="15" t="s">
        <v>184</v>
      </c>
      <c r="B9" s="17" t="n">
        <v>9651</v>
      </c>
      <c r="C9" s="18">
        <f>(652.0/B9*100)</f>
        <v/>
      </c>
      <c r="D9" s="19" t="n">
        <v>8999</v>
      </c>
      <c r="E9" s="18" t="n">
        <v>498.28747442</v>
      </c>
      <c r="F9" s="20" t="n">
        <v>6.07121188</v>
      </c>
      <c r="G9" s="18" t="n">
        <v>530.12928062</v>
      </c>
      <c r="H9" s="20" t="n">
        <v>3.44363697</v>
      </c>
      <c r="I9" s="18" t="n">
        <v>514.85929901</v>
      </c>
      <c r="J9" s="20" t="n">
        <v>2.52132733</v>
      </c>
      <c r="K9" s="18" t="n">
        <v>496.81950813</v>
      </c>
      <c r="L9" s="20" t="n">
        <v>3.20698712</v>
      </c>
      <c r="M9" s="18" t="n">
        <v>468.80407001</v>
      </c>
      <c r="N9" s="20" t="n">
        <v>44.15422539</v>
      </c>
      <c r="O9" s="18" t="s">
        <v>182</v>
      </c>
      <c r="P9" s="20" t="s">
        <v>182</v>
      </c>
      <c r="Q9" s="18" t="n">
        <v>347.7815185</v>
      </c>
      <c r="R9" s="20" t="n">
        <v>11.20716786</v>
      </c>
      <c r="S9" s="18" t="s">
        <v>182</v>
      </c>
      <c r="T9" s="20" t="s">
        <v>182</v>
      </c>
      <c r="U9" s="18" t="n">
        <v>419.15853418</v>
      </c>
      <c r="V9" s="20" t="n">
        <v>6.05572</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(171.0/B11*100)</f>
        <v/>
      </c>
      <c r="D11" s="19" t="n">
        <v>6882</v>
      </c>
      <c r="E11" s="18" t="n">
        <v>443.809715</v>
      </c>
      <c r="F11" s="20" t="n">
        <v>6.33910819</v>
      </c>
      <c r="G11" s="18" t="n">
        <v>459.48776143</v>
      </c>
      <c r="H11" s="20" t="n">
        <v>4.15320006</v>
      </c>
      <c r="I11" s="18" t="n">
        <v>468.78793392</v>
      </c>
      <c r="J11" s="20" t="n">
        <v>3.2362364</v>
      </c>
      <c r="K11" s="18" t="n">
        <v>468.28348647</v>
      </c>
      <c r="L11" s="20" t="n">
        <v>3.36388182</v>
      </c>
      <c r="M11" s="18" t="n">
        <v>312.95665784</v>
      </c>
      <c r="N11" s="20" t="n">
        <v>30.7330562</v>
      </c>
      <c r="O11" s="18" t="s">
        <v>182</v>
      </c>
      <c r="P11" s="20" t="s">
        <v>182</v>
      </c>
      <c r="Q11" s="18" t="s">
        <v>182</v>
      </c>
      <c r="R11" s="20" t="s">
        <v>182</v>
      </c>
      <c r="S11" s="18" t="s">
        <v>182</v>
      </c>
      <c r="T11" s="20" t="s">
        <v>182</v>
      </c>
      <c r="U11" s="18" t="n">
        <v>414.40193996</v>
      </c>
      <c r="V11" s="20" t="n">
        <v>7.25669111</v>
      </c>
    </row>
    <row r="12" spans="1:22">
      <c r="A12" s="15" t="s">
        <v>187</v>
      </c>
      <c r="B12" s="17" t="n">
        <v>6894</v>
      </c>
      <c r="C12" s="18">
        <f>(128.0/B12*100)</f>
        <v/>
      </c>
      <c r="D12" s="19" t="n">
        <v>6766</v>
      </c>
      <c r="E12" s="18" t="n">
        <v>476.32808369</v>
      </c>
      <c r="F12" s="20" t="n">
        <v>7.46619188</v>
      </c>
      <c r="G12" s="18" t="n">
        <v>507.95594806</v>
      </c>
      <c r="H12" s="20" t="n">
        <v>3.28391642</v>
      </c>
      <c r="I12" s="18" t="n">
        <v>499.35468765</v>
      </c>
      <c r="J12" s="20" t="n">
        <v>2.9805872</v>
      </c>
      <c r="K12" s="18" t="n">
        <v>488.67955611</v>
      </c>
      <c r="L12" s="20" t="n">
        <v>4.43220502</v>
      </c>
      <c r="M12" s="18" t="n">
        <v>401.25210766</v>
      </c>
      <c r="N12" s="20" t="n">
        <v>22.85696234</v>
      </c>
      <c r="O12" s="18" t="s">
        <v>182</v>
      </c>
      <c r="P12" s="20" t="s">
        <v>182</v>
      </c>
      <c r="Q12" s="18" t="n">
        <v>332.31014509</v>
      </c>
      <c r="R12" s="20" t="n">
        <v>18.34291261</v>
      </c>
      <c r="S12" s="18" t="s">
        <v>182</v>
      </c>
      <c r="T12" s="20" t="s">
        <v>182</v>
      </c>
      <c r="U12" s="18" t="n">
        <v>401.99690546</v>
      </c>
      <c r="V12" s="20" t="n">
        <v>7.29765495</v>
      </c>
    </row>
    <row r="13" spans="1:22">
      <c r="A13" s="15" t="s">
        <v>188</v>
      </c>
      <c r="B13" s="17" t="n">
        <v>7161</v>
      </c>
      <c r="C13" s="18">
        <f>(368.0/B13*100)</f>
        <v/>
      </c>
      <c r="D13" s="19" t="n">
        <v>6793</v>
      </c>
      <c r="E13" s="18" t="n">
        <v>499.34502746</v>
      </c>
      <c r="F13" s="20" t="n">
        <v>7.26047799</v>
      </c>
      <c r="G13" s="18" t="n">
        <v>522.96200225</v>
      </c>
      <c r="H13" s="20" t="n">
        <v>4.39223257</v>
      </c>
      <c r="I13" s="18" t="n">
        <v>512.68331086</v>
      </c>
      <c r="J13" s="20" t="n">
        <v>2.47641705</v>
      </c>
      <c r="K13" s="18" t="n">
        <v>508.26099069</v>
      </c>
      <c r="L13" s="20" t="n">
        <v>3.15776847</v>
      </c>
      <c r="M13" s="18" t="n">
        <v>391.87245923</v>
      </c>
      <c r="N13" s="20" t="n">
        <v>22.46267813</v>
      </c>
      <c r="O13" s="18" t="s">
        <v>182</v>
      </c>
      <c r="P13" s="20" t="s">
        <v>182</v>
      </c>
      <c r="Q13" s="18" t="n">
        <v>407.4699787</v>
      </c>
      <c r="R13" s="20" t="n">
        <v>6.79601306</v>
      </c>
      <c r="S13" s="18" t="s">
        <v>182</v>
      </c>
      <c r="T13" s="20" t="s">
        <v>182</v>
      </c>
      <c r="U13" s="18" t="n">
        <v>408.04186245</v>
      </c>
      <c r="V13" s="20" t="n">
        <v>7.65219037</v>
      </c>
    </row>
    <row r="14" spans="1:22">
      <c r="A14" s="15" t="s">
        <v>189</v>
      </c>
      <c r="B14" s="17" t="n">
        <v>5587</v>
      </c>
      <c r="C14" s="18">
        <f>(208.0/B14*100)</f>
        <v/>
      </c>
      <c r="D14" s="19" t="n">
        <v>5379</v>
      </c>
      <c r="E14" s="18" t="n">
        <v>522.11813118</v>
      </c>
      <c r="F14" s="20" t="n">
        <v>6.2024545</v>
      </c>
      <c r="G14" s="18" t="n">
        <v>533.07435807</v>
      </c>
      <c r="H14" s="20" t="n">
        <v>3.18922071</v>
      </c>
      <c r="I14" s="18" t="n">
        <v>516.55668984</v>
      </c>
      <c r="J14" s="20" t="n">
        <v>2.69489789</v>
      </c>
      <c r="K14" s="18" t="n">
        <v>522.51815774</v>
      </c>
      <c r="L14" s="20" t="n">
        <v>4.09761066</v>
      </c>
      <c r="M14" s="18" t="n">
        <v>397.46444377</v>
      </c>
      <c r="N14" s="20" t="n">
        <v>18.97557136</v>
      </c>
      <c r="O14" s="18" t="s">
        <v>182</v>
      </c>
      <c r="P14" s="20" t="s">
        <v>182</v>
      </c>
      <c r="Q14" s="18" t="s">
        <v>182</v>
      </c>
      <c r="R14" s="20" t="s">
        <v>182</v>
      </c>
      <c r="S14" s="18" t="s">
        <v>182</v>
      </c>
      <c r="T14" s="20" t="s">
        <v>182</v>
      </c>
      <c r="U14" s="18" t="n">
        <v>455.34227452</v>
      </c>
      <c r="V14" s="20" t="n">
        <v>8.813199600000001</v>
      </c>
    </row>
    <row r="15" spans="1:22">
      <c r="A15" s="15" t="s">
        <v>190</v>
      </c>
      <c r="B15" s="17" t="n">
        <v>5882</v>
      </c>
      <c r="C15" s="18">
        <f>(193.0/B15*100)</f>
        <v/>
      </c>
      <c r="D15" s="19" t="n">
        <v>5689</v>
      </c>
      <c r="E15" s="18" t="n">
        <v>517.59473418</v>
      </c>
      <c r="F15" s="20" t="n">
        <v>7.13155303</v>
      </c>
      <c r="G15" s="18" t="n">
        <v>540.69426563</v>
      </c>
      <c r="H15" s="20" t="n">
        <v>3.71183516</v>
      </c>
      <c r="I15" s="18" t="n">
        <v>535.27623169</v>
      </c>
      <c r="J15" s="20" t="n">
        <v>2.39802558</v>
      </c>
      <c r="K15" s="18" t="n">
        <v>531.8450878800001</v>
      </c>
      <c r="L15" s="20" t="n">
        <v>4.94649431</v>
      </c>
      <c r="M15" s="18" t="n">
        <v>346.97734016</v>
      </c>
      <c r="N15" s="20" t="n">
        <v>25.67199834</v>
      </c>
      <c r="O15" s="18" t="s">
        <v>182</v>
      </c>
      <c r="P15" s="20" t="s">
        <v>182</v>
      </c>
      <c r="Q15" s="18" t="n">
        <v>367.66871077</v>
      </c>
      <c r="R15" s="20" t="n">
        <v>14.82638214</v>
      </c>
      <c r="S15" s="18" t="s">
        <v>182</v>
      </c>
      <c r="T15" s="20" t="s">
        <v>182</v>
      </c>
      <c r="U15" s="18" t="n">
        <v>445.68969121</v>
      </c>
      <c r="V15" s="20" t="n">
        <v>8.833073349999999</v>
      </c>
    </row>
    <row r="16" spans="1:22">
      <c r="A16" s="15" t="s">
        <v>191</v>
      </c>
      <c r="B16" s="17" t="n">
        <v>6108</v>
      </c>
      <c r="C16" s="18">
        <f>(280.0/B16*100)</f>
        <v/>
      </c>
      <c r="D16" s="19" t="n">
        <v>5828</v>
      </c>
      <c r="E16" s="18" t="n">
        <v>488.86658805</v>
      </c>
      <c r="F16" s="20" t="n">
        <v>6.14785421</v>
      </c>
      <c r="G16" s="18" t="n">
        <v>531.60129686</v>
      </c>
      <c r="H16" s="20" t="n">
        <v>4.63874603</v>
      </c>
      <c r="I16" s="18" t="n">
        <v>520.95824914</v>
      </c>
      <c r="J16" s="20" t="n">
        <v>2.78644043</v>
      </c>
      <c r="K16" s="18" t="n">
        <v>499.6157214</v>
      </c>
      <c r="L16" s="20" t="n">
        <v>4.02138934</v>
      </c>
      <c r="M16" s="18" t="n">
        <v>327.78468044</v>
      </c>
      <c r="N16" s="20" t="n">
        <v>17.76127597</v>
      </c>
      <c r="O16" s="18" t="s">
        <v>182</v>
      </c>
      <c r="P16" s="20" t="s">
        <v>182</v>
      </c>
      <c r="Q16" s="18" t="s">
        <v>182</v>
      </c>
      <c r="R16" s="20" t="s">
        <v>182</v>
      </c>
      <c r="S16" s="18" t="s">
        <v>182</v>
      </c>
      <c r="T16" s="20" t="s">
        <v>182</v>
      </c>
      <c r="U16" s="18" t="n">
        <v>394.66955074</v>
      </c>
      <c r="V16" s="20" t="n">
        <v>8.095509849999999</v>
      </c>
    </row>
    <row r="17" spans="1:22">
      <c r="A17" s="15" t="s">
        <v>192</v>
      </c>
      <c r="B17" s="17" t="n">
        <v>6504</v>
      </c>
      <c r="C17" s="18">
        <f>(834.0/B17*100)</f>
        <v/>
      </c>
      <c r="D17" s="19" t="n">
        <v>5670</v>
      </c>
      <c r="E17" s="18" t="n">
        <v>522.1649307599999</v>
      </c>
      <c r="F17" s="20" t="n">
        <v>5.76321306</v>
      </c>
      <c r="G17" s="18" t="n">
        <v>528.70280671</v>
      </c>
      <c r="H17" s="20" t="n">
        <v>4.21958386</v>
      </c>
      <c r="I17" s="18" t="n">
        <v>526.08564417</v>
      </c>
      <c r="J17" s="20" t="n">
        <v>3.33728005</v>
      </c>
      <c r="K17" s="18" t="n">
        <v>520.01589041</v>
      </c>
      <c r="L17" s="20" t="n">
        <v>5.19127534</v>
      </c>
      <c r="M17" s="18" t="s">
        <v>182</v>
      </c>
      <c r="N17" s="20" t="s">
        <v>182</v>
      </c>
      <c r="O17" s="18" t="s">
        <v>182</v>
      </c>
      <c r="P17" s="20" t="s">
        <v>182</v>
      </c>
      <c r="Q17" s="18" t="n">
        <v>338.260297</v>
      </c>
      <c r="R17" s="20" t="n">
        <v>14.23011861</v>
      </c>
      <c r="S17" s="18" t="s">
        <v>182</v>
      </c>
      <c r="T17" s="20" t="s">
        <v>182</v>
      </c>
      <c r="U17" s="18" t="n">
        <v>420.10887046</v>
      </c>
      <c r="V17" s="20" t="n">
        <v>8.22396518</v>
      </c>
    </row>
    <row r="18" spans="1:22">
      <c r="A18" s="15" t="s">
        <v>193</v>
      </c>
      <c r="B18" s="17" t="n">
        <v>5532</v>
      </c>
      <c r="C18" s="18">
        <f>(41.0/B18*100)</f>
        <v/>
      </c>
      <c r="D18" s="19" t="n">
        <v>5491</v>
      </c>
      <c r="E18" s="18" t="n">
        <v>462.1316447</v>
      </c>
      <c r="F18" s="20" t="n">
        <v>8.457359179999999</v>
      </c>
      <c r="G18" s="18" t="n">
        <v>478.24664668</v>
      </c>
      <c r="H18" s="20" t="n">
        <v>5.28446328</v>
      </c>
      <c r="I18" s="18" t="n">
        <v>481.71852924</v>
      </c>
      <c r="J18" s="20" t="n">
        <v>3.77955253</v>
      </c>
      <c r="K18" s="18" t="n">
        <v>470.52284795</v>
      </c>
      <c r="L18" s="20" t="n">
        <v>5.11149826</v>
      </c>
      <c r="M18" s="18" t="n">
        <v>344.14369298</v>
      </c>
      <c r="N18" s="20" t="n">
        <v>18.50959331</v>
      </c>
      <c r="O18" s="18" t="s">
        <v>182</v>
      </c>
      <c r="P18" s="20" t="s">
        <v>182</v>
      </c>
      <c r="Q18" s="18" t="s">
        <v>182</v>
      </c>
      <c r="R18" s="20" t="s">
        <v>182</v>
      </c>
      <c r="S18" s="18" t="s">
        <v>182</v>
      </c>
      <c r="T18" s="20" t="s">
        <v>182</v>
      </c>
      <c r="U18" s="18" t="n">
        <v>376.58867293</v>
      </c>
      <c r="V18" s="20" t="n">
        <v>8.27768384</v>
      </c>
    </row>
    <row r="19" spans="1:22">
      <c r="A19" s="15" t="s">
        <v>194</v>
      </c>
      <c r="B19" s="17" t="n">
        <v>5658</v>
      </c>
      <c r="C19" s="18">
        <f>(267.0/B19*100)</f>
        <v/>
      </c>
      <c r="D19" s="19" t="n">
        <v>5391</v>
      </c>
      <c r="E19" s="18" t="n">
        <v>437.12154914</v>
      </c>
      <c r="F19" s="20" t="n">
        <v>8.15040175</v>
      </c>
      <c r="G19" s="18" t="n">
        <v>483.19692508</v>
      </c>
      <c r="H19" s="20" t="n">
        <v>4.48712369</v>
      </c>
      <c r="I19" s="18" t="n">
        <v>477.80829017</v>
      </c>
      <c r="J19" s="20" t="n">
        <v>2.79003361</v>
      </c>
      <c r="K19" s="18" t="n">
        <v>474.04797531</v>
      </c>
      <c r="L19" s="20" t="n">
        <v>4.23735646</v>
      </c>
      <c r="M19" s="18" t="n">
        <v>417.5235188</v>
      </c>
      <c r="N19" s="20" t="n">
        <v>18.56400748</v>
      </c>
      <c r="O19" s="18" t="s">
        <v>182</v>
      </c>
      <c r="P19" s="20" t="s">
        <v>182</v>
      </c>
      <c r="Q19" s="18" t="s">
        <v>182</v>
      </c>
      <c r="R19" s="20" t="s">
        <v>182</v>
      </c>
      <c r="S19" s="18" t="s">
        <v>182</v>
      </c>
      <c r="T19" s="20" t="s">
        <v>182</v>
      </c>
      <c r="U19" s="18" t="n">
        <v>394.8959158</v>
      </c>
      <c r="V19" s="20" t="n">
        <v>7.15310937</v>
      </c>
    </row>
    <row r="20" spans="1:22">
      <c r="A20" s="15" t="s">
        <v>195</v>
      </c>
      <c r="B20" s="17" t="n">
        <v>3371</v>
      </c>
      <c r="C20" s="18">
        <f>(81.0/B20*100)</f>
        <v/>
      </c>
      <c r="D20" s="19" t="n">
        <v>3290</v>
      </c>
      <c r="E20" s="18" t="n">
        <v>479.82417047</v>
      </c>
      <c r="F20" s="20" t="n">
        <v>8.71090626</v>
      </c>
      <c r="G20" s="18" t="n">
        <v>489.64569895</v>
      </c>
      <c r="H20" s="20" t="n">
        <v>5.51238235</v>
      </c>
      <c r="I20" s="18" t="n">
        <v>488.54928692</v>
      </c>
      <c r="J20" s="20" t="n">
        <v>3.21995672</v>
      </c>
      <c r="K20" s="18" t="n">
        <v>490.88478447</v>
      </c>
      <c r="L20" s="20" t="n">
        <v>4.39879125</v>
      </c>
      <c r="M20" s="18" t="s">
        <v>182</v>
      </c>
      <c r="N20" s="20" t="s">
        <v>182</v>
      </c>
      <c r="O20" s="18" t="s">
        <v>182</v>
      </c>
      <c r="P20" s="20" t="s">
        <v>182</v>
      </c>
      <c r="Q20" s="18" t="s">
        <v>182</v>
      </c>
      <c r="R20" s="20" t="s">
        <v>182</v>
      </c>
      <c r="S20" s="18" t="s">
        <v>182</v>
      </c>
      <c r="T20" s="20" t="s">
        <v>182</v>
      </c>
      <c r="U20" s="18" t="n">
        <v>409.20484177</v>
      </c>
      <c r="V20" s="20" t="n">
        <v>6.46951921</v>
      </c>
    </row>
    <row r="21" spans="1:22">
      <c r="A21" s="15" t="s">
        <v>196</v>
      </c>
      <c r="B21" s="17" t="n">
        <v>5741</v>
      </c>
      <c r="C21" s="18">
        <f>(109.0/B21*100)</f>
        <v/>
      </c>
      <c r="D21" s="19" t="n">
        <v>5632</v>
      </c>
      <c r="E21" s="18" t="n">
        <v>502.28093834</v>
      </c>
      <c r="F21" s="20" t="n">
        <v>6.89974496</v>
      </c>
      <c r="G21" s="18" t="n">
        <v>528.0412234</v>
      </c>
      <c r="H21" s="20" t="n">
        <v>3.61491713</v>
      </c>
      <c r="I21" s="18" t="n">
        <v>523.26369032</v>
      </c>
      <c r="J21" s="20" t="n">
        <v>2.81940403</v>
      </c>
      <c r="K21" s="18" t="n">
        <v>525.50236413</v>
      </c>
      <c r="L21" s="20" t="n">
        <v>3.49952528</v>
      </c>
      <c r="M21" s="18" t="n">
        <v>412.14039851</v>
      </c>
      <c r="N21" s="20" t="n">
        <v>36.64432922</v>
      </c>
      <c r="O21" s="18" t="s">
        <v>182</v>
      </c>
      <c r="P21" s="20" t="s">
        <v>182</v>
      </c>
      <c r="Q21" s="18" t="s">
        <v>182</v>
      </c>
      <c r="R21" s="20" t="s">
        <v>182</v>
      </c>
      <c r="S21" s="18" t="s">
        <v>182</v>
      </c>
      <c r="T21" s="20" t="s">
        <v>182</v>
      </c>
      <c r="U21" s="18" t="n">
        <v>455.0024774</v>
      </c>
      <c r="V21" s="20" t="n">
        <v>9.229320899999999</v>
      </c>
    </row>
    <row r="22" spans="1:22">
      <c r="A22" s="15" t="s">
        <v>197</v>
      </c>
      <c r="B22" s="17" t="n">
        <v>6598</v>
      </c>
      <c r="C22" s="18">
        <f>(106.0/B22*100)</f>
        <v/>
      </c>
      <c r="D22" s="19" t="n">
        <v>6492</v>
      </c>
      <c r="E22" s="18" t="n">
        <v>462.89551036</v>
      </c>
      <c r="F22" s="20" t="n">
        <v>8.725906910000001</v>
      </c>
      <c r="G22" s="18" t="n">
        <v>494.20173201</v>
      </c>
      <c r="H22" s="20" t="n">
        <v>6.64335041</v>
      </c>
      <c r="I22" s="18" t="n">
        <v>495.49742378</v>
      </c>
      <c r="J22" s="20" t="n">
        <v>4.53634879</v>
      </c>
      <c r="K22" s="18" t="n">
        <v>499.96746201</v>
      </c>
      <c r="L22" s="20" t="n">
        <v>4.14830594</v>
      </c>
      <c r="M22" s="18" t="n">
        <v>371.78539807</v>
      </c>
      <c r="N22" s="20" t="n">
        <v>9.287245390000001</v>
      </c>
      <c r="O22" s="18" t="s">
        <v>182</v>
      </c>
      <c r="P22" s="20" t="s">
        <v>182</v>
      </c>
      <c r="Q22" s="18" t="n">
        <v>481.75555063</v>
      </c>
      <c r="R22" s="20" t="n">
        <v>8.711038220000001</v>
      </c>
      <c r="S22" s="18" t="s">
        <v>182</v>
      </c>
      <c r="T22" s="20" t="s">
        <v>182</v>
      </c>
      <c r="U22" s="18" t="n">
        <v>381.34034</v>
      </c>
      <c r="V22" s="20" t="n">
        <v>8.485663600000001</v>
      </c>
    </row>
    <row r="23" spans="1:22">
      <c r="A23" s="15" t="s">
        <v>198</v>
      </c>
      <c r="B23" s="17" t="n">
        <v>11583</v>
      </c>
      <c r="C23" s="18">
        <f>(563.0/B23*100)</f>
        <v/>
      </c>
      <c r="D23" s="19" t="n">
        <v>11020</v>
      </c>
      <c r="E23" s="18" t="n">
        <v>483.44325333</v>
      </c>
      <c r="F23" s="20" t="n">
        <v>7.21250319</v>
      </c>
      <c r="G23" s="18" t="n">
        <v>500.65882786</v>
      </c>
      <c r="H23" s="20" t="n">
        <v>3.64144941</v>
      </c>
      <c r="I23" s="18" t="n">
        <v>493.78486208</v>
      </c>
      <c r="J23" s="20" t="n">
        <v>2.73427858</v>
      </c>
      <c r="K23" s="18" t="n">
        <v>486.48044158</v>
      </c>
      <c r="L23" s="20" t="n">
        <v>5.02180153</v>
      </c>
      <c r="M23" s="18" t="n">
        <v>415.78740956</v>
      </c>
      <c r="N23" s="20" t="n">
        <v>22.44752181</v>
      </c>
      <c r="O23" s="18" t="s">
        <v>182</v>
      </c>
      <c r="P23" s="20" t="s">
        <v>182</v>
      </c>
      <c r="Q23" s="18" t="s">
        <v>182</v>
      </c>
      <c r="R23" s="20" t="s">
        <v>182</v>
      </c>
      <c r="S23" s="18" t="s">
        <v>182</v>
      </c>
      <c r="T23" s="20" t="s">
        <v>182</v>
      </c>
      <c r="U23" s="18" t="n">
        <v>413.42871668</v>
      </c>
      <c r="V23" s="20" t="n">
        <v>7.78501571</v>
      </c>
    </row>
    <row r="24" spans="1:22">
      <c r="A24" s="15" t="s">
        <v>199</v>
      </c>
      <c r="B24" s="17" t="n">
        <v>6647</v>
      </c>
      <c r="C24" s="18">
        <f>(29.0/B24*100)</f>
        <v/>
      </c>
      <c r="D24" s="19" t="n">
        <v>6618</v>
      </c>
      <c r="E24" s="18" t="n">
        <v>510.55959318</v>
      </c>
      <c r="F24" s="20" t="n">
        <v>4.19745914</v>
      </c>
      <c r="G24" s="18" t="n">
        <v>525.89024256</v>
      </c>
      <c r="H24" s="20" t="n">
        <v>2.95732085</v>
      </c>
      <c r="I24" s="18" t="n">
        <v>517.52173863</v>
      </c>
      <c r="J24" s="20" t="n">
        <v>4.32097689</v>
      </c>
      <c r="K24" s="18" t="n">
        <v>512.343026</v>
      </c>
      <c r="L24" s="20" t="n">
        <v>6.71216282</v>
      </c>
      <c r="M24" s="18" t="n">
        <v>421.72680658</v>
      </c>
      <c r="N24" s="20" t="n">
        <v>17.49008828</v>
      </c>
      <c r="O24" s="18" t="s">
        <v>182</v>
      </c>
      <c r="P24" s="20" t="s">
        <v>182</v>
      </c>
      <c r="Q24" s="18" t="s">
        <v>182</v>
      </c>
      <c r="R24" s="20" t="s">
        <v>182</v>
      </c>
      <c r="S24" s="18" t="s">
        <v>182</v>
      </c>
      <c r="T24" s="20" t="s">
        <v>182</v>
      </c>
      <c r="U24" s="18" t="n">
        <v>437.17124101</v>
      </c>
      <c r="V24" s="20" t="n">
        <v>14.347594</v>
      </c>
    </row>
    <row r="25" spans="1:22">
      <c r="A25" s="15" t="s">
        <v>200</v>
      </c>
      <c r="B25" s="17" t="n">
        <v>5581</v>
      </c>
      <c r="C25" s="18">
        <f>(28.0/B25*100)</f>
        <v/>
      </c>
      <c r="D25" s="19" t="n">
        <v>5553</v>
      </c>
      <c r="E25" s="18" t="n">
        <v>513.12777408</v>
      </c>
      <c r="F25" s="20" t="n">
        <v>5.15077577</v>
      </c>
      <c r="G25" s="18" t="n">
        <v>525.22086626</v>
      </c>
      <c r="H25" s="20" t="n">
        <v>3.99385727</v>
      </c>
      <c r="I25" s="18" t="n">
        <v>511.10834539</v>
      </c>
      <c r="J25" s="20" t="n">
        <v>3.9323928</v>
      </c>
      <c r="K25" s="18" t="n">
        <v>541.56660062</v>
      </c>
      <c r="L25" s="20" t="n">
        <v>6.89888062</v>
      </c>
      <c r="M25" s="18" t="n">
        <v>368.87327966</v>
      </c>
      <c r="N25" s="20" t="n">
        <v>23.3815843</v>
      </c>
      <c r="O25" s="18" t="s">
        <v>182</v>
      </c>
      <c r="P25" s="20" t="s">
        <v>182</v>
      </c>
      <c r="Q25" s="18" t="s">
        <v>182</v>
      </c>
      <c r="R25" s="20" t="s">
        <v>182</v>
      </c>
      <c r="S25" s="18" t="s">
        <v>182</v>
      </c>
      <c r="T25" s="20" t="s">
        <v>182</v>
      </c>
      <c r="U25" s="18" t="n">
        <v>421.41201763</v>
      </c>
      <c r="V25" s="20" t="n">
        <v>21.02763946</v>
      </c>
    </row>
    <row r="26" spans="1:22">
      <c r="A26" s="15" t="s">
        <v>201</v>
      </c>
      <c r="B26" s="17" t="n">
        <v>4869</v>
      </c>
      <c r="C26" s="18">
        <f>(118.0/B26*100)</f>
        <v/>
      </c>
      <c r="D26" s="19" t="n">
        <v>4751</v>
      </c>
      <c r="E26" s="18" t="n">
        <v>479.55636408</v>
      </c>
      <c r="F26" s="20" t="n">
        <v>5.7850791</v>
      </c>
      <c r="G26" s="18" t="n">
        <v>496.20250862</v>
      </c>
      <c r="H26" s="20" t="n">
        <v>3.4035777</v>
      </c>
      <c r="I26" s="18" t="n">
        <v>488.59862249</v>
      </c>
      <c r="J26" s="20" t="n">
        <v>2.23102924</v>
      </c>
      <c r="K26" s="18" t="n">
        <v>493.03124323</v>
      </c>
      <c r="L26" s="20" t="n">
        <v>4.76765063</v>
      </c>
      <c r="M26" s="18" t="s">
        <v>182</v>
      </c>
      <c r="N26" s="20" t="s">
        <v>182</v>
      </c>
      <c r="O26" s="18" t="s">
        <v>182</v>
      </c>
      <c r="P26" s="20" t="s">
        <v>182</v>
      </c>
      <c r="Q26" s="18" t="s">
        <v>182</v>
      </c>
      <c r="R26" s="20" t="s">
        <v>182</v>
      </c>
      <c r="S26" s="18" t="s">
        <v>182</v>
      </c>
      <c r="T26" s="20" t="s">
        <v>182</v>
      </c>
      <c r="U26" s="18" t="n">
        <v>423.19449206</v>
      </c>
      <c r="V26" s="20" t="n">
        <v>9.24762273</v>
      </c>
    </row>
    <row r="27" spans="1:22">
      <c r="A27" s="15" t="s">
        <v>202</v>
      </c>
      <c r="B27" s="17" t="n">
        <v>5299</v>
      </c>
      <c r="C27" s="18">
        <f>(237.0/B27*100)</f>
        <v/>
      </c>
      <c r="D27" s="19" t="n">
        <v>5062</v>
      </c>
      <c r="E27" s="18" t="n">
        <v>474.53485857</v>
      </c>
      <c r="F27" s="20" t="n">
        <v>5.60224074</v>
      </c>
      <c r="G27" s="18" t="n">
        <v>501.651249</v>
      </c>
      <c r="H27" s="20" t="n">
        <v>3.99694117</v>
      </c>
      <c r="I27" s="18" t="n">
        <v>495.63043698</v>
      </c>
      <c r="J27" s="20" t="n">
        <v>2.67992474</v>
      </c>
      <c r="K27" s="18" t="n">
        <v>492.38004968</v>
      </c>
      <c r="L27" s="20" t="n">
        <v>3.40145188</v>
      </c>
      <c r="M27" s="18" t="n">
        <v>387.30917951</v>
      </c>
      <c r="N27" s="20" t="n">
        <v>16.08929805</v>
      </c>
      <c r="O27" s="18" t="s">
        <v>182</v>
      </c>
      <c r="P27" s="20" t="s">
        <v>182</v>
      </c>
      <c r="Q27" s="18" t="s">
        <v>182</v>
      </c>
      <c r="R27" s="20" t="s">
        <v>182</v>
      </c>
      <c r="S27" s="18" t="s">
        <v>182</v>
      </c>
      <c r="T27" s="20" t="s">
        <v>182</v>
      </c>
      <c r="U27" s="18" t="n">
        <v>411.22384993</v>
      </c>
      <c r="V27" s="20" t="n">
        <v>4.45703455</v>
      </c>
    </row>
    <row r="28" spans="1:22">
      <c r="A28" s="15" t="s">
        <v>203</v>
      </c>
      <c r="B28" s="17" t="n">
        <v>7568</v>
      </c>
      <c r="C28" s="18">
        <f>(162.0/B28*100)</f>
        <v/>
      </c>
      <c r="D28" s="19" t="n">
        <v>7406</v>
      </c>
      <c r="E28" s="18" t="n">
        <v>386.3988295</v>
      </c>
      <c r="F28" s="20" t="n">
        <v>5.21188274</v>
      </c>
      <c r="G28" s="18" t="n">
        <v>430.7079294</v>
      </c>
      <c r="H28" s="20" t="n">
        <v>3.20522984</v>
      </c>
      <c r="I28" s="18" t="n">
        <v>428.00024334</v>
      </c>
      <c r="J28" s="20" t="n">
        <v>2.62520353</v>
      </c>
      <c r="K28" s="18" t="n">
        <v>442.74079195</v>
      </c>
      <c r="L28" s="20" t="n">
        <v>3.7713147</v>
      </c>
      <c r="M28" s="18" t="n">
        <v>334.93985653</v>
      </c>
      <c r="N28" s="20" t="n">
        <v>9.19196545</v>
      </c>
      <c r="O28" s="18" t="s">
        <v>182</v>
      </c>
      <c r="P28" s="20" t="s">
        <v>182</v>
      </c>
      <c r="Q28" s="18" t="s">
        <v>182</v>
      </c>
      <c r="R28" s="20" t="s">
        <v>182</v>
      </c>
      <c r="S28" s="18" t="s">
        <v>182</v>
      </c>
      <c r="T28" s="20" t="s">
        <v>182</v>
      </c>
      <c r="U28" s="18" t="n">
        <v>370.05237227</v>
      </c>
      <c r="V28" s="20" t="n">
        <v>6.82503654</v>
      </c>
    </row>
    <row r="29" spans="1:22">
      <c r="A29" s="15" t="s">
        <v>204</v>
      </c>
      <c r="B29" s="17" t="n">
        <v>5385</v>
      </c>
      <c r="C29" s="18">
        <f>(37.0/B29*100)</f>
        <v/>
      </c>
      <c r="D29" s="19" t="n">
        <v>5348</v>
      </c>
      <c r="E29" s="18" t="n">
        <v>500.77369908</v>
      </c>
      <c r="F29" s="20" t="n">
        <v>9.76530681</v>
      </c>
      <c r="G29" s="18" t="n">
        <v>521.16760936</v>
      </c>
      <c r="H29" s="20" t="n">
        <v>4.1618212</v>
      </c>
      <c r="I29" s="18" t="n">
        <v>508.28454</v>
      </c>
      <c r="J29" s="20" t="n">
        <v>2.63951383</v>
      </c>
      <c r="K29" s="18" t="n">
        <v>510.76204808</v>
      </c>
      <c r="L29" s="20" t="n">
        <v>4.03324554</v>
      </c>
      <c r="M29" s="18" t="n">
        <v>324.13415987</v>
      </c>
      <c r="N29" s="20" t="n">
        <v>51.69632977</v>
      </c>
      <c r="O29" s="18" t="s">
        <v>182</v>
      </c>
      <c r="P29" s="20" t="s">
        <v>182</v>
      </c>
      <c r="Q29" s="18" t="n">
        <v>314.02123871</v>
      </c>
      <c r="R29" s="20" t="n">
        <v>13.26138992</v>
      </c>
      <c r="S29" s="18" t="s">
        <v>182</v>
      </c>
      <c r="T29" s="20" t="s">
        <v>182</v>
      </c>
      <c r="U29" s="18" t="n">
        <v>400.24413096</v>
      </c>
      <c r="V29" s="20" t="n">
        <v>13.16102256</v>
      </c>
    </row>
    <row r="30" spans="1:22">
      <c r="A30" s="15" t="s">
        <v>205</v>
      </c>
      <c r="B30" s="17" t="n">
        <v>4520</v>
      </c>
      <c r="C30" s="18">
        <f>(666.0/B30*100)</f>
        <v/>
      </c>
      <c r="D30" s="19" t="n">
        <v>3854</v>
      </c>
      <c r="E30" s="18" t="n">
        <v>518.51438282</v>
      </c>
      <c r="F30" s="20" t="n">
        <v>9.1405096</v>
      </c>
      <c r="G30" s="18" t="n">
        <v>532.4881884500001</v>
      </c>
      <c r="H30" s="20" t="n">
        <v>5.79450372</v>
      </c>
      <c r="I30" s="18" t="n">
        <v>520.78559949</v>
      </c>
      <c r="J30" s="20" t="n">
        <v>3.31189109</v>
      </c>
      <c r="K30" s="18" t="n">
        <v>523.34557202</v>
      </c>
      <c r="L30" s="20" t="n">
        <v>4.35530431</v>
      </c>
      <c r="M30" s="18" t="n">
        <v>405.01001004</v>
      </c>
      <c r="N30" s="20" t="n">
        <v>26.28454288</v>
      </c>
      <c r="O30" s="18" t="s">
        <v>182</v>
      </c>
      <c r="P30" s="20" t="s">
        <v>182</v>
      </c>
      <c r="Q30" s="18" t="s">
        <v>182</v>
      </c>
      <c r="R30" s="20" t="s">
        <v>182</v>
      </c>
      <c r="S30" s="18" t="s">
        <v>182</v>
      </c>
      <c r="T30" s="20" t="s">
        <v>182</v>
      </c>
      <c r="U30" s="18" t="n">
        <v>418.70588574</v>
      </c>
      <c r="V30" s="20" t="n">
        <v>6.87636491</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(19.0/B32*100)</f>
        <v/>
      </c>
      <c r="D32" s="19" t="n">
        <v>4459</v>
      </c>
      <c r="E32" s="18" t="n">
        <v>483.01821895</v>
      </c>
      <c r="F32" s="20" t="n">
        <v>7.96418702</v>
      </c>
      <c r="G32" s="18" t="n">
        <v>515.33965409</v>
      </c>
      <c r="H32" s="20" t="n">
        <v>4.31270052</v>
      </c>
      <c r="I32" s="18" t="n">
        <v>507.34780514</v>
      </c>
      <c r="J32" s="20" t="n">
        <v>2.69678348</v>
      </c>
      <c r="K32" s="18" t="n">
        <v>514.26842723</v>
      </c>
      <c r="L32" s="20" t="n">
        <v>4.37759945</v>
      </c>
      <c r="M32" s="18" t="n">
        <v>415.96615723</v>
      </c>
      <c r="N32" s="20" t="n">
        <v>23.22638406</v>
      </c>
      <c r="O32" s="18" t="s">
        <v>182</v>
      </c>
      <c r="P32" s="20" t="s">
        <v>182</v>
      </c>
      <c r="Q32" s="18" t="s">
        <v>182</v>
      </c>
      <c r="R32" s="20" t="s">
        <v>182</v>
      </c>
      <c r="S32" s="18" t="s">
        <v>182</v>
      </c>
      <c r="T32" s="20" t="s">
        <v>182</v>
      </c>
      <c r="U32" s="18" t="n">
        <v>415.57768109</v>
      </c>
      <c r="V32" s="20" t="n">
        <v>9.899139529999999</v>
      </c>
    </row>
    <row r="33" spans="1:22">
      <c r="A33" s="15" t="s">
        <v>208</v>
      </c>
      <c r="B33" s="17" t="n">
        <v>7325</v>
      </c>
      <c r="C33" s="18">
        <f>(263.0/B33*100)</f>
        <v/>
      </c>
      <c r="D33" s="19" t="n">
        <v>7062</v>
      </c>
      <c r="E33" s="18" t="n">
        <v>493.64636024</v>
      </c>
      <c r="F33" s="20" t="n">
        <v>9.273242099999999</v>
      </c>
      <c r="G33" s="18" t="n">
        <v>519.62150215</v>
      </c>
      <c r="H33" s="20" t="n">
        <v>4.70246566</v>
      </c>
      <c r="I33" s="18" t="n">
        <v>499.11732626</v>
      </c>
      <c r="J33" s="20" t="n">
        <v>2.95568657</v>
      </c>
      <c r="K33" s="18" t="n">
        <v>501.15765711</v>
      </c>
      <c r="L33" s="20" t="n">
        <v>3.93393706</v>
      </c>
      <c r="M33" s="18" t="n">
        <v>376.02911283</v>
      </c>
      <c r="N33" s="20" t="n">
        <v>21.32653468</v>
      </c>
      <c r="O33" s="18" t="s">
        <v>182</v>
      </c>
      <c r="P33" s="20" t="s">
        <v>182</v>
      </c>
      <c r="Q33" s="18" t="s">
        <v>182</v>
      </c>
      <c r="R33" s="20" t="s">
        <v>182</v>
      </c>
      <c r="S33" s="18" t="s">
        <v>182</v>
      </c>
      <c r="T33" s="20" t="s">
        <v>182</v>
      </c>
      <c r="U33" s="18" t="n">
        <v>430.80234621</v>
      </c>
      <c r="V33" s="20" t="n">
        <v>8.91892522</v>
      </c>
    </row>
    <row r="34" spans="1:22">
      <c r="A34" s="15" t="s">
        <v>209</v>
      </c>
      <c r="B34" s="17" t="n">
        <v>6350</v>
      </c>
      <c r="C34" s="18">
        <f>(112.0/B34*100)</f>
        <v/>
      </c>
      <c r="D34" s="19" t="n">
        <v>6238</v>
      </c>
      <c r="E34" s="18" t="n">
        <v>432.06570479</v>
      </c>
      <c r="F34" s="20" t="n">
        <v>6.80357906</v>
      </c>
      <c r="G34" s="18" t="n">
        <v>470.84183121</v>
      </c>
      <c r="H34" s="20" t="n">
        <v>3.97753518</v>
      </c>
      <c r="I34" s="18" t="n">
        <v>471.43048925</v>
      </c>
      <c r="J34" s="20" t="n">
        <v>3.1601868</v>
      </c>
      <c r="K34" s="18" t="n">
        <v>459.26756709</v>
      </c>
      <c r="L34" s="20" t="n">
        <v>4.30487513</v>
      </c>
      <c r="M34" s="18" t="n">
        <v>336.00964723</v>
      </c>
      <c r="N34" s="20" t="n">
        <v>14.75537024</v>
      </c>
      <c r="O34" s="18" t="s">
        <v>182</v>
      </c>
      <c r="P34" s="20" t="s">
        <v>182</v>
      </c>
      <c r="Q34" s="18" t="n">
        <v>263.37193708</v>
      </c>
      <c r="R34" s="20" t="n">
        <v>13.61114927</v>
      </c>
      <c r="S34" s="18" t="s">
        <v>182</v>
      </c>
      <c r="T34" s="20" t="s">
        <v>182</v>
      </c>
      <c r="U34" s="18" t="n">
        <v>357.65899979</v>
      </c>
      <c r="V34" s="20" t="n">
        <v>8.052238770000001</v>
      </c>
    </row>
    <row r="35" spans="1:22">
      <c r="A35" s="15" t="s">
        <v>210</v>
      </c>
      <c r="B35" s="17" t="n">
        <v>6406</v>
      </c>
      <c r="C35" s="18">
        <f>(101.0/B35*100)</f>
        <v/>
      </c>
      <c r="D35" s="19" t="n">
        <v>6305</v>
      </c>
      <c r="E35" s="18" t="n">
        <v>520.19594898</v>
      </c>
      <c r="F35" s="20" t="n">
        <v>6.65329009</v>
      </c>
      <c r="G35" s="18" t="n">
        <v>530.76889122</v>
      </c>
      <c r="H35" s="20" t="n">
        <v>3.09546283</v>
      </c>
      <c r="I35" s="18" t="n">
        <v>508.61554356</v>
      </c>
      <c r="J35" s="20" t="n">
        <v>1.98847635</v>
      </c>
      <c r="K35" s="18" t="n">
        <v>503.46853333</v>
      </c>
      <c r="L35" s="20" t="n">
        <v>3.44972162</v>
      </c>
      <c r="M35" s="18" t="n">
        <v>430.2645433</v>
      </c>
      <c r="N35" s="20" t="n">
        <v>21.07802728</v>
      </c>
      <c r="O35" s="18" t="s">
        <v>182</v>
      </c>
      <c r="P35" s="20" t="s">
        <v>182</v>
      </c>
      <c r="Q35" s="18" t="n">
        <v>337.32521215</v>
      </c>
      <c r="R35" s="20" t="n">
        <v>11.65794297</v>
      </c>
      <c r="S35" s="18" t="s">
        <v>182</v>
      </c>
      <c r="T35" s="20" t="s">
        <v>182</v>
      </c>
      <c r="U35" s="18" t="n">
        <v>411.03319877</v>
      </c>
      <c r="V35" s="20" t="n">
        <v>7.04750475</v>
      </c>
    </row>
    <row r="36" spans="1:22">
      <c r="A36" s="15" t="s">
        <v>211</v>
      </c>
      <c r="B36" s="17" t="n">
        <v>6736</v>
      </c>
      <c r="C36" s="18">
        <f>(93.0/B36*100)</f>
        <v/>
      </c>
      <c r="D36" s="19" t="n">
        <v>6643</v>
      </c>
      <c r="E36" s="18" t="n">
        <v>481.11370969</v>
      </c>
      <c r="F36" s="20" t="n">
        <v>7.32074271</v>
      </c>
      <c r="G36" s="18" t="n">
        <v>513.3013216099999</v>
      </c>
      <c r="H36" s="20" t="n">
        <v>3.7880863</v>
      </c>
      <c r="I36" s="18" t="n">
        <v>502.14791128</v>
      </c>
      <c r="J36" s="20" t="n">
        <v>2.4363975</v>
      </c>
      <c r="K36" s="18" t="n">
        <v>497.34093335</v>
      </c>
      <c r="L36" s="20" t="n">
        <v>3.40806458</v>
      </c>
      <c r="M36" s="18" t="n">
        <v>369.72364582</v>
      </c>
      <c r="N36" s="20" t="n">
        <v>22.3136275</v>
      </c>
      <c r="O36" s="18" t="s">
        <v>182</v>
      </c>
      <c r="P36" s="20" t="s">
        <v>182</v>
      </c>
      <c r="Q36" s="18" t="s">
        <v>182</v>
      </c>
      <c r="R36" s="20" t="s">
        <v>182</v>
      </c>
      <c r="S36" s="18" t="s">
        <v>182</v>
      </c>
      <c r="T36" s="20" t="s">
        <v>182</v>
      </c>
      <c r="U36" s="18" t="n">
        <v>406.60880653</v>
      </c>
      <c r="V36" s="20" t="n">
        <v>7.34978479</v>
      </c>
    </row>
    <row r="37" spans="1:22">
      <c r="A37" s="15" t="s">
        <v>212</v>
      </c>
      <c r="B37" s="17" t="n">
        <v>5458</v>
      </c>
      <c r="C37" s="18">
        <f>(362.0/B37*100)</f>
        <v/>
      </c>
      <c r="D37" s="19" t="n">
        <v>5096</v>
      </c>
      <c r="E37" s="18" t="n">
        <v>502.80852207</v>
      </c>
      <c r="F37" s="20" t="n">
        <v>8.352749749999999</v>
      </c>
      <c r="G37" s="18" t="n">
        <v>521.68459934</v>
      </c>
      <c r="H37" s="20" t="n">
        <v>4.54066243</v>
      </c>
      <c r="I37" s="18" t="n">
        <v>512.05519445</v>
      </c>
      <c r="J37" s="20" t="n">
        <v>3.57315602</v>
      </c>
      <c r="K37" s="18" t="n">
        <v>515.16405271</v>
      </c>
      <c r="L37" s="20" t="n">
        <v>4.12112159</v>
      </c>
      <c r="M37" s="18" t="n">
        <v>343.16972128</v>
      </c>
      <c r="N37" s="20" t="n">
        <v>23.12127196</v>
      </c>
      <c r="O37" s="18" t="s">
        <v>182</v>
      </c>
      <c r="P37" s="20" t="s">
        <v>182</v>
      </c>
      <c r="Q37" s="18" t="s">
        <v>182</v>
      </c>
      <c r="R37" s="20" t="s">
        <v>182</v>
      </c>
      <c r="S37" s="18" t="s">
        <v>182</v>
      </c>
      <c r="T37" s="20" t="s">
        <v>182</v>
      </c>
      <c r="U37" s="18" t="n">
        <v>417.08913912</v>
      </c>
      <c r="V37" s="20" t="n">
        <v>6.97632677</v>
      </c>
    </row>
    <row r="38" spans="1:22">
      <c r="A38" s="15" t="s">
        <v>213</v>
      </c>
      <c r="B38" s="17" t="n">
        <v>5860</v>
      </c>
      <c r="C38" s="18">
        <f>(78.0/B38*100)</f>
        <v/>
      </c>
      <c r="D38" s="19" t="n">
        <v>5782</v>
      </c>
      <c r="E38" s="18" t="n">
        <v>500.36754802</v>
      </c>
      <c r="F38" s="20" t="n">
        <v>5.70639254</v>
      </c>
      <c r="G38" s="18" t="n">
        <v>511.44168369</v>
      </c>
      <c r="H38" s="20" t="n">
        <v>4.31654923</v>
      </c>
      <c r="I38" s="18" t="n">
        <v>501.10888802</v>
      </c>
      <c r="J38" s="20" t="n">
        <v>3.41965556</v>
      </c>
      <c r="K38" s="18" t="n">
        <v>488.30884019</v>
      </c>
      <c r="L38" s="20" t="n">
        <v>4.59347762</v>
      </c>
      <c r="M38" s="18" t="n">
        <v>369.61260262</v>
      </c>
      <c r="N38" s="20" t="n">
        <v>18.26023486</v>
      </c>
      <c r="O38" s="18" t="s">
        <v>182</v>
      </c>
      <c r="P38" s="20" t="s">
        <v>182</v>
      </c>
      <c r="Q38" s="18" t="s">
        <v>182</v>
      </c>
      <c r="R38" s="20" t="s">
        <v>182</v>
      </c>
      <c r="S38" s="18" t="s">
        <v>182</v>
      </c>
      <c r="T38" s="20" t="s">
        <v>182</v>
      </c>
      <c r="U38" s="18" t="n">
        <v>426.79199743</v>
      </c>
      <c r="V38" s="20" t="n">
        <v>5.91397113</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(5697.0/B40*100)</f>
        <v/>
      </c>
      <c r="D40" s="19" t="n">
        <v>8460</v>
      </c>
      <c r="E40" s="18" t="n">
        <v>482.73866838</v>
      </c>
      <c r="F40" s="20" t="n">
        <v>9.982382810000001</v>
      </c>
      <c r="G40" s="18" t="n">
        <v>520.62200541</v>
      </c>
      <c r="H40" s="20" t="n">
        <v>5.82036065</v>
      </c>
      <c r="I40" s="18" t="n">
        <v>507.34929699</v>
      </c>
      <c r="J40" s="20" t="n">
        <v>3.43583506</v>
      </c>
      <c r="K40" s="18" t="n">
        <v>505.87998572</v>
      </c>
      <c r="L40" s="20" t="n">
        <v>4.08468856</v>
      </c>
      <c r="M40" s="18" t="n">
        <v>432.02468627</v>
      </c>
      <c r="N40" s="20" t="n">
        <v>21.89614716</v>
      </c>
      <c r="O40" s="18" t="s">
        <v>182</v>
      </c>
      <c r="P40" s="20" t="s">
        <v>182</v>
      </c>
      <c r="Q40" s="18" t="n">
        <v>493.18465857</v>
      </c>
      <c r="R40" s="20" t="n">
        <v>2.25147869</v>
      </c>
      <c r="S40" s="18" t="s">
        <v>182</v>
      </c>
      <c r="T40" s="20" t="s">
        <v>182</v>
      </c>
      <c r="U40" s="18" t="n">
        <v>406.46069341</v>
      </c>
      <c r="V40" s="20" t="n">
        <v>7.6764299</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(3006.0/B46*100)</f>
        <v/>
      </c>
      <c r="D46" s="19" t="n">
        <v>20135</v>
      </c>
      <c r="E46" s="18" t="n">
        <v>388.39054839</v>
      </c>
      <c r="F46" s="20" t="n">
        <v>6.321427</v>
      </c>
      <c r="G46" s="18" t="n">
        <v>428.95447265</v>
      </c>
      <c r="H46" s="20" t="n">
        <v>4.70202488</v>
      </c>
      <c r="I46" s="18" t="n">
        <v>427.64173526</v>
      </c>
      <c r="J46" s="20" t="n">
        <v>4.36185663</v>
      </c>
      <c r="K46" s="18" t="n">
        <v>434.30820764</v>
      </c>
      <c r="L46" s="20" t="n">
        <v>5.06421874</v>
      </c>
      <c r="M46" s="18" t="n">
        <v>307.86644132</v>
      </c>
      <c r="N46" s="20" t="n">
        <v>11.90587687</v>
      </c>
      <c r="O46" s="18" t="s">
        <v>182</v>
      </c>
      <c r="P46" s="20" t="s">
        <v>182</v>
      </c>
      <c r="Q46" s="18" t="s">
        <v>182</v>
      </c>
      <c r="R46" s="20" t="s">
        <v>182</v>
      </c>
      <c r="S46" s="18" t="s">
        <v>182</v>
      </c>
      <c r="T46" s="20" t="s">
        <v>182</v>
      </c>
      <c r="U46" s="18" t="n">
        <v>388.83529216</v>
      </c>
      <c r="V46" s="20" t="n">
        <v>3.76192075</v>
      </c>
    </row>
    <row r="47" spans="1:22">
      <c r="A47" s="15" t="s">
        <v>222</v>
      </c>
      <c r="B47" s="17" t="n">
        <v>5928</v>
      </c>
      <c r="C47" s="18">
        <f>(262.0/B47*100)</f>
        <v/>
      </c>
      <c r="D47" s="19" t="n">
        <v>5666</v>
      </c>
      <c r="E47" s="18" t="n">
        <v>391.86284777</v>
      </c>
      <c r="F47" s="20" t="n">
        <v>10.1321741</v>
      </c>
      <c r="G47" s="18" t="n">
        <v>461.11164018</v>
      </c>
      <c r="H47" s="20" t="n">
        <v>6.82588535</v>
      </c>
      <c r="I47" s="18" t="n">
        <v>457.89712285</v>
      </c>
      <c r="J47" s="20" t="n">
        <v>4.44506841</v>
      </c>
      <c r="K47" s="18" t="n">
        <v>450.57629212</v>
      </c>
      <c r="L47" s="20" t="n">
        <v>6.40115919</v>
      </c>
      <c r="M47" s="18" t="n">
        <v>325.00177883</v>
      </c>
      <c r="N47" s="20" t="n">
        <v>13.28366105</v>
      </c>
      <c r="O47" s="18" t="s">
        <v>182</v>
      </c>
      <c r="P47" s="20" t="s">
        <v>182</v>
      </c>
      <c r="Q47" s="18" t="s">
        <v>182</v>
      </c>
      <c r="R47" s="20" t="s">
        <v>182</v>
      </c>
      <c r="S47" s="18" t="s">
        <v>182</v>
      </c>
      <c r="T47" s="20" t="s">
        <v>182</v>
      </c>
      <c r="U47" s="18" t="n">
        <v>354.50493186</v>
      </c>
      <c r="V47" s="20" t="n">
        <v>6.03158338</v>
      </c>
    </row>
    <row r="48" spans="1:22">
      <c r="A48" s="15" t="s">
        <v>223</v>
      </c>
      <c r="B48" s="17" t="n">
        <v>9841</v>
      </c>
      <c r="C48" s="18">
        <f>(19.0/B48*100)</f>
        <v/>
      </c>
      <c r="D48" s="19" t="n">
        <v>9822</v>
      </c>
      <c r="E48" s="18" t="n">
        <v>473.47158034</v>
      </c>
      <c r="F48" s="20" t="n">
        <v>8.52926126</v>
      </c>
      <c r="G48" s="18" t="n">
        <v>500.32905003</v>
      </c>
      <c r="H48" s="20" t="n">
        <v>4.8552315</v>
      </c>
      <c r="I48" s="18" t="n">
        <v>499.99448116</v>
      </c>
      <c r="J48" s="20" t="n">
        <v>5.43494116</v>
      </c>
      <c r="K48" s="18" t="n">
        <v>518.22994593</v>
      </c>
      <c r="L48" s="20" t="n">
        <v>7.37082206</v>
      </c>
      <c r="M48" s="18" t="n">
        <v>324.36252601</v>
      </c>
      <c r="N48" s="20" t="n">
        <v>11.17732921</v>
      </c>
      <c r="O48" s="18" t="s">
        <v>182</v>
      </c>
      <c r="P48" s="20" t="s">
        <v>182</v>
      </c>
      <c r="Q48" s="18" t="s">
        <v>182</v>
      </c>
      <c r="R48" s="20" t="s">
        <v>182</v>
      </c>
      <c r="S48" s="18" t="s">
        <v>182</v>
      </c>
      <c r="T48" s="20" t="s">
        <v>182</v>
      </c>
      <c r="U48" s="18" t="n">
        <v>403.1876614</v>
      </c>
      <c r="V48" s="20" t="n">
        <v>22.6658542</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(1257.0/B50*100)</f>
        <v/>
      </c>
      <c r="D50" s="19" t="n">
        <v>10538</v>
      </c>
      <c r="E50" s="18" t="n">
        <v>392.88575518</v>
      </c>
      <c r="F50" s="20" t="n">
        <v>6.70733625</v>
      </c>
      <c r="G50" s="18" t="n">
        <v>432.32360671</v>
      </c>
      <c r="H50" s="20" t="n">
        <v>4.27730191</v>
      </c>
      <c r="I50" s="18" t="n">
        <v>437.95902047</v>
      </c>
      <c r="J50" s="20" t="n">
        <v>2.89461198</v>
      </c>
      <c r="K50" s="18" t="n">
        <v>449.81331354</v>
      </c>
      <c r="L50" s="20" t="n">
        <v>4.18433223</v>
      </c>
      <c r="M50" s="18" t="n">
        <v>322.25586987</v>
      </c>
      <c r="N50" s="20" t="n">
        <v>8.56992509</v>
      </c>
      <c r="O50" s="18" t="s">
        <v>182</v>
      </c>
      <c r="P50" s="20" t="s">
        <v>182</v>
      </c>
      <c r="Q50" s="18" t="s">
        <v>182</v>
      </c>
      <c r="R50" s="20" t="s">
        <v>182</v>
      </c>
      <c r="S50" s="18" t="s">
        <v>182</v>
      </c>
      <c r="T50" s="20" t="s">
        <v>182</v>
      </c>
      <c r="U50" s="18" t="n">
        <v>389.31071321</v>
      </c>
      <c r="V50" s="20" t="n">
        <v>7.07404627</v>
      </c>
    </row>
    <row r="51" spans="1:22">
      <c r="A51" s="15" t="s">
        <v>226</v>
      </c>
      <c r="B51" s="17" t="n">
        <v>6866</v>
      </c>
      <c r="C51" s="18">
        <f>(116.0/B51*100)</f>
        <v/>
      </c>
      <c r="D51" s="19" t="n">
        <v>6750</v>
      </c>
      <c r="E51" s="18" t="n">
        <v>412.11810832</v>
      </c>
      <c r="F51" s="20" t="n">
        <v>5.58910216</v>
      </c>
      <c r="G51" s="18" t="n">
        <v>432.07564937</v>
      </c>
      <c r="H51" s="20" t="n">
        <v>4.73228255</v>
      </c>
      <c r="I51" s="18" t="n">
        <v>436.21104841</v>
      </c>
      <c r="J51" s="20" t="n">
        <v>3.08637387</v>
      </c>
      <c r="K51" s="18" t="n">
        <v>440.01043835</v>
      </c>
      <c r="L51" s="20" t="n">
        <v>3.58448951</v>
      </c>
      <c r="M51" s="18" t="n">
        <v>306.15936954</v>
      </c>
      <c r="N51" s="20" t="n">
        <v>16.24559738</v>
      </c>
      <c r="O51" s="18" t="s">
        <v>182</v>
      </c>
      <c r="P51" s="20" t="s">
        <v>182</v>
      </c>
      <c r="Q51" s="18" t="n">
        <v>427.96430568</v>
      </c>
      <c r="R51" s="20" t="n">
        <v>5.20460603</v>
      </c>
      <c r="S51" s="18" t="s">
        <v>182</v>
      </c>
      <c r="T51" s="20" t="s">
        <v>182</v>
      </c>
      <c r="U51" s="18" t="n">
        <v>390.20019063</v>
      </c>
      <c r="V51" s="20" t="n">
        <v>4.90367074</v>
      </c>
    </row>
    <row r="52" spans="1:22">
      <c r="A52" s="15" t="s">
        <v>227</v>
      </c>
      <c r="B52" s="17" t="n">
        <v>5809</v>
      </c>
      <c r="C52" s="18">
        <f>(129.0/B52*100)</f>
        <v/>
      </c>
      <c r="D52" s="19" t="n">
        <v>5680</v>
      </c>
      <c r="E52" s="18" t="n">
        <v>460.10698196</v>
      </c>
      <c r="F52" s="20" t="n">
        <v>7.35935572</v>
      </c>
      <c r="G52" s="18" t="n">
        <v>498.9678237</v>
      </c>
      <c r="H52" s="20" t="n">
        <v>3.91222415</v>
      </c>
      <c r="I52" s="18" t="n">
        <v>493.85411463</v>
      </c>
      <c r="J52" s="20" t="n">
        <v>3.03551315</v>
      </c>
      <c r="K52" s="18" t="n">
        <v>495.78981676</v>
      </c>
      <c r="L52" s="20" t="n">
        <v>3.79406983</v>
      </c>
      <c r="M52" s="18" t="n">
        <v>369.52470076</v>
      </c>
      <c r="N52" s="20" t="n">
        <v>22.63947018</v>
      </c>
      <c r="O52" s="18" t="s">
        <v>182</v>
      </c>
      <c r="P52" s="20" t="s">
        <v>182</v>
      </c>
      <c r="Q52" s="18" t="s">
        <v>182</v>
      </c>
      <c r="R52" s="20" t="s">
        <v>182</v>
      </c>
      <c r="S52" s="18" t="s">
        <v>182</v>
      </c>
      <c r="T52" s="20" t="s">
        <v>182</v>
      </c>
      <c r="U52" s="18" t="n">
        <v>389.54182321</v>
      </c>
      <c r="V52" s="20" t="n">
        <v>6.13868773</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(544.0/B54*100)</f>
        <v/>
      </c>
      <c r="D54" s="19" t="n">
        <v>4196</v>
      </c>
      <c r="E54" s="18" t="n">
        <v>342.8674916</v>
      </c>
      <c r="F54" s="20" t="n">
        <v>5.92920754</v>
      </c>
      <c r="G54" s="18" t="n">
        <v>377.23753889</v>
      </c>
      <c r="H54" s="20" t="n">
        <v>6.91518873</v>
      </c>
      <c r="I54" s="18" t="n">
        <v>374.53316431</v>
      </c>
      <c r="J54" s="20" t="n">
        <v>4.40420094</v>
      </c>
      <c r="K54" s="18" t="n">
        <v>389.35999638</v>
      </c>
      <c r="L54" s="20" t="n">
        <v>4.28339478</v>
      </c>
      <c r="M54" s="18" t="n">
        <v>297.57841935</v>
      </c>
      <c r="N54" s="20" t="n">
        <v>8.27344974</v>
      </c>
      <c r="O54" s="18" t="s">
        <v>182</v>
      </c>
      <c r="P54" s="20" t="s">
        <v>182</v>
      </c>
      <c r="Q54" s="18" t="s">
        <v>182</v>
      </c>
      <c r="R54" s="20" t="s">
        <v>182</v>
      </c>
      <c r="S54" s="18" t="s">
        <v>182</v>
      </c>
      <c r="T54" s="20" t="s">
        <v>182</v>
      </c>
      <c r="U54" s="18" t="n">
        <v>313.54494795</v>
      </c>
      <c r="V54" s="20" t="n">
        <v>4.78006811</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512.99092455</v>
      </c>
      <c r="F56" s="20" t="n">
        <v>6.79721421</v>
      </c>
      <c r="G56" s="18" t="n">
        <v>539.54798532</v>
      </c>
      <c r="H56" s="20" t="n">
        <v>3.64328276</v>
      </c>
      <c r="I56" s="18" t="n">
        <v>526.28251516</v>
      </c>
      <c r="J56" s="20" t="n">
        <v>2.94494723</v>
      </c>
      <c r="K56" s="18" t="n">
        <v>531.44069949</v>
      </c>
      <c r="L56" s="20" t="n">
        <v>4.83116732</v>
      </c>
      <c r="M56" s="18" t="n">
        <v>431.98054993</v>
      </c>
      <c r="N56" s="20" t="n">
        <v>17.09401393</v>
      </c>
      <c r="O56" s="18" t="s">
        <v>182</v>
      </c>
      <c r="P56" s="20" t="s">
        <v>182</v>
      </c>
      <c r="Q56" s="18" t="s">
        <v>182</v>
      </c>
      <c r="R56" s="20" t="s">
        <v>182</v>
      </c>
      <c r="S56" s="18" t="s">
        <v>182</v>
      </c>
      <c r="T56" s="20" t="s">
        <v>182</v>
      </c>
      <c r="U56" s="18" t="n">
        <v>410.73681538</v>
      </c>
      <c r="V56" s="20" t="n">
        <v>21.45229015</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(280.0/B61*100)</f>
        <v/>
      </c>
      <c r="D61" s="19" t="n">
        <v>6245</v>
      </c>
      <c r="E61" s="18" t="n">
        <v>447.44553169</v>
      </c>
      <c r="F61" s="20" t="n">
        <v>6.00798171</v>
      </c>
      <c r="G61" s="18" t="n">
        <v>462.29904496</v>
      </c>
      <c r="H61" s="20" t="n">
        <v>4.59351451</v>
      </c>
      <c r="I61" s="18" t="n">
        <v>484.13932164</v>
      </c>
      <c r="J61" s="20" t="n">
        <v>2.80568871</v>
      </c>
      <c r="K61" s="18" t="n">
        <v>495.96374604</v>
      </c>
      <c r="L61" s="20" t="n">
        <v>4.09517335</v>
      </c>
      <c r="M61" s="18" t="n">
        <v>368.81442632</v>
      </c>
      <c r="N61" s="20" t="n">
        <v>17.16780352</v>
      </c>
      <c r="O61" s="18" t="s">
        <v>182</v>
      </c>
      <c r="P61" s="20" t="s">
        <v>182</v>
      </c>
      <c r="Q61" s="18" t="s">
        <v>182</v>
      </c>
      <c r="R61" s="20" t="s">
        <v>182</v>
      </c>
      <c r="S61" s="18" t="s">
        <v>182</v>
      </c>
      <c r="T61" s="20" t="s">
        <v>182</v>
      </c>
      <c r="U61" s="18" t="n">
        <v>380.09791703</v>
      </c>
      <c r="V61" s="20" t="n">
        <v>8.104330149999999</v>
      </c>
    </row>
    <row r="62" spans="1:22">
      <c r="A62" s="15" t="s">
        <v>237</v>
      </c>
      <c r="B62" s="17" t="n">
        <v>4476</v>
      </c>
      <c r="C62" s="18">
        <f>(5.0/B62*100)</f>
        <v/>
      </c>
      <c r="D62" s="19" t="n">
        <v>4471</v>
      </c>
      <c r="E62" s="18" t="n">
        <v>509.34852754</v>
      </c>
      <c r="F62" s="20" t="n">
        <v>5.81379902</v>
      </c>
      <c r="G62" s="18" t="n">
        <v>522.54267641</v>
      </c>
      <c r="H62" s="20" t="n">
        <v>2.49256604</v>
      </c>
      <c r="I62" s="18" t="n">
        <v>503.67142138</v>
      </c>
      <c r="J62" s="20" t="n">
        <v>1.70216347</v>
      </c>
      <c r="K62" s="18" t="n">
        <v>504.98404829</v>
      </c>
      <c r="L62" s="20" t="n">
        <v>4.20216118</v>
      </c>
      <c r="M62" s="18" t="n">
        <v>426.5402774</v>
      </c>
      <c r="N62" s="20" t="n">
        <v>15.63912385</v>
      </c>
      <c r="O62" s="18" t="s">
        <v>182</v>
      </c>
      <c r="P62" s="20" t="s">
        <v>182</v>
      </c>
      <c r="Q62" s="18" t="s">
        <v>182</v>
      </c>
      <c r="R62" s="20" t="s">
        <v>182</v>
      </c>
      <c r="S62" s="18" t="s">
        <v>182</v>
      </c>
      <c r="T62" s="20" t="s">
        <v>182</v>
      </c>
      <c r="U62" s="18" t="n">
        <v>442.52227403</v>
      </c>
      <c r="V62" s="20" t="n">
        <v>24.5919709</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(768.0/B67*100)</f>
        <v/>
      </c>
      <c r="D67" s="19" t="n">
        <v>6203</v>
      </c>
      <c r="E67" s="18" t="n">
        <v>380.03312747</v>
      </c>
      <c r="F67" s="20" t="n">
        <v>4.98049671</v>
      </c>
      <c r="G67" s="18" t="n">
        <v>418.34848422</v>
      </c>
      <c r="H67" s="20" t="n">
        <v>3.95010416</v>
      </c>
      <c r="I67" s="18" t="n">
        <v>413.85293752</v>
      </c>
      <c r="J67" s="20" t="n">
        <v>3.35631975</v>
      </c>
      <c r="K67" s="18" t="n">
        <v>423.05403445</v>
      </c>
      <c r="L67" s="20" t="n">
        <v>6.13241045</v>
      </c>
      <c r="M67" s="18" t="n">
        <v>291.76354753</v>
      </c>
      <c r="N67" s="20" t="n">
        <v>5.37762837</v>
      </c>
      <c r="O67" s="18" t="s">
        <v>182</v>
      </c>
      <c r="P67" s="20" t="s">
        <v>182</v>
      </c>
      <c r="Q67" s="18" t="s">
        <v>182</v>
      </c>
      <c r="R67" s="20" t="s">
        <v>182</v>
      </c>
      <c r="S67" s="18" t="s">
        <v>182</v>
      </c>
      <c r="T67" s="20" t="s">
        <v>182</v>
      </c>
      <c r="U67" s="18" t="n">
        <v>346.32781563</v>
      </c>
      <c r="V67" s="20" t="n">
        <v>6.19983553</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482.27212549</v>
      </c>
      <c r="F70" s="20" t="n">
        <v>7.89552256</v>
      </c>
      <c r="G70" s="18" t="n">
        <v>510.52703514</v>
      </c>
      <c r="H70" s="20" t="n">
        <v>4.53115828</v>
      </c>
      <c r="I70" s="18" t="n">
        <v>499.25096606</v>
      </c>
      <c r="J70" s="20" t="n">
        <v>3.22376798</v>
      </c>
      <c r="K70" s="18" t="n">
        <v>498.84967737</v>
      </c>
      <c r="L70" s="20" t="n">
        <v>4.7585618</v>
      </c>
      <c r="M70" s="18" t="n">
        <v>426.1731216</v>
      </c>
      <c r="N70" s="20" t="n">
        <v>17.43907662</v>
      </c>
      <c r="O70" s="18" t="s">
        <v>182</v>
      </c>
      <c r="P70" s="20" t="s">
        <v>182</v>
      </c>
      <c r="Q70" s="18" t="s">
        <v>182</v>
      </c>
      <c r="R70" s="20" t="s">
        <v>182</v>
      </c>
      <c r="S70" s="18" t="s">
        <v>182</v>
      </c>
      <c r="T70" s="20" t="s">
        <v>182</v>
      </c>
      <c r="U70" s="18" t="n">
        <v>437.89353542</v>
      </c>
      <c r="V70" s="20" t="n">
        <v>7.84075648</v>
      </c>
    </row>
    <row r="71" spans="1:22">
      <c r="A71" s="15" t="s">
        <v>246</v>
      </c>
      <c r="B71" s="17" t="n">
        <v>6115</v>
      </c>
      <c r="C71" s="18">
        <f>(126.0/B71*100)</f>
        <v/>
      </c>
      <c r="D71" s="19" t="n">
        <v>5989</v>
      </c>
      <c r="E71" s="18" t="n">
        <v>534.49163731</v>
      </c>
      <c r="F71" s="20" t="n">
        <v>5.27188869</v>
      </c>
      <c r="G71" s="18" t="n">
        <v>547.11548237</v>
      </c>
      <c r="H71" s="20" t="n">
        <v>3.61316167</v>
      </c>
      <c r="I71" s="18" t="n">
        <v>532.3866855700001</v>
      </c>
      <c r="J71" s="20" t="n">
        <v>2.11910963</v>
      </c>
      <c r="K71" s="18" t="n">
        <v>538.25276755</v>
      </c>
      <c r="L71" s="20" t="n">
        <v>3.87946034</v>
      </c>
      <c r="M71" s="18" t="n">
        <v>440.86831375</v>
      </c>
      <c r="N71" s="20" t="n">
        <v>17.19045308</v>
      </c>
      <c r="O71" s="18" t="s">
        <v>182</v>
      </c>
      <c r="P71" s="20" t="s">
        <v>182</v>
      </c>
      <c r="Q71" s="18" t="s">
        <v>182</v>
      </c>
      <c r="R71" s="20" t="s">
        <v>182</v>
      </c>
      <c r="S71" s="18" t="s">
        <v>182</v>
      </c>
      <c r="T71" s="20" t="s">
        <v>182</v>
      </c>
      <c r="U71" s="18" t="n">
        <v>496.13580157</v>
      </c>
      <c r="V71" s="20" t="n">
        <v>13.99054146</v>
      </c>
    </row>
    <row r="72" spans="1:22">
      <c r="A72" s="15" t="s">
        <v>247</v>
      </c>
      <c r="B72" s="17" t="n">
        <v>7708</v>
      </c>
      <c r="C72" s="18">
        <f>(9.0/B72*100)</f>
        <v/>
      </c>
      <c r="D72" s="19" t="n">
        <v>7699</v>
      </c>
      <c r="E72" s="18" t="n">
        <v>483.27780057</v>
      </c>
      <c r="F72" s="20" t="n">
        <v>5.53263107</v>
      </c>
      <c r="G72" s="18" t="n">
        <v>514.25934652</v>
      </c>
      <c r="H72" s="20" t="n">
        <v>3.36000569</v>
      </c>
      <c r="I72" s="18" t="n">
        <v>490.63780547</v>
      </c>
      <c r="J72" s="20" t="n">
        <v>2.75179596</v>
      </c>
      <c r="K72" s="18" t="n">
        <v>506.18971548</v>
      </c>
      <c r="L72" s="20" t="n">
        <v>4.28003294</v>
      </c>
      <c r="M72" s="18" t="n">
        <v>326.14458683</v>
      </c>
      <c r="N72" s="20" t="n">
        <v>15.96470294</v>
      </c>
      <c r="O72" s="18" t="s">
        <v>182</v>
      </c>
      <c r="P72" s="20" t="s">
        <v>182</v>
      </c>
      <c r="Q72" s="18" t="s">
        <v>182</v>
      </c>
      <c r="R72" s="20" t="s">
        <v>182</v>
      </c>
      <c r="S72" s="18" t="s">
        <v>182</v>
      </c>
      <c r="T72" s="20" t="s">
        <v>182</v>
      </c>
      <c r="U72" s="18" t="n">
        <v>409.09465061</v>
      </c>
      <c r="V72" s="20" t="n">
        <v>30.00811047</v>
      </c>
    </row>
    <row r="73" spans="1:22">
      <c r="A73" s="15" t="s">
        <v>248</v>
      </c>
      <c r="B73" s="17" t="n">
        <v>8249</v>
      </c>
      <c r="C73" s="18">
        <f>(270.0/B73*100)</f>
        <v/>
      </c>
      <c r="D73" s="19" t="n">
        <v>7979</v>
      </c>
      <c r="E73" s="18" t="n">
        <v>392.16559902</v>
      </c>
      <c r="F73" s="20" t="n">
        <v>6.25681461</v>
      </c>
      <c r="G73" s="18" t="n">
        <v>413.97522718</v>
      </c>
      <c r="H73" s="20" t="n">
        <v>4.40816311</v>
      </c>
      <c r="I73" s="18" t="n">
        <v>413.52542379</v>
      </c>
      <c r="J73" s="20" t="n">
        <v>3.41487515</v>
      </c>
      <c r="K73" s="18" t="n">
        <v>415.29213039</v>
      </c>
      <c r="L73" s="20" t="n">
        <v>6.17315332</v>
      </c>
      <c r="M73" s="18" t="n">
        <v>351.84252841</v>
      </c>
      <c r="N73" s="20" t="n">
        <v>8.1004358</v>
      </c>
      <c r="O73" s="18" t="s">
        <v>182</v>
      </c>
      <c r="P73" s="20" t="s">
        <v>182</v>
      </c>
      <c r="Q73" s="18" t="s">
        <v>182</v>
      </c>
      <c r="R73" s="20" t="s">
        <v>182</v>
      </c>
      <c r="S73" s="18" t="s">
        <v>182</v>
      </c>
      <c r="T73" s="20" t="s">
        <v>182</v>
      </c>
      <c r="U73" s="18" t="n">
        <v>356.81072555</v>
      </c>
      <c r="V73" s="20" t="n">
        <v>8.339535010000001</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(334.0/B77*100)</f>
        <v/>
      </c>
      <c r="D77" s="19" t="n">
        <v>5728</v>
      </c>
      <c r="E77" s="18" t="n">
        <v>408.57178816</v>
      </c>
      <c r="F77" s="20" t="n">
        <v>7.44326856</v>
      </c>
      <c r="G77" s="18" t="n">
        <v>458.0947441</v>
      </c>
      <c r="H77" s="20" t="n">
        <v>5.96610546</v>
      </c>
      <c r="I77" s="18" t="n">
        <v>460.83066493</v>
      </c>
      <c r="J77" s="20" t="n">
        <v>3.04050916</v>
      </c>
      <c r="K77" s="18" t="n">
        <v>459.94832148</v>
      </c>
      <c r="L77" s="20" t="n">
        <v>4.59809646</v>
      </c>
      <c r="M77" s="18" t="n">
        <v>324.87880635</v>
      </c>
      <c r="N77" s="20" t="n">
        <v>14.89113436</v>
      </c>
      <c r="O77" s="18" t="s">
        <v>182</v>
      </c>
      <c r="P77" s="20" t="s">
        <v>182</v>
      </c>
      <c r="Q77" s="18" t="s">
        <v>182</v>
      </c>
      <c r="R77" s="20" t="s">
        <v>182</v>
      </c>
      <c r="S77" s="18" t="s">
        <v>182</v>
      </c>
      <c r="T77" s="20" t="s">
        <v>182</v>
      </c>
      <c r="U77" s="18" t="n">
        <v>378.27352365</v>
      </c>
      <c r="V77" s="20" t="n">
        <v>4.58638927</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364</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488.43760846</v>
      </c>
      <c r="F7" s="20" t="n">
        <v>4.40448771</v>
      </c>
      <c r="G7" s="18" t="n">
        <v>505.67611673</v>
      </c>
      <c r="H7" s="20" t="n">
        <v>3.1642534</v>
      </c>
      <c r="I7" s="18" t="n">
        <v>511.04912263</v>
      </c>
      <c r="J7" s="20" t="n">
        <v>2.60736278</v>
      </c>
      <c r="K7" s="18" t="n">
        <v>521.47670239</v>
      </c>
      <c r="L7" s="20" t="n">
        <v>3.60061159</v>
      </c>
      <c r="M7" s="18" t="n">
        <v>407.59514641</v>
      </c>
      <c r="N7" s="20" t="n">
        <v>17.19088166</v>
      </c>
      <c r="O7" s="18" t="s">
        <v>182</v>
      </c>
      <c r="P7" s="20" t="s">
        <v>182</v>
      </c>
      <c r="Q7" s="18" t="s">
        <v>182</v>
      </c>
      <c r="R7" s="20" t="s">
        <v>182</v>
      </c>
      <c r="S7" s="18" t="s">
        <v>182</v>
      </c>
      <c r="T7" s="20" t="s">
        <v>182</v>
      </c>
      <c r="U7" s="18" t="n">
        <v>470.7479123</v>
      </c>
      <c r="V7" s="20" t="n">
        <v>4.66570852</v>
      </c>
    </row>
    <row r="8" spans="1:22">
      <c r="A8" s="15" t="s">
        <v>183</v>
      </c>
      <c r="B8" s="17" t="n">
        <v>7007</v>
      </c>
      <c r="C8" s="18">
        <f>(279.0/B8*100)</f>
        <v/>
      </c>
      <c r="D8" s="19" t="n">
        <v>6728</v>
      </c>
      <c r="E8" s="18" t="n">
        <v>477.93908831</v>
      </c>
      <c r="F8" s="20" t="n">
        <v>4.3472082</v>
      </c>
      <c r="G8" s="18" t="n">
        <v>494.84034904</v>
      </c>
      <c r="H8" s="20" t="n">
        <v>4.3285008</v>
      </c>
      <c r="I8" s="18" t="n">
        <v>500.87209295</v>
      </c>
      <c r="J8" s="20" t="n">
        <v>3.55004403</v>
      </c>
      <c r="K8" s="18" t="n">
        <v>488.98976499</v>
      </c>
      <c r="L8" s="20" t="n">
        <v>3.93483314</v>
      </c>
      <c r="M8" s="18" t="n">
        <v>386.26625258</v>
      </c>
      <c r="N8" s="20" t="n">
        <v>31.80566846</v>
      </c>
      <c r="O8" s="18" t="s">
        <v>182</v>
      </c>
      <c r="P8" s="20" t="s">
        <v>182</v>
      </c>
      <c r="Q8" s="18" t="n">
        <v>361.38025951</v>
      </c>
      <c r="R8" s="20" t="n">
        <v>22.72565673</v>
      </c>
      <c r="S8" s="18" t="s">
        <v>182</v>
      </c>
      <c r="T8" s="20" t="s">
        <v>182</v>
      </c>
      <c r="U8" s="18" t="n">
        <v>400.96105868</v>
      </c>
      <c r="V8" s="20" t="n">
        <v>9.09719902</v>
      </c>
    </row>
    <row r="9" spans="1:22">
      <c r="A9" s="15" t="s">
        <v>184</v>
      </c>
      <c r="B9" s="17" t="n">
        <v>9651</v>
      </c>
      <c r="C9" s="18">
        <f>(683.0/B9*100)</f>
        <v/>
      </c>
      <c r="D9" s="19" t="n">
        <v>8968</v>
      </c>
      <c r="E9" s="18" t="n">
        <v>490.59874054</v>
      </c>
      <c r="F9" s="20" t="n">
        <v>4.35796773</v>
      </c>
      <c r="G9" s="18" t="n">
        <v>522.4949982099999</v>
      </c>
      <c r="H9" s="20" t="n">
        <v>2.71364849</v>
      </c>
      <c r="I9" s="18" t="n">
        <v>513.36322147</v>
      </c>
      <c r="J9" s="20" t="n">
        <v>3.14583536</v>
      </c>
      <c r="K9" s="18" t="n">
        <v>507.41148457</v>
      </c>
      <c r="L9" s="20" t="n">
        <v>3.45157708</v>
      </c>
      <c r="M9" s="18" t="n">
        <v>468.80407001</v>
      </c>
      <c r="N9" s="20" t="n">
        <v>44.15422539</v>
      </c>
      <c r="O9" s="18" t="s">
        <v>182</v>
      </c>
      <c r="P9" s="20" t="s">
        <v>182</v>
      </c>
      <c r="Q9" s="18" t="n">
        <v>347.7815185</v>
      </c>
      <c r="R9" s="20" t="n">
        <v>11.20716786</v>
      </c>
      <c r="S9" s="18" t="s">
        <v>182</v>
      </c>
      <c r="T9" s="20" t="s">
        <v>182</v>
      </c>
      <c r="U9" s="18" t="n">
        <v>417.00215802</v>
      </c>
      <c r="V9" s="20" t="n">
        <v>6.89460876</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(179.0/B11*100)</f>
        <v/>
      </c>
      <c r="D11" s="19" t="n">
        <v>6874</v>
      </c>
      <c r="E11" s="18" t="n">
        <v>452.81806462</v>
      </c>
      <c r="F11" s="20" t="n">
        <v>4.16692091</v>
      </c>
      <c r="G11" s="18" t="n">
        <v>472.7215171</v>
      </c>
      <c r="H11" s="20" t="n">
        <v>3.2249354</v>
      </c>
      <c r="I11" s="18" t="n">
        <v>461.89138513</v>
      </c>
      <c r="J11" s="20" t="n">
        <v>3.20599134</v>
      </c>
      <c r="K11" s="18" t="n">
        <v>469.26932718</v>
      </c>
      <c r="L11" s="20" t="n">
        <v>4.65486313</v>
      </c>
      <c r="M11" s="18" t="n">
        <v>312.95665784</v>
      </c>
      <c r="N11" s="20" t="n">
        <v>30.7330562</v>
      </c>
      <c r="O11" s="18" t="s">
        <v>182</v>
      </c>
      <c r="P11" s="20" t="s">
        <v>182</v>
      </c>
      <c r="Q11" s="18" t="s">
        <v>182</v>
      </c>
      <c r="R11" s="20" t="s">
        <v>182</v>
      </c>
      <c r="S11" s="18" t="s">
        <v>182</v>
      </c>
      <c r="T11" s="20" t="s">
        <v>182</v>
      </c>
      <c r="U11" s="18" t="n">
        <v>418.18562395</v>
      </c>
      <c r="V11" s="20" t="n">
        <v>7.5444054</v>
      </c>
    </row>
    <row r="12" spans="1:22">
      <c r="A12" s="15" t="s">
        <v>187</v>
      </c>
      <c r="B12" s="17" t="n">
        <v>6894</v>
      </c>
      <c r="C12" s="18">
        <f>(128.0/B12*100)</f>
        <v/>
      </c>
      <c r="D12" s="19" t="n">
        <v>6766</v>
      </c>
      <c r="E12" s="18" t="n">
        <v>493.95458484</v>
      </c>
      <c r="F12" s="20" t="n">
        <v>4.01425026</v>
      </c>
      <c r="G12" s="18" t="n">
        <v>498.64591904</v>
      </c>
      <c r="H12" s="20" t="n">
        <v>2.79528302</v>
      </c>
      <c r="I12" s="18" t="n">
        <v>491.21009666</v>
      </c>
      <c r="J12" s="20" t="n">
        <v>3.62190978</v>
      </c>
      <c r="K12" s="18" t="n">
        <v>505.82765711</v>
      </c>
      <c r="L12" s="20" t="n">
        <v>4.76201996</v>
      </c>
      <c r="M12" s="18" t="n">
        <v>401.25210766</v>
      </c>
      <c r="N12" s="20" t="n">
        <v>22.85696234</v>
      </c>
      <c r="O12" s="18" t="s">
        <v>182</v>
      </c>
      <c r="P12" s="20" t="s">
        <v>182</v>
      </c>
      <c r="Q12" s="18" t="n">
        <v>332.31014509</v>
      </c>
      <c r="R12" s="20" t="n">
        <v>18.34291261</v>
      </c>
      <c r="S12" s="18" t="s">
        <v>182</v>
      </c>
      <c r="T12" s="20" t="s">
        <v>182</v>
      </c>
      <c r="U12" s="18" t="n">
        <v>400.71030163</v>
      </c>
      <c r="V12" s="20" t="n">
        <v>7.69576285</v>
      </c>
    </row>
    <row r="13" spans="1:22">
      <c r="A13" s="15" t="s">
        <v>188</v>
      </c>
      <c r="B13" s="17" t="n">
        <v>7161</v>
      </c>
      <c r="C13" s="18">
        <f>(376.0/B13*100)</f>
        <v/>
      </c>
      <c r="D13" s="19" t="n">
        <v>6785</v>
      </c>
      <c r="E13" s="18" t="n">
        <v>503.57135734</v>
      </c>
      <c r="F13" s="20" t="n">
        <v>4.30326786</v>
      </c>
      <c r="G13" s="18" t="n">
        <v>516.41556571</v>
      </c>
      <c r="H13" s="20" t="n">
        <v>3.31211864</v>
      </c>
      <c r="I13" s="18" t="n">
        <v>508.58039177</v>
      </c>
      <c r="J13" s="20" t="n">
        <v>2.69301046</v>
      </c>
      <c r="K13" s="18" t="n">
        <v>515.9136617299999</v>
      </c>
      <c r="L13" s="20" t="n">
        <v>3.92886494</v>
      </c>
      <c r="M13" s="18" t="n">
        <v>391.87245923</v>
      </c>
      <c r="N13" s="20" t="n">
        <v>22.46267813</v>
      </c>
      <c r="O13" s="18" t="s">
        <v>182</v>
      </c>
      <c r="P13" s="20" t="s">
        <v>182</v>
      </c>
      <c r="Q13" s="18" t="n">
        <v>407.4699787</v>
      </c>
      <c r="R13" s="20" t="n">
        <v>6.79601306</v>
      </c>
      <c r="S13" s="18" t="s">
        <v>182</v>
      </c>
      <c r="T13" s="20" t="s">
        <v>182</v>
      </c>
      <c r="U13" s="18" t="n">
        <v>412.37257502</v>
      </c>
      <c r="V13" s="20" t="n">
        <v>8.42459764</v>
      </c>
    </row>
    <row r="14" spans="1:22">
      <c r="A14" s="15" t="s">
        <v>189</v>
      </c>
      <c r="B14" s="17" t="n">
        <v>5587</v>
      </c>
      <c r="C14" s="18">
        <f>(210.0/B14*100)</f>
        <v/>
      </c>
      <c r="D14" s="19" t="n">
        <v>5377</v>
      </c>
      <c r="E14" s="18" t="n">
        <v>518.40416227</v>
      </c>
      <c r="F14" s="20" t="n">
        <v>5.45202632</v>
      </c>
      <c r="G14" s="18" t="n">
        <v>523.93309301</v>
      </c>
      <c r="H14" s="20" t="n">
        <v>3.02765676</v>
      </c>
      <c r="I14" s="18" t="n">
        <v>516.22350451</v>
      </c>
      <c r="J14" s="20" t="n">
        <v>2.70316882</v>
      </c>
      <c r="K14" s="18" t="n">
        <v>533.08494567</v>
      </c>
      <c r="L14" s="20" t="n">
        <v>4.03832078</v>
      </c>
      <c r="M14" s="18" t="n">
        <v>397.46444377</v>
      </c>
      <c r="N14" s="20" t="n">
        <v>18.97557136</v>
      </c>
      <c r="O14" s="18" t="s">
        <v>182</v>
      </c>
      <c r="P14" s="20" t="s">
        <v>182</v>
      </c>
      <c r="Q14" s="18" t="s">
        <v>182</v>
      </c>
      <c r="R14" s="20" t="s">
        <v>182</v>
      </c>
      <c r="S14" s="18" t="s">
        <v>182</v>
      </c>
      <c r="T14" s="20" t="s">
        <v>182</v>
      </c>
      <c r="U14" s="18" t="n">
        <v>446.88140782</v>
      </c>
      <c r="V14" s="20" t="n">
        <v>9.6456819</v>
      </c>
    </row>
    <row r="15" spans="1:22">
      <c r="A15" s="15" t="s">
        <v>190</v>
      </c>
      <c r="B15" s="17" t="n">
        <v>5882</v>
      </c>
      <c r="C15" s="18">
        <f>(206.0/B15*100)</f>
        <v/>
      </c>
      <c r="D15" s="19" t="n">
        <v>5676</v>
      </c>
      <c r="E15" s="18" t="n">
        <v>497.02971594</v>
      </c>
      <c r="F15" s="20" t="n">
        <v>8.428605709999999</v>
      </c>
      <c r="G15" s="18" t="n">
        <v>529.99678795</v>
      </c>
      <c r="H15" s="20" t="n">
        <v>4.75675743</v>
      </c>
      <c r="I15" s="18" t="n">
        <v>533.59426703</v>
      </c>
      <c r="J15" s="20" t="n">
        <v>2.6765665</v>
      </c>
      <c r="K15" s="18" t="n">
        <v>539.77555149</v>
      </c>
      <c r="L15" s="20" t="n">
        <v>3.08751241</v>
      </c>
      <c r="M15" s="18" t="n">
        <v>346.97734016</v>
      </c>
      <c r="N15" s="20" t="n">
        <v>25.67199834</v>
      </c>
      <c r="O15" s="18" t="s">
        <v>182</v>
      </c>
      <c r="P15" s="20" t="s">
        <v>182</v>
      </c>
      <c r="Q15" s="18" t="n">
        <v>367.66871077</v>
      </c>
      <c r="R15" s="20" t="n">
        <v>14.82638214</v>
      </c>
      <c r="S15" s="18" t="s">
        <v>182</v>
      </c>
      <c r="T15" s="20" t="s">
        <v>182</v>
      </c>
      <c r="U15" s="18" t="n">
        <v>444.71608074</v>
      </c>
      <c r="V15" s="20" t="n">
        <v>10.06944494</v>
      </c>
    </row>
    <row r="16" spans="1:22">
      <c r="A16" s="15" t="s">
        <v>191</v>
      </c>
      <c r="B16" s="17" t="n">
        <v>6108</v>
      </c>
      <c r="C16" s="18">
        <f>(281.0/B16*100)</f>
        <v/>
      </c>
      <c r="D16" s="19" t="n">
        <v>5827</v>
      </c>
      <c r="E16" s="18" t="n">
        <v>474.50603884</v>
      </c>
      <c r="F16" s="20" t="n">
        <v>7.03678129</v>
      </c>
      <c r="G16" s="18" t="n">
        <v>514.43904631</v>
      </c>
      <c r="H16" s="20" t="n">
        <v>3.90841478</v>
      </c>
      <c r="I16" s="18" t="n">
        <v>520.69034813</v>
      </c>
      <c r="J16" s="20" t="n">
        <v>2.87960346</v>
      </c>
      <c r="K16" s="18" t="n">
        <v>512.06225565</v>
      </c>
      <c r="L16" s="20" t="n">
        <v>3.2497135</v>
      </c>
      <c r="M16" s="18" t="n">
        <v>327.78468044</v>
      </c>
      <c r="N16" s="20" t="n">
        <v>17.76127597</v>
      </c>
      <c r="O16" s="18" t="s">
        <v>182</v>
      </c>
      <c r="P16" s="20" t="s">
        <v>182</v>
      </c>
      <c r="Q16" s="18" t="s">
        <v>182</v>
      </c>
      <c r="R16" s="20" t="s">
        <v>182</v>
      </c>
      <c r="S16" s="18" t="s">
        <v>182</v>
      </c>
      <c r="T16" s="20" t="s">
        <v>182</v>
      </c>
      <c r="U16" s="18" t="n">
        <v>389.14285032</v>
      </c>
      <c r="V16" s="20" t="n">
        <v>8.60769487</v>
      </c>
    </row>
    <row r="17" spans="1:22">
      <c r="A17" s="15" t="s">
        <v>192</v>
      </c>
      <c r="B17" s="17" t="n">
        <v>6504</v>
      </c>
      <c r="C17" s="18">
        <f>(854.0/B17*100)</f>
        <v/>
      </c>
      <c r="D17" s="19" t="n">
        <v>5650</v>
      </c>
      <c r="E17" s="18" t="n">
        <v>513.41973</v>
      </c>
      <c r="F17" s="20" t="n">
        <v>4.55381095</v>
      </c>
      <c r="G17" s="18" t="n">
        <v>518.42845596</v>
      </c>
      <c r="H17" s="20" t="n">
        <v>3.82913384</v>
      </c>
      <c r="I17" s="18" t="n">
        <v>522.99034179</v>
      </c>
      <c r="J17" s="20" t="n">
        <v>3.42306609</v>
      </c>
      <c r="K17" s="18" t="n">
        <v>533.2615256</v>
      </c>
      <c r="L17" s="20" t="n">
        <v>4.20848036</v>
      </c>
      <c r="M17" s="18" t="s">
        <v>182</v>
      </c>
      <c r="N17" s="20" t="s">
        <v>182</v>
      </c>
      <c r="O17" s="18" t="s">
        <v>182</v>
      </c>
      <c r="P17" s="20" t="s">
        <v>182</v>
      </c>
      <c r="Q17" s="18" t="n">
        <v>338.260297</v>
      </c>
      <c r="R17" s="20" t="n">
        <v>14.23011861</v>
      </c>
      <c r="S17" s="18" t="s">
        <v>182</v>
      </c>
      <c r="T17" s="20" t="s">
        <v>182</v>
      </c>
      <c r="U17" s="18" t="n">
        <v>413.97299336</v>
      </c>
      <c r="V17" s="20" t="n">
        <v>9.22797505</v>
      </c>
    </row>
    <row r="18" spans="1:22">
      <c r="A18" s="15" t="s">
        <v>193</v>
      </c>
      <c r="B18" s="17" t="n">
        <v>5532</v>
      </c>
      <c r="C18" s="18">
        <f>(43.0/B18*100)</f>
        <v/>
      </c>
      <c r="D18" s="19" t="n">
        <v>5489</v>
      </c>
      <c r="E18" s="18" t="n">
        <v>469.83924211</v>
      </c>
      <c r="F18" s="20" t="n">
        <v>5.951796</v>
      </c>
      <c r="G18" s="18" t="n">
        <v>480.20465612</v>
      </c>
      <c r="H18" s="20" t="n">
        <v>4.01602473</v>
      </c>
      <c r="I18" s="18" t="n">
        <v>477.54779281</v>
      </c>
      <c r="J18" s="20" t="n">
        <v>4.68977831</v>
      </c>
      <c r="K18" s="18" t="n">
        <v>470.22850934</v>
      </c>
      <c r="L18" s="20" t="n">
        <v>6.37890124</v>
      </c>
      <c r="M18" s="18" t="n">
        <v>344.14369298</v>
      </c>
      <c r="N18" s="20" t="n">
        <v>18.50959331</v>
      </c>
      <c r="O18" s="18" t="s">
        <v>182</v>
      </c>
      <c r="P18" s="20" t="s">
        <v>182</v>
      </c>
      <c r="Q18" s="18" t="s">
        <v>182</v>
      </c>
      <c r="R18" s="20" t="s">
        <v>182</v>
      </c>
      <c r="S18" s="18" t="s">
        <v>182</v>
      </c>
      <c r="T18" s="20" t="s">
        <v>182</v>
      </c>
      <c r="U18" s="18" t="n">
        <v>376.92710348</v>
      </c>
      <c r="V18" s="20" t="n">
        <v>8.772141510000001</v>
      </c>
    </row>
    <row r="19" spans="1:22">
      <c r="A19" s="15" t="s">
        <v>194</v>
      </c>
      <c r="B19" s="17" t="n">
        <v>5658</v>
      </c>
      <c r="C19" s="18">
        <f>(311.0/B19*100)</f>
        <v/>
      </c>
      <c r="D19" s="19" t="n">
        <v>5347</v>
      </c>
      <c r="E19" s="18" t="n">
        <v>460.11348613</v>
      </c>
      <c r="F19" s="20" t="n">
        <v>5.95797022</v>
      </c>
      <c r="G19" s="18" t="n">
        <v>479.79397577</v>
      </c>
      <c r="H19" s="20" t="n">
        <v>3.73358505</v>
      </c>
      <c r="I19" s="18" t="n">
        <v>470.90098799</v>
      </c>
      <c r="J19" s="20" t="n">
        <v>3.40449382</v>
      </c>
      <c r="K19" s="18" t="n">
        <v>485.1222741</v>
      </c>
      <c r="L19" s="20" t="n">
        <v>4.93401212</v>
      </c>
      <c r="M19" s="18" t="n">
        <v>417.5235188</v>
      </c>
      <c r="N19" s="20" t="n">
        <v>18.56400748</v>
      </c>
      <c r="O19" s="18" t="s">
        <v>182</v>
      </c>
      <c r="P19" s="20" t="s">
        <v>182</v>
      </c>
      <c r="Q19" s="18" t="s">
        <v>182</v>
      </c>
      <c r="R19" s="20" t="s">
        <v>182</v>
      </c>
      <c r="S19" s="18" t="s">
        <v>182</v>
      </c>
      <c r="T19" s="20" t="s">
        <v>182</v>
      </c>
      <c r="U19" s="18" t="n">
        <v>385.03582098</v>
      </c>
      <c r="V19" s="20" t="n">
        <v>7.79729954</v>
      </c>
    </row>
    <row r="20" spans="1:22">
      <c r="A20" s="15" t="s">
        <v>195</v>
      </c>
      <c r="B20" s="17" t="n">
        <v>3371</v>
      </c>
      <c r="C20" s="18">
        <f>(81.0/B20*100)</f>
        <v/>
      </c>
      <c r="D20" s="19" t="n">
        <v>3290</v>
      </c>
      <c r="E20" s="18" t="n">
        <v>490.74687518</v>
      </c>
      <c r="F20" s="20" t="n">
        <v>5.22916844</v>
      </c>
      <c r="G20" s="18" t="n">
        <v>474.17823322</v>
      </c>
      <c r="H20" s="20" t="n">
        <v>4.76573654</v>
      </c>
      <c r="I20" s="18" t="n">
        <v>487.67155478</v>
      </c>
      <c r="J20" s="20" t="n">
        <v>2.94474133</v>
      </c>
      <c r="K20" s="18" t="n">
        <v>499.3516565</v>
      </c>
      <c r="L20" s="20" t="n">
        <v>4.20211618</v>
      </c>
      <c r="M20" s="18" t="s">
        <v>182</v>
      </c>
      <c r="N20" s="20" t="s">
        <v>182</v>
      </c>
      <c r="O20" s="18" t="s">
        <v>182</v>
      </c>
      <c r="P20" s="20" t="s">
        <v>182</v>
      </c>
      <c r="Q20" s="18" t="s">
        <v>182</v>
      </c>
      <c r="R20" s="20" t="s">
        <v>182</v>
      </c>
      <c r="S20" s="18" t="s">
        <v>182</v>
      </c>
      <c r="T20" s="20" t="s">
        <v>182</v>
      </c>
      <c r="U20" s="18" t="n">
        <v>411.31841308</v>
      </c>
      <c r="V20" s="20" t="n">
        <v>6.4347407</v>
      </c>
    </row>
    <row r="21" spans="1:22">
      <c r="A21" s="15" t="s">
        <v>196</v>
      </c>
      <c r="B21" s="17" t="n">
        <v>5741</v>
      </c>
      <c r="C21" s="18">
        <f>(115.0/B21*100)</f>
        <v/>
      </c>
      <c r="D21" s="19" t="n">
        <v>5626</v>
      </c>
      <c r="E21" s="18" t="n">
        <v>505.38604452</v>
      </c>
      <c r="F21" s="20" t="n">
        <v>4.8366335</v>
      </c>
      <c r="G21" s="18" t="n">
        <v>523.50453029</v>
      </c>
      <c r="H21" s="20" t="n">
        <v>3.09897999</v>
      </c>
      <c r="I21" s="18" t="n">
        <v>523.99997417</v>
      </c>
      <c r="J21" s="20" t="n">
        <v>2.98375437</v>
      </c>
      <c r="K21" s="18" t="n">
        <v>532.78241514</v>
      </c>
      <c r="L21" s="20" t="n">
        <v>3.99817163</v>
      </c>
      <c r="M21" s="18" t="n">
        <v>412.14039851</v>
      </c>
      <c r="N21" s="20" t="n">
        <v>36.64432922</v>
      </c>
      <c r="O21" s="18" t="s">
        <v>182</v>
      </c>
      <c r="P21" s="20" t="s">
        <v>182</v>
      </c>
      <c r="Q21" s="18" t="s">
        <v>182</v>
      </c>
      <c r="R21" s="20" t="s">
        <v>182</v>
      </c>
      <c r="S21" s="18" t="s">
        <v>182</v>
      </c>
      <c r="T21" s="20" t="s">
        <v>182</v>
      </c>
      <c r="U21" s="18" t="n">
        <v>453.47326565</v>
      </c>
      <c r="V21" s="20" t="n">
        <v>10.87121116</v>
      </c>
    </row>
    <row r="22" spans="1:22">
      <c r="A22" s="15" t="s">
        <v>197</v>
      </c>
      <c r="B22" s="17" t="n">
        <v>6598</v>
      </c>
      <c r="C22" s="18">
        <f>(107.0/B22*100)</f>
        <v/>
      </c>
      <c r="D22" s="19" t="n">
        <v>6491</v>
      </c>
      <c r="E22" s="18" t="n">
        <v>469.86701345</v>
      </c>
      <c r="F22" s="20" t="n">
        <v>6.38887071</v>
      </c>
      <c r="G22" s="18" t="n">
        <v>500.25042088</v>
      </c>
      <c r="H22" s="20" t="n">
        <v>5.821358</v>
      </c>
      <c r="I22" s="18" t="n">
        <v>492.90339161</v>
      </c>
      <c r="J22" s="20" t="n">
        <v>4.8344124</v>
      </c>
      <c r="K22" s="18" t="n">
        <v>503.33796037</v>
      </c>
      <c r="L22" s="20" t="n">
        <v>5.42602787</v>
      </c>
      <c r="M22" s="18" t="n">
        <v>371.78539807</v>
      </c>
      <c r="N22" s="20" t="n">
        <v>9.287245390000001</v>
      </c>
      <c r="O22" s="18" t="s">
        <v>182</v>
      </c>
      <c r="P22" s="20" t="s">
        <v>182</v>
      </c>
      <c r="Q22" s="18" t="n">
        <v>481.75555063</v>
      </c>
      <c r="R22" s="20" t="n">
        <v>8.711038220000001</v>
      </c>
      <c r="S22" s="18" t="s">
        <v>182</v>
      </c>
      <c r="T22" s="20" t="s">
        <v>182</v>
      </c>
      <c r="U22" s="18" t="n">
        <v>378.35734671</v>
      </c>
      <c r="V22" s="20" t="n">
        <v>8.969976750000001</v>
      </c>
    </row>
    <row r="23" spans="1:22">
      <c r="A23" s="15" t="s">
        <v>198</v>
      </c>
      <c r="B23" s="17" t="n">
        <v>11583</v>
      </c>
      <c r="C23" s="18">
        <f>(578.0/B23*100)</f>
        <v/>
      </c>
      <c r="D23" s="19" t="n">
        <v>11005</v>
      </c>
      <c r="E23" s="18" t="n">
        <v>483.22105757</v>
      </c>
      <c r="F23" s="20" t="n">
        <v>5.12908358</v>
      </c>
      <c r="G23" s="18" t="n">
        <v>494.86993864</v>
      </c>
      <c r="H23" s="20" t="n">
        <v>3.94541726</v>
      </c>
      <c r="I23" s="18" t="n">
        <v>491.43691508</v>
      </c>
      <c r="J23" s="20" t="n">
        <v>3.20772172</v>
      </c>
      <c r="K23" s="18" t="n">
        <v>499.4596924</v>
      </c>
      <c r="L23" s="20" t="n">
        <v>4.55702015</v>
      </c>
      <c r="M23" s="18" t="n">
        <v>415.78740956</v>
      </c>
      <c r="N23" s="20" t="n">
        <v>22.44752181</v>
      </c>
      <c r="O23" s="18" t="s">
        <v>182</v>
      </c>
      <c r="P23" s="20" t="s">
        <v>182</v>
      </c>
      <c r="Q23" s="18" t="s">
        <v>182</v>
      </c>
      <c r="R23" s="20" t="s">
        <v>182</v>
      </c>
      <c r="S23" s="18" t="s">
        <v>182</v>
      </c>
      <c r="T23" s="20" t="s">
        <v>182</v>
      </c>
      <c r="U23" s="18" t="n">
        <v>412.055039</v>
      </c>
      <c r="V23" s="20" t="n">
        <v>8.171971620000001</v>
      </c>
    </row>
    <row r="24" spans="1:22">
      <c r="A24" s="15" t="s">
        <v>199</v>
      </c>
      <c r="B24" s="17" t="n">
        <v>6647</v>
      </c>
      <c r="C24" s="18">
        <f>(32.0/B24*100)</f>
        <v/>
      </c>
      <c r="D24" s="19" t="n">
        <v>6615</v>
      </c>
      <c r="E24" s="18" t="n">
        <v>505.78529449</v>
      </c>
      <c r="F24" s="20" t="n">
        <v>4.29328975</v>
      </c>
      <c r="G24" s="18" t="n">
        <v>521.5773349900001</v>
      </c>
      <c r="H24" s="20" t="n">
        <v>3.86200534</v>
      </c>
      <c r="I24" s="18" t="n">
        <v>520.93785286</v>
      </c>
      <c r="J24" s="20" t="n">
        <v>3.5740089</v>
      </c>
      <c r="K24" s="18" t="n">
        <v>525.2118099100001</v>
      </c>
      <c r="L24" s="20" t="n">
        <v>4.72557596</v>
      </c>
      <c r="M24" s="18" t="n">
        <v>421.72680658</v>
      </c>
      <c r="N24" s="20" t="n">
        <v>17.49008828</v>
      </c>
      <c r="O24" s="18" t="s">
        <v>182</v>
      </c>
      <c r="P24" s="20" t="s">
        <v>182</v>
      </c>
      <c r="Q24" s="18" t="s">
        <v>182</v>
      </c>
      <c r="R24" s="20" t="s">
        <v>182</v>
      </c>
      <c r="S24" s="18" t="s">
        <v>182</v>
      </c>
      <c r="T24" s="20" t="s">
        <v>182</v>
      </c>
      <c r="U24" s="18" t="n">
        <v>435.92311991</v>
      </c>
      <c r="V24" s="20" t="n">
        <v>15.13865093</v>
      </c>
    </row>
    <row r="25" spans="1:22">
      <c r="A25" s="15" t="s">
        <v>200</v>
      </c>
      <c r="B25" s="17" t="n">
        <v>5581</v>
      </c>
      <c r="C25" s="18">
        <f>(28.0/B25*100)</f>
        <v/>
      </c>
      <c r="D25" s="19" t="n">
        <v>5553</v>
      </c>
      <c r="E25" s="18" t="n">
        <v>510.21769592</v>
      </c>
      <c r="F25" s="20" t="n">
        <v>4.11339525</v>
      </c>
      <c r="G25" s="18" t="n">
        <v>509.12274894</v>
      </c>
      <c r="H25" s="20" t="n">
        <v>4.23358268</v>
      </c>
      <c r="I25" s="18" t="n">
        <v>524.75262948</v>
      </c>
      <c r="J25" s="20" t="n">
        <v>4.13095693</v>
      </c>
      <c r="K25" s="18" t="n">
        <v>556.89785159</v>
      </c>
      <c r="L25" s="20" t="n">
        <v>7.09467632</v>
      </c>
      <c r="M25" s="18" t="n">
        <v>368.87327966</v>
      </c>
      <c r="N25" s="20" t="n">
        <v>23.3815843</v>
      </c>
      <c r="O25" s="18" t="s">
        <v>182</v>
      </c>
      <c r="P25" s="20" t="s">
        <v>182</v>
      </c>
      <c r="Q25" s="18" t="s">
        <v>182</v>
      </c>
      <c r="R25" s="20" t="s">
        <v>182</v>
      </c>
      <c r="S25" s="18" t="s">
        <v>182</v>
      </c>
      <c r="T25" s="20" t="s">
        <v>182</v>
      </c>
      <c r="U25" s="18" t="n">
        <v>417.84156722</v>
      </c>
      <c r="V25" s="20" t="n">
        <v>20.62081083</v>
      </c>
    </row>
    <row r="26" spans="1:22">
      <c r="A26" s="15" t="s">
        <v>201</v>
      </c>
      <c r="B26" s="17" t="n">
        <v>4869</v>
      </c>
      <c r="C26" s="18">
        <f>(124.0/B26*100)</f>
        <v/>
      </c>
      <c r="D26" s="19" t="n">
        <v>4745</v>
      </c>
      <c r="E26" s="18" t="n">
        <v>469.94624903</v>
      </c>
      <c r="F26" s="20" t="n">
        <v>5.45611377</v>
      </c>
      <c r="G26" s="18" t="n">
        <v>493.46565156</v>
      </c>
      <c r="H26" s="20" t="n">
        <v>3.528641</v>
      </c>
      <c r="I26" s="18" t="n">
        <v>489.16832317</v>
      </c>
      <c r="J26" s="20" t="n">
        <v>2.40160519</v>
      </c>
      <c r="K26" s="18" t="n">
        <v>496.76575866</v>
      </c>
      <c r="L26" s="20" t="n">
        <v>3.50094808</v>
      </c>
      <c r="M26" s="18" t="s">
        <v>182</v>
      </c>
      <c r="N26" s="20" t="s">
        <v>182</v>
      </c>
      <c r="O26" s="18" t="s">
        <v>182</v>
      </c>
      <c r="P26" s="20" t="s">
        <v>182</v>
      </c>
      <c r="Q26" s="18" t="s">
        <v>182</v>
      </c>
      <c r="R26" s="20" t="s">
        <v>182</v>
      </c>
      <c r="S26" s="18" t="s">
        <v>182</v>
      </c>
      <c r="T26" s="20" t="s">
        <v>182</v>
      </c>
      <c r="U26" s="18" t="n">
        <v>426.0070002</v>
      </c>
      <c r="V26" s="20" t="n">
        <v>10.67873847</v>
      </c>
    </row>
    <row r="27" spans="1:22">
      <c r="A27" s="15" t="s">
        <v>202</v>
      </c>
      <c r="B27" s="17" t="n">
        <v>5299</v>
      </c>
      <c r="C27" s="18">
        <f>(255.0/B27*100)</f>
        <v/>
      </c>
      <c r="D27" s="19" t="n">
        <v>5044</v>
      </c>
      <c r="E27" s="18" t="n">
        <v>472.45878031</v>
      </c>
      <c r="F27" s="20" t="n">
        <v>4.52107929</v>
      </c>
      <c r="G27" s="18" t="n">
        <v>493.07807655</v>
      </c>
      <c r="H27" s="20" t="n">
        <v>4.23677047</v>
      </c>
      <c r="I27" s="18" t="n">
        <v>493.84406066</v>
      </c>
      <c r="J27" s="20" t="n">
        <v>3.13431564</v>
      </c>
      <c r="K27" s="18" t="n">
        <v>502.54210118</v>
      </c>
      <c r="L27" s="20" t="n">
        <v>3.00246595</v>
      </c>
      <c r="M27" s="18" t="n">
        <v>387.30917951</v>
      </c>
      <c r="N27" s="20" t="n">
        <v>16.08929805</v>
      </c>
      <c r="O27" s="18" t="s">
        <v>182</v>
      </c>
      <c r="P27" s="20" t="s">
        <v>182</v>
      </c>
      <c r="Q27" s="18" t="s">
        <v>182</v>
      </c>
      <c r="R27" s="20" t="s">
        <v>182</v>
      </c>
      <c r="S27" s="18" t="s">
        <v>182</v>
      </c>
      <c r="T27" s="20" t="s">
        <v>182</v>
      </c>
      <c r="U27" s="18" t="n">
        <v>410.68281974</v>
      </c>
      <c r="V27" s="20" t="n">
        <v>4.88631708</v>
      </c>
    </row>
    <row r="28" spans="1:22">
      <c r="A28" s="15" t="s">
        <v>203</v>
      </c>
      <c r="B28" s="17" t="n">
        <v>7568</v>
      </c>
      <c r="C28" s="18">
        <f>(173.0/B28*100)</f>
        <v/>
      </c>
      <c r="D28" s="19" t="n">
        <v>7395</v>
      </c>
      <c r="E28" s="18" t="n">
        <v>415.56161849</v>
      </c>
      <c r="F28" s="20" t="n">
        <v>3.81018283</v>
      </c>
      <c r="G28" s="18" t="n">
        <v>429.72801722</v>
      </c>
      <c r="H28" s="20" t="n">
        <v>2.82026279</v>
      </c>
      <c r="I28" s="18" t="n">
        <v>430.13534187</v>
      </c>
      <c r="J28" s="20" t="n">
        <v>2.95743506</v>
      </c>
      <c r="K28" s="18" t="n">
        <v>443.52778276</v>
      </c>
      <c r="L28" s="20" t="n">
        <v>4.89085667</v>
      </c>
      <c r="M28" s="18" t="n">
        <v>334.93985653</v>
      </c>
      <c r="N28" s="20" t="n">
        <v>9.19196545</v>
      </c>
      <c r="O28" s="18" t="s">
        <v>182</v>
      </c>
      <c r="P28" s="20" t="s">
        <v>182</v>
      </c>
      <c r="Q28" s="18" t="s">
        <v>182</v>
      </c>
      <c r="R28" s="20" t="s">
        <v>182</v>
      </c>
      <c r="S28" s="18" t="s">
        <v>182</v>
      </c>
      <c r="T28" s="20" t="s">
        <v>182</v>
      </c>
      <c r="U28" s="18" t="n">
        <v>360.06538539</v>
      </c>
      <c r="V28" s="20" t="n">
        <v>7.09686181</v>
      </c>
    </row>
    <row r="29" spans="1:22">
      <c r="A29" s="15" t="s">
        <v>204</v>
      </c>
      <c r="B29" s="17" t="n">
        <v>5385</v>
      </c>
      <c r="C29" s="18">
        <f>(37.0/B29*100)</f>
        <v/>
      </c>
      <c r="D29" s="19" t="n">
        <v>5348</v>
      </c>
      <c r="E29" s="18" t="n">
        <v>494.53878576</v>
      </c>
      <c r="F29" s="20" t="n">
        <v>5.49818224</v>
      </c>
      <c r="G29" s="18" t="n">
        <v>522.97833826</v>
      </c>
      <c r="H29" s="20" t="n">
        <v>3.72447545</v>
      </c>
      <c r="I29" s="18" t="n">
        <v>504.49359321</v>
      </c>
      <c r="J29" s="20" t="n">
        <v>3.0428352</v>
      </c>
      <c r="K29" s="18" t="n">
        <v>515.83281233</v>
      </c>
      <c r="L29" s="20" t="n">
        <v>4.0729222</v>
      </c>
      <c r="M29" s="18" t="n">
        <v>324.13415987</v>
      </c>
      <c r="N29" s="20" t="n">
        <v>51.69632977</v>
      </c>
      <c r="O29" s="18" t="s">
        <v>182</v>
      </c>
      <c r="P29" s="20" t="s">
        <v>182</v>
      </c>
      <c r="Q29" s="18" t="n">
        <v>314.02123871</v>
      </c>
      <c r="R29" s="20" t="n">
        <v>13.26138992</v>
      </c>
      <c r="S29" s="18" t="s">
        <v>182</v>
      </c>
      <c r="T29" s="20" t="s">
        <v>182</v>
      </c>
      <c r="U29" s="18" t="n">
        <v>405.06613003</v>
      </c>
      <c r="V29" s="20" t="n">
        <v>14.00054785</v>
      </c>
    </row>
    <row r="30" spans="1:22">
      <c r="A30" s="15" t="s">
        <v>205</v>
      </c>
      <c r="B30" s="17" t="n">
        <v>4520</v>
      </c>
      <c r="C30" s="18">
        <f>(682.0/B30*100)</f>
        <v/>
      </c>
      <c r="D30" s="19" t="n">
        <v>3838</v>
      </c>
      <c r="E30" s="18" t="n">
        <v>507.91629854</v>
      </c>
      <c r="F30" s="20" t="n">
        <v>7.29247478</v>
      </c>
      <c r="G30" s="18" t="n">
        <v>522.50164066</v>
      </c>
      <c r="H30" s="20" t="n">
        <v>4.88738018</v>
      </c>
      <c r="I30" s="18" t="n">
        <v>520.0864761399999</v>
      </c>
      <c r="J30" s="20" t="n">
        <v>3.70792895</v>
      </c>
      <c r="K30" s="18" t="n">
        <v>531.43598161</v>
      </c>
      <c r="L30" s="20" t="n">
        <v>4.39182771</v>
      </c>
      <c r="M30" s="18" t="n">
        <v>405.01001004</v>
      </c>
      <c r="N30" s="20" t="n">
        <v>26.28454288</v>
      </c>
      <c r="O30" s="18" t="s">
        <v>182</v>
      </c>
      <c r="P30" s="20" t="s">
        <v>182</v>
      </c>
      <c r="Q30" s="18" t="s">
        <v>182</v>
      </c>
      <c r="R30" s="20" t="s">
        <v>182</v>
      </c>
      <c r="S30" s="18" t="s">
        <v>182</v>
      </c>
      <c r="T30" s="20" t="s">
        <v>182</v>
      </c>
      <c r="U30" s="18" t="n">
        <v>420.14161118</v>
      </c>
      <c r="V30" s="20" t="n">
        <v>7.50213124</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(20.0/B32*100)</f>
        <v/>
      </c>
      <c r="D32" s="19" t="n">
        <v>4458</v>
      </c>
      <c r="E32" s="18" t="n">
        <v>498.80623302</v>
      </c>
      <c r="F32" s="20" t="n">
        <v>5.78200082</v>
      </c>
      <c r="G32" s="18" t="n">
        <v>517.02900727</v>
      </c>
      <c r="H32" s="20" t="n">
        <v>3.56634751</v>
      </c>
      <c r="I32" s="18" t="n">
        <v>502.66271135</v>
      </c>
      <c r="J32" s="20" t="n">
        <v>2.71882823</v>
      </c>
      <c r="K32" s="18" t="n">
        <v>515.13097914</v>
      </c>
      <c r="L32" s="20" t="n">
        <v>4.48924966</v>
      </c>
      <c r="M32" s="18" t="n">
        <v>415.96615723</v>
      </c>
      <c r="N32" s="20" t="n">
        <v>23.22638406</v>
      </c>
      <c r="O32" s="18" t="s">
        <v>182</v>
      </c>
      <c r="P32" s="20" t="s">
        <v>182</v>
      </c>
      <c r="Q32" s="18" t="s">
        <v>182</v>
      </c>
      <c r="R32" s="20" t="s">
        <v>182</v>
      </c>
      <c r="S32" s="18" t="s">
        <v>182</v>
      </c>
      <c r="T32" s="20" t="s">
        <v>182</v>
      </c>
      <c r="U32" s="18" t="n">
        <v>413.55687283</v>
      </c>
      <c r="V32" s="20" t="n">
        <v>10.23504301</v>
      </c>
    </row>
    <row r="33" spans="1:22">
      <c r="A33" s="15" t="s">
        <v>208</v>
      </c>
      <c r="B33" s="17" t="n">
        <v>7325</v>
      </c>
      <c r="C33" s="18">
        <f>(274.0/B33*100)</f>
        <v/>
      </c>
      <c r="D33" s="19" t="n">
        <v>7051</v>
      </c>
      <c r="E33" s="18" t="n">
        <v>506.63492295</v>
      </c>
      <c r="F33" s="20" t="n">
        <v>4.3188738</v>
      </c>
      <c r="G33" s="18" t="n">
        <v>511.54336542</v>
      </c>
      <c r="H33" s="20" t="n">
        <v>3.02427795</v>
      </c>
      <c r="I33" s="18" t="n">
        <v>491.41495242</v>
      </c>
      <c r="J33" s="20" t="n">
        <v>3.27261109</v>
      </c>
      <c r="K33" s="18" t="n">
        <v>497.6026434</v>
      </c>
      <c r="L33" s="20" t="n">
        <v>5.28255977</v>
      </c>
      <c r="M33" s="18" t="n">
        <v>376.02911283</v>
      </c>
      <c r="N33" s="20" t="n">
        <v>21.32653468</v>
      </c>
      <c r="O33" s="18" t="s">
        <v>182</v>
      </c>
      <c r="P33" s="20" t="s">
        <v>182</v>
      </c>
      <c r="Q33" s="18" t="s">
        <v>182</v>
      </c>
      <c r="R33" s="20" t="s">
        <v>182</v>
      </c>
      <c r="S33" s="18" t="s">
        <v>182</v>
      </c>
      <c r="T33" s="20" t="s">
        <v>182</v>
      </c>
      <c r="U33" s="18" t="n">
        <v>424.45667496</v>
      </c>
      <c r="V33" s="20" t="n">
        <v>11.33736559</v>
      </c>
    </row>
    <row r="34" spans="1:22">
      <c r="A34" s="15" t="s">
        <v>209</v>
      </c>
      <c r="B34" s="17" t="n">
        <v>6350</v>
      </c>
      <c r="C34" s="18">
        <f>(117.0/B34*100)</f>
        <v/>
      </c>
      <c r="D34" s="19" t="n">
        <v>6233</v>
      </c>
      <c r="E34" s="18" t="n">
        <v>450.59039078</v>
      </c>
      <c r="F34" s="20" t="n">
        <v>4.03612179</v>
      </c>
      <c r="G34" s="18" t="n">
        <v>470.39804787</v>
      </c>
      <c r="H34" s="20" t="n">
        <v>3.36928408</v>
      </c>
      <c r="I34" s="18" t="n">
        <v>465.04987791</v>
      </c>
      <c r="J34" s="20" t="n">
        <v>3.25244708</v>
      </c>
      <c r="K34" s="18" t="n">
        <v>470.8463452</v>
      </c>
      <c r="L34" s="20" t="n">
        <v>4.5224449</v>
      </c>
      <c r="M34" s="18" t="n">
        <v>336.00964723</v>
      </c>
      <c r="N34" s="20" t="n">
        <v>14.75537024</v>
      </c>
      <c r="O34" s="18" t="s">
        <v>182</v>
      </c>
      <c r="P34" s="20" t="s">
        <v>182</v>
      </c>
      <c r="Q34" s="18" t="n">
        <v>263.37193708</v>
      </c>
      <c r="R34" s="20" t="n">
        <v>13.61114927</v>
      </c>
      <c r="S34" s="18" t="s">
        <v>182</v>
      </c>
      <c r="T34" s="20" t="s">
        <v>182</v>
      </c>
      <c r="U34" s="18" t="n">
        <v>355.84833731</v>
      </c>
      <c r="V34" s="20" t="n">
        <v>8.297569620000001</v>
      </c>
    </row>
    <row r="35" spans="1:22">
      <c r="A35" s="15" t="s">
        <v>210</v>
      </c>
      <c r="B35" s="17" t="n">
        <v>6406</v>
      </c>
      <c r="C35" s="18">
        <f>(105.0/B35*100)</f>
        <v/>
      </c>
      <c r="D35" s="19" t="n">
        <v>6301</v>
      </c>
      <c r="E35" s="18" t="n">
        <v>524.43524686</v>
      </c>
      <c r="F35" s="20" t="n">
        <v>4.56603268</v>
      </c>
      <c r="G35" s="18" t="n">
        <v>522.10953238</v>
      </c>
      <c r="H35" s="20" t="n">
        <v>2.50159467</v>
      </c>
      <c r="I35" s="18" t="n">
        <v>501.55381257</v>
      </c>
      <c r="J35" s="20" t="n">
        <v>2.42143395</v>
      </c>
      <c r="K35" s="18" t="n">
        <v>508.89036645</v>
      </c>
      <c r="L35" s="20" t="n">
        <v>4.50213503</v>
      </c>
      <c r="M35" s="18" t="n">
        <v>430.2645433</v>
      </c>
      <c r="N35" s="20" t="n">
        <v>21.07802728</v>
      </c>
      <c r="O35" s="18" t="s">
        <v>182</v>
      </c>
      <c r="P35" s="20" t="s">
        <v>182</v>
      </c>
      <c r="Q35" s="18" t="n">
        <v>337.32521215</v>
      </c>
      <c r="R35" s="20" t="n">
        <v>11.65794297</v>
      </c>
      <c r="S35" s="18" t="s">
        <v>182</v>
      </c>
      <c r="T35" s="20" t="s">
        <v>182</v>
      </c>
      <c r="U35" s="18" t="n">
        <v>411.41576216</v>
      </c>
      <c r="V35" s="20" t="n">
        <v>7.12624523</v>
      </c>
    </row>
    <row r="36" spans="1:22">
      <c r="A36" s="15" t="s">
        <v>211</v>
      </c>
      <c r="B36" s="17" t="n">
        <v>6736</v>
      </c>
      <c r="C36" s="18">
        <f>(109.0/B36*100)</f>
        <v/>
      </c>
      <c r="D36" s="19" t="n">
        <v>6627</v>
      </c>
      <c r="E36" s="18" t="n">
        <v>478.15671728</v>
      </c>
      <c r="F36" s="20" t="n">
        <v>5.26985449</v>
      </c>
      <c r="G36" s="18" t="n">
        <v>509.28771295</v>
      </c>
      <c r="H36" s="20" t="n">
        <v>3.36673049</v>
      </c>
      <c r="I36" s="18" t="n">
        <v>499.2948269</v>
      </c>
      <c r="J36" s="20" t="n">
        <v>2.51174833</v>
      </c>
      <c r="K36" s="18" t="n">
        <v>505.25496812</v>
      </c>
      <c r="L36" s="20" t="n">
        <v>4.17892005</v>
      </c>
      <c r="M36" s="18" t="n">
        <v>369.72364582</v>
      </c>
      <c r="N36" s="20" t="n">
        <v>22.3136275</v>
      </c>
      <c r="O36" s="18" t="s">
        <v>182</v>
      </c>
      <c r="P36" s="20" t="s">
        <v>182</v>
      </c>
      <c r="Q36" s="18" t="s">
        <v>182</v>
      </c>
      <c r="R36" s="20" t="s">
        <v>182</v>
      </c>
      <c r="S36" s="18" t="s">
        <v>182</v>
      </c>
      <c r="T36" s="20" t="s">
        <v>182</v>
      </c>
      <c r="U36" s="18" t="n">
        <v>411.33288479</v>
      </c>
      <c r="V36" s="20" t="n">
        <v>7.56675242</v>
      </c>
    </row>
    <row r="37" spans="1:22">
      <c r="A37" s="15" t="s">
        <v>212</v>
      </c>
      <c r="B37" s="17" t="n">
        <v>5458</v>
      </c>
      <c r="C37" s="18">
        <f>(382.0/B37*100)</f>
        <v/>
      </c>
      <c r="D37" s="19" t="n">
        <v>5076</v>
      </c>
      <c r="E37" s="18" t="n">
        <v>504.62058323</v>
      </c>
      <c r="F37" s="20" t="n">
        <v>6.69656784</v>
      </c>
      <c r="G37" s="18" t="n">
        <v>527.0547811599999</v>
      </c>
      <c r="H37" s="20" t="n">
        <v>4.38518062</v>
      </c>
      <c r="I37" s="18" t="n">
        <v>504.76848663</v>
      </c>
      <c r="J37" s="20" t="n">
        <v>3.86065295</v>
      </c>
      <c r="K37" s="18" t="n">
        <v>515.11456362</v>
      </c>
      <c r="L37" s="20" t="n">
        <v>4.3234319</v>
      </c>
      <c r="M37" s="18" t="n">
        <v>343.16972128</v>
      </c>
      <c r="N37" s="20" t="n">
        <v>23.12127196</v>
      </c>
      <c r="O37" s="18" t="s">
        <v>182</v>
      </c>
      <c r="P37" s="20" t="s">
        <v>182</v>
      </c>
      <c r="Q37" s="18" t="s">
        <v>182</v>
      </c>
      <c r="R37" s="20" t="s">
        <v>182</v>
      </c>
      <c r="S37" s="18" t="s">
        <v>182</v>
      </c>
      <c r="T37" s="20" t="s">
        <v>182</v>
      </c>
      <c r="U37" s="18" t="n">
        <v>421.17864483</v>
      </c>
      <c r="V37" s="20" t="n">
        <v>7.23379828</v>
      </c>
    </row>
    <row r="38" spans="1:22">
      <c r="A38" s="15" t="s">
        <v>213</v>
      </c>
      <c r="B38" s="17" t="n">
        <v>5860</v>
      </c>
      <c r="C38" s="18">
        <f>(83.0/B38*100)</f>
        <v/>
      </c>
      <c r="D38" s="19" t="n">
        <v>5777</v>
      </c>
      <c r="E38" s="18" t="n">
        <v>486.4346726</v>
      </c>
      <c r="F38" s="20" t="n">
        <v>5.4563216</v>
      </c>
      <c r="G38" s="18" t="n">
        <v>500.33262684</v>
      </c>
      <c r="H38" s="20" t="n">
        <v>4.43017113</v>
      </c>
      <c r="I38" s="18" t="n">
        <v>501.71305161</v>
      </c>
      <c r="J38" s="20" t="n">
        <v>3.25073678</v>
      </c>
      <c r="K38" s="18" t="n">
        <v>500.81541164</v>
      </c>
      <c r="L38" s="20" t="n">
        <v>4.48598318</v>
      </c>
      <c r="M38" s="18" t="n">
        <v>369.61260262</v>
      </c>
      <c r="N38" s="20" t="n">
        <v>18.26023486</v>
      </c>
      <c r="O38" s="18" t="s">
        <v>182</v>
      </c>
      <c r="P38" s="20" t="s">
        <v>182</v>
      </c>
      <c r="Q38" s="18" t="s">
        <v>182</v>
      </c>
      <c r="R38" s="20" t="s">
        <v>182</v>
      </c>
      <c r="S38" s="18" t="s">
        <v>182</v>
      </c>
      <c r="T38" s="20" t="s">
        <v>182</v>
      </c>
      <c r="U38" s="18" t="n">
        <v>425.94371433</v>
      </c>
      <c r="V38" s="20" t="n">
        <v>6.6580815</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(5704.0/B40*100)</f>
        <v/>
      </c>
      <c r="D40" s="19" t="n">
        <v>8453</v>
      </c>
      <c r="E40" s="18" t="n">
        <v>487.05620656</v>
      </c>
      <c r="F40" s="20" t="n">
        <v>6.62185194</v>
      </c>
      <c r="G40" s="18" t="n">
        <v>516.9112711</v>
      </c>
      <c r="H40" s="20" t="n">
        <v>4.67329783</v>
      </c>
      <c r="I40" s="18" t="n">
        <v>505.19558836</v>
      </c>
      <c r="J40" s="20" t="n">
        <v>3.44771907</v>
      </c>
      <c r="K40" s="18" t="n">
        <v>507.2710641</v>
      </c>
      <c r="L40" s="20" t="n">
        <v>4.33748489</v>
      </c>
      <c r="M40" s="18" t="n">
        <v>432.02468627</v>
      </c>
      <c r="N40" s="20" t="n">
        <v>21.89614716</v>
      </c>
      <c r="O40" s="18" t="s">
        <v>182</v>
      </c>
      <c r="P40" s="20" t="s">
        <v>182</v>
      </c>
      <c r="Q40" s="18" t="n">
        <v>493.18465857</v>
      </c>
      <c r="R40" s="20" t="n">
        <v>2.25147869</v>
      </c>
      <c r="S40" s="18" t="s">
        <v>182</v>
      </c>
      <c r="T40" s="20" t="s">
        <v>182</v>
      </c>
      <c r="U40" s="18" t="n">
        <v>408.5190094</v>
      </c>
      <c r="V40" s="20" t="n">
        <v>8.302051349999999</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(3063.0/B46*100)</f>
        <v/>
      </c>
      <c r="D46" s="19" t="n">
        <v>20078</v>
      </c>
      <c r="E46" s="18" t="n">
        <v>369.06263652</v>
      </c>
      <c r="F46" s="20" t="n">
        <v>5.86756904</v>
      </c>
      <c r="G46" s="18" t="n">
        <v>416.60570957</v>
      </c>
      <c r="H46" s="20" t="n">
        <v>5.82653723</v>
      </c>
      <c r="I46" s="18" t="n">
        <v>423.41574122</v>
      </c>
      <c r="J46" s="20" t="n">
        <v>4.02794017</v>
      </c>
      <c r="K46" s="18" t="n">
        <v>448.14997358</v>
      </c>
      <c r="L46" s="20" t="n">
        <v>4.50239502</v>
      </c>
      <c r="M46" s="18" t="n">
        <v>307.86644132</v>
      </c>
      <c r="N46" s="20" t="n">
        <v>11.90587687</v>
      </c>
      <c r="O46" s="18" t="s">
        <v>182</v>
      </c>
      <c r="P46" s="20" t="s">
        <v>182</v>
      </c>
      <c r="Q46" s="18" t="s">
        <v>182</v>
      </c>
      <c r="R46" s="20" t="s">
        <v>182</v>
      </c>
      <c r="S46" s="18" t="s">
        <v>182</v>
      </c>
      <c r="T46" s="20" t="s">
        <v>182</v>
      </c>
      <c r="U46" s="18" t="n">
        <v>391.19535594</v>
      </c>
      <c r="V46" s="20" t="n">
        <v>3.88353175</v>
      </c>
    </row>
    <row r="47" spans="1:22">
      <c r="A47" s="15" t="s">
        <v>222</v>
      </c>
      <c r="B47" s="17" t="n">
        <v>5928</v>
      </c>
      <c r="C47" s="18">
        <f>(293.0/B47*100)</f>
        <v/>
      </c>
      <c r="D47" s="19" t="n">
        <v>5635</v>
      </c>
      <c r="E47" s="18" t="n">
        <v>431.60857719</v>
      </c>
      <c r="F47" s="20" t="n">
        <v>7.47469886</v>
      </c>
      <c r="G47" s="18" t="n">
        <v>468.66615314</v>
      </c>
      <c r="H47" s="20" t="n">
        <v>4.94806106</v>
      </c>
      <c r="I47" s="18" t="n">
        <v>439.91206362</v>
      </c>
      <c r="J47" s="20" t="n">
        <v>5.01157191</v>
      </c>
      <c r="K47" s="18" t="n">
        <v>459.5440174</v>
      </c>
      <c r="L47" s="20" t="n">
        <v>6.59035735</v>
      </c>
      <c r="M47" s="18" t="n">
        <v>325.00177883</v>
      </c>
      <c r="N47" s="20" t="n">
        <v>13.28366105</v>
      </c>
      <c r="O47" s="18" t="s">
        <v>182</v>
      </c>
      <c r="P47" s="20" t="s">
        <v>182</v>
      </c>
      <c r="Q47" s="18" t="s">
        <v>182</v>
      </c>
      <c r="R47" s="20" t="s">
        <v>182</v>
      </c>
      <c r="S47" s="18" t="s">
        <v>182</v>
      </c>
      <c r="T47" s="20" t="s">
        <v>182</v>
      </c>
      <c r="U47" s="18" t="n">
        <v>352.85266888</v>
      </c>
      <c r="V47" s="20" t="n">
        <v>6.32316876</v>
      </c>
    </row>
    <row r="48" spans="1:22">
      <c r="A48" s="15" t="s">
        <v>223</v>
      </c>
      <c r="B48" s="17" t="n">
        <v>9841</v>
      </c>
      <c r="C48" s="18">
        <f>(19.0/B48*100)</f>
        <v/>
      </c>
      <c r="D48" s="19" t="n">
        <v>9822</v>
      </c>
      <c r="E48" s="18" t="n">
        <v>444.30231678</v>
      </c>
      <c r="F48" s="20" t="n">
        <v>9.0072779</v>
      </c>
      <c r="G48" s="18" t="n">
        <v>470.52900052</v>
      </c>
      <c r="H48" s="20" t="n">
        <v>6.02258626</v>
      </c>
      <c r="I48" s="18" t="n">
        <v>497.20308127</v>
      </c>
      <c r="J48" s="20" t="n">
        <v>4.91910319</v>
      </c>
      <c r="K48" s="18" t="n">
        <v>537.5169431100001</v>
      </c>
      <c r="L48" s="20" t="n">
        <v>6.33978232</v>
      </c>
      <c r="M48" s="18" t="n">
        <v>324.36252601</v>
      </c>
      <c r="N48" s="20" t="n">
        <v>11.17732921</v>
      </c>
      <c r="O48" s="18" t="s">
        <v>182</v>
      </c>
      <c r="P48" s="20" t="s">
        <v>182</v>
      </c>
      <c r="Q48" s="18" t="s">
        <v>182</v>
      </c>
      <c r="R48" s="20" t="s">
        <v>182</v>
      </c>
      <c r="S48" s="18" t="s">
        <v>182</v>
      </c>
      <c r="T48" s="20" t="s">
        <v>182</v>
      </c>
      <c r="U48" s="18" t="n">
        <v>408.58184812</v>
      </c>
      <c r="V48" s="20" t="n">
        <v>28.53461353</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(1296.0/B50*100)</f>
        <v/>
      </c>
      <c r="D50" s="19" t="n">
        <v>10499</v>
      </c>
      <c r="E50" s="18" t="n">
        <v>418.91336591</v>
      </c>
      <c r="F50" s="20" t="n">
        <v>4.69213692</v>
      </c>
      <c r="G50" s="18" t="n">
        <v>440.31099504</v>
      </c>
      <c r="H50" s="20" t="n">
        <v>3.14407408</v>
      </c>
      <c r="I50" s="18" t="n">
        <v>436.24963491</v>
      </c>
      <c r="J50" s="20" t="n">
        <v>3.35062881</v>
      </c>
      <c r="K50" s="18" t="n">
        <v>450.94510961</v>
      </c>
      <c r="L50" s="20" t="n">
        <v>5.08855243</v>
      </c>
      <c r="M50" s="18" t="n">
        <v>322.25586987</v>
      </c>
      <c r="N50" s="20" t="n">
        <v>8.56992509</v>
      </c>
      <c r="O50" s="18" t="s">
        <v>182</v>
      </c>
      <c r="P50" s="20" t="s">
        <v>182</v>
      </c>
      <c r="Q50" s="18" t="s">
        <v>182</v>
      </c>
      <c r="R50" s="20" t="s">
        <v>182</v>
      </c>
      <c r="S50" s="18" t="s">
        <v>182</v>
      </c>
      <c r="T50" s="20" t="s">
        <v>182</v>
      </c>
      <c r="U50" s="18" t="n">
        <v>393.42721508</v>
      </c>
      <c r="V50" s="20" t="n">
        <v>8.106015429999999</v>
      </c>
    </row>
    <row r="51" spans="1:22">
      <c r="A51" s="15" t="s">
        <v>226</v>
      </c>
      <c r="B51" s="17" t="n">
        <v>6866</v>
      </c>
      <c r="C51" s="18">
        <f>(115.0/B51*100)</f>
        <v/>
      </c>
      <c r="D51" s="19" t="n">
        <v>6751</v>
      </c>
      <c r="E51" s="18" t="n">
        <v>427.38360399</v>
      </c>
      <c r="F51" s="20" t="n">
        <v>3.88183713</v>
      </c>
      <c r="G51" s="18" t="n">
        <v>433.32581018</v>
      </c>
      <c r="H51" s="20" t="n">
        <v>3.72177799</v>
      </c>
      <c r="I51" s="18" t="n">
        <v>436.35439256</v>
      </c>
      <c r="J51" s="20" t="n">
        <v>4.0786146</v>
      </c>
      <c r="K51" s="18" t="n">
        <v>439.64302465</v>
      </c>
      <c r="L51" s="20" t="n">
        <v>4.86985611</v>
      </c>
      <c r="M51" s="18" t="n">
        <v>306.15936954</v>
      </c>
      <c r="N51" s="20" t="n">
        <v>16.24559738</v>
      </c>
      <c r="O51" s="18" t="s">
        <v>182</v>
      </c>
      <c r="P51" s="20" t="s">
        <v>182</v>
      </c>
      <c r="Q51" s="18" t="n">
        <v>427.96430568</v>
      </c>
      <c r="R51" s="20" t="n">
        <v>5.20460603</v>
      </c>
      <c r="S51" s="18" t="s">
        <v>182</v>
      </c>
      <c r="T51" s="20" t="s">
        <v>182</v>
      </c>
      <c r="U51" s="18" t="n">
        <v>395.2217966</v>
      </c>
      <c r="V51" s="20" t="n">
        <v>5.37888143</v>
      </c>
    </row>
    <row r="52" spans="1:22">
      <c r="A52" s="15" t="s">
        <v>227</v>
      </c>
      <c r="B52" s="17" t="n">
        <v>5809</v>
      </c>
      <c r="C52" s="18">
        <f>(131.0/B52*100)</f>
        <v/>
      </c>
      <c r="D52" s="19" t="n">
        <v>5678</v>
      </c>
      <c r="E52" s="18" t="n">
        <v>486.11309238</v>
      </c>
      <c r="F52" s="20" t="n">
        <v>3.96876922</v>
      </c>
      <c r="G52" s="18" t="n">
        <v>499.32846956</v>
      </c>
      <c r="H52" s="20" t="n">
        <v>2.95662145</v>
      </c>
      <c r="I52" s="18" t="n">
        <v>485.57159597</v>
      </c>
      <c r="J52" s="20" t="n">
        <v>3.76820709</v>
      </c>
      <c r="K52" s="18" t="n">
        <v>502.48473794</v>
      </c>
      <c r="L52" s="20" t="n">
        <v>4.59617088</v>
      </c>
      <c r="M52" s="18" t="n">
        <v>369.52470076</v>
      </c>
      <c r="N52" s="20" t="n">
        <v>22.63947018</v>
      </c>
      <c r="O52" s="18" t="s">
        <v>182</v>
      </c>
      <c r="P52" s="20" t="s">
        <v>182</v>
      </c>
      <c r="Q52" s="18" t="s">
        <v>182</v>
      </c>
      <c r="R52" s="20" t="s">
        <v>182</v>
      </c>
      <c r="S52" s="18" t="s">
        <v>182</v>
      </c>
      <c r="T52" s="20" t="s">
        <v>182</v>
      </c>
      <c r="U52" s="18" t="n">
        <v>388.77146677</v>
      </c>
      <c r="V52" s="20" t="n">
        <v>6.99020011</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(560.0/B54*100)</f>
        <v/>
      </c>
      <c r="D54" s="19" t="n">
        <v>4180</v>
      </c>
      <c r="E54" s="18" t="n">
        <v>334.66650105</v>
      </c>
      <c r="F54" s="20" t="n">
        <v>4.37341378</v>
      </c>
      <c r="G54" s="18" t="n">
        <v>362.56759789</v>
      </c>
      <c r="H54" s="20" t="n">
        <v>5.26576444</v>
      </c>
      <c r="I54" s="18" t="n">
        <v>370.28619236</v>
      </c>
      <c r="J54" s="20" t="n">
        <v>4.10292154</v>
      </c>
      <c r="K54" s="18" t="n">
        <v>400.55235781</v>
      </c>
      <c r="L54" s="20" t="n">
        <v>4.83522407</v>
      </c>
      <c r="M54" s="18" t="n">
        <v>297.57841935</v>
      </c>
      <c r="N54" s="20" t="n">
        <v>8.27344974</v>
      </c>
      <c r="O54" s="18" t="s">
        <v>182</v>
      </c>
      <c r="P54" s="20" t="s">
        <v>182</v>
      </c>
      <c r="Q54" s="18" t="s">
        <v>182</v>
      </c>
      <c r="R54" s="20" t="s">
        <v>182</v>
      </c>
      <c r="S54" s="18" t="s">
        <v>182</v>
      </c>
      <c r="T54" s="20" t="s">
        <v>182</v>
      </c>
      <c r="U54" s="18" t="n">
        <v>318.63859647</v>
      </c>
      <c r="V54" s="20" t="n">
        <v>5.4912515</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505.58408148</v>
      </c>
      <c r="F56" s="20" t="n">
        <v>6.51628067</v>
      </c>
      <c r="G56" s="18" t="n">
        <v>521.12825266</v>
      </c>
      <c r="H56" s="20" t="n">
        <v>4.30135469</v>
      </c>
      <c r="I56" s="18" t="n">
        <v>531.49057706</v>
      </c>
      <c r="J56" s="20" t="n">
        <v>2.97373956</v>
      </c>
      <c r="K56" s="18" t="n">
        <v>536.49123009</v>
      </c>
      <c r="L56" s="20" t="n">
        <v>4.2103542</v>
      </c>
      <c r="M56" s="18" t="n">
        <v>431.98054993</v>
      </c>
      <c r="N56" s="20" t="n">
        <v>17.09401393</v>
      </c>
      <c r="O56" s="18" t="s">
        <v>182</v>
      </c>
      <c r="P56" s="20" t="s">
        <v>182</v>
      </c>
      <c r="Q56" s="18" t="s">
        <v>182</v>
      </c>
      <c r="R56" s="20" t="s">
        <v>182</v>
      </c>
      <c r="S56" s="18" t="s">
        <v>182</v>
      </c>
      <c r="T56" s="20" t="s">
        <v>182</v>
      </c>
      <c r="U56" s="18" t="n">
        <v>413.37987929</v>
      </c>
      <c r="V56" s="20" t="n">
        <v>20.73288125</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(287.0/B61*100)</f>
        <v/>
      </c>
      <c r="D61" s="19" t="n">
        <v>6238</v>
      </c>
      <c r="E61" s="18" t="n">
        <v>468.48643342</v>
      </c>
      <c r="F61" s="20" t="n">
        <v>4.33372184</v>
      </c>
      <c r="G61" s="18" t="n">
        <v>476.20765892</v>
      </c>
      <c r="H61" s="20" t="n">
        <v>4.66965711</v>
      </c>
      <c r="I61" s="18" t="n">
        <v>479.39111016</v>
      </c>
      <c r="J61" s="20" t="n">
        <v>3.00977325</v>
      </c>
      <c r="K61" s="18" t="n">
        <v>486.40380443</v>
      </c>
      <c r="L61" s="20" t="n">
        <v>3.88620157</v>
      </c>
      <c r="M61" s="18" t="n">
        <v>368.81442632</v>
      </c>
      <c r="N61" s="20" t="n">
        <v>17.16780352</v>
      </c>
      <c r="O61" s="18" t="s">
        <v>182</v>
      </c>
      <c r="P61" s="20" t="s">
        <v>182</v>
      </c>
      <c r="Q61" s="18" t="s">
        <v>182</v>
      </c>
      <c r="R61" s="20" t="s">
        <v>182</v>
      </c>
      <c r="S61" s="18" t="s">
        <v>182</v>
      </c>
      <c r="T61" s="20" t="s">
        <v>182</v>
      </c>
      <c r="U61" s="18" t="n">
        <v>375.87753567</v>
      </c>
      <c r="V61" s="20" t="n">
        <v>9.075392040000001</v>
      </c>
    </row>
    <row r="62" spans="1:22">
      <c r="A62" s="15" t="s">
        <v>237</v>
      </c>
      <c r="B62" s="17" t="n">
        <v>4476</v>
      </c>
      <c r="C62" s="18">
        <f>(5.0/B62*100)</f>
        <v/>
      </c>
      <c r="D62" s="19" t="n">
        <v>4471</v>
      </c>
      <c r="E62" s="18" t="n">
        <v>499.95719346</v>
      </c>
      <c r="F62" s="20" t="n">
        <v>5.57163166</v>
      </c>
      <c r="G62" s="18" t="n">
        <v>505.83431552</v>
      </c>
      <c r="H62" s="20" t="n">
        <v>2.50758084</v>
      </c>
      <c r="I62" s="18" t="n">
        <v>508.51331734</v>
      </c>
      <c r="J62" s="20" t="n">
        <v>1.84252389</v>
      </c>
      <c r="K62" s="18" t="n">
        <v>522.4446328499999</v>
      </c>
      <c r="L62" s="20" t="n">
        <v>3.47285759</v>
      </c>
      <c r="M62" s="18" t="n">
        <v>426.5402774</v>
      </c>
      <c r="N62" s="20" t="n">
        <v>15.63912385</v>
      </c>
      <c r="O62" s="18" t="s">
        <v>182</v>
      </c>
      <c r="P62" s="20" t="s">
        <v>182</v>
      </c>
      <c r="Q62" s="18" t="s">
        <v>182</v>
      </c>
      <c r="R62" s="20" t="s">
        <v>182</v>
      </c>
      <c r="S62" s="18" t="s">
        <v>182</v>
      </c>
      <c r="T62" s="20" t="s">
        <v>182</v>
      </c>
      <c r="U62" s="18" t="n">
        <v>458.23237156</v>
      </c>
      <c r="V62" s="20" t="n">
        <v>24.49835016</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(941.0/B67*100)</f>
        <v/>
      </c>
      <c r="D67" s="19" t="n">
        <v>6030</v>
      </c>
      <c r="E67" s="18" t="n">
        <v>369.59781771</v>
      </c>
      <c r="F67" s="20" t="n">
        <v>4.33794631</v>
      </c>
      <c r="G67" s="18" t="n">
        <v>403.75746678</v>
      </c>
      <c r="H67" s="20" t="n">
        <v>3.94454784</v>
      </c>
      <c r="I67" s="18" t="n">
        <v>419.03293503</v>
      </c>
      <c r="J67" s="20" t="n">
        <v>3.50719229</v>
      </c>
      <c r="K67" s="18" t="n">
        <v>445.3416672</v>
      </c>
      <c r="L67" s="20" t="n">
        <v>5.12188245</v>
      </c>
      <c r="M67" s="18" t="n">
        <v>291.76354753</v>
      </c>
      <c r="N67" s="20" t="n">
        <v>5.37762837</v>
      </c>
      <c r="O67" s="18" t="s">
        <v>182</v>
      </c>
      <c r="P67" s="20" t="s">
        <v>182</v>
      </c>
      <c r="Q67" s="18" t="s">
        <v>182</v>
      </c>
      <c r="R67" s="20" t="s">
        <v>182</v>
      </c>
      <c r="S67" s="18" t="s">
        <v>182</v>
      </c>
      <c r="T67" s="20" t="s">
        <v>182</v>
      </c>
      <c r="U67" s="18" t="n">
        <v>341.04220117</v>
      </c>
      <c r="V67" s="20" t="n">
        <v>7.07386836</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488.57087705</v>
      </c>
      <c r="F70" s="20" t="n">
        <v>6.67726849</v>
      </c>
      <c r="G70" s="18" t="n">
        <v>508.82962041</v>
      </c>
      <c r="H70" s="20" t="n">
        <v>4.11006199</v>
      </c>
      <c r="I70" s="18" t="n">
        <v>494.53691385</v>
      </c>
      <c r="J70" s="20" t="n">
        <v>3.23739716</v>
      </c>
      <c r="K70" s="18" t="n">
        <v>503.96673387</v>
      </c>
      <c r="L70" s="20" t="n">
        <v>4.39837174</v>
      </c>
      <c r="M70" s="18" t="n">
        <v>426.1731216</v>
      </c>
      <c r="N70" s="20" t="n">
        <v>17.43907662</v>
      </c>
      <c r="O70" s="18" t="s">
        <v>182</v>
      </c>
      <c r="P70" s="20" t="s">
        <v>182</v>
      </c>
      <c r="Q70" s="18" t="s">
        <v>182</v>
      </c>
      <c r="R70" s="20" t="s">
        <v>182</v>
      </c>
      <c r="S70" s="18" t="s">
        <v>182</v>
      </c>
      <c r="T70" s="20" t="s">
        <v>182</v>
      </c>
      <c r="U70" s="18" t="n">
        <v>439.46436673</v>
      </c>
      <c r="V70" s="20" t="n">
        <v>9.03126174</v>
      </c>
    </row>
    <row r="71" spans="1:22">
      <c r="A71" s="15" t="s">
        <v>246</v>
      </c>
      <c r="B71" s="17" t="n">
        <v>6115</v>
      </c>
      <c r="C71" s="18">
        <f>(132.0/B71*100)</f>
        <v/>
      </c>
      <c r="D71" s="19" t="n">
        <v>5983</v>
      </c>
      <c r="E71" s="18" t="n">
        <v>523.24751328</v>
      </c>
      <c r="F71" s="20" t="n">
        <v>5.06828631</v>
      </c>
      <c r="G71" s="18" t="n">
        <v>522.42797827</v>
      </c>
      <c r="H71" s="20" t="n">
        <v>3.95031678</v>
      </c>
      <c r="I71" s="18" t="n">
        <v>536.23061554</v>
      </c>
      <c r="J71" s="20" t="n">
        <v>2.06364978</v>
      </c>
      <c r="K71" s="18" t="n">
        <v>555.3254158</v>
      </c>
      <c r="L71" s="20" t="n">
        <v>3.23423215</v>
      </c>
      <c r="M71" s="18" t="n">
        <v>440.86831375</v>
      </c>
      <c r="N71" s="20" t="n">
        <v>17.19045308</v>
      </c>
      <c r="O71" s="18" t="s">
        <v>182</v>
      </c>
      <c r="P71" s="20" t="s">
        <v>182</v>
      </c>
      <c r="Q71" s="18" t="s">
        <v>182</v>
      </c>
      <c r="R71" s="20" t="s">
        <v>182</v>
      </c>
      <c r="S71" s="18" t="s">
        <v>182</v>
      </c>
      <c r="T71" s="20" t="s">
        <v>182</v>
      </c>
      <c r="U71" s="18" t="n">
        <v>499.38559773</v>
      </c>
      <c r="V71" s="20" t="n">
        <v>13.61777715</v>
      </c>
    </row>
    <row r="72" spans="1:22">
      <c r="A72" s="15" t="s">
        <v>247</v>
      </c>
      <c r="B72" s="17" t="n">
        <v>7708</v>
      </c>
      <c r="C72" s="18">
        <f>(9.0/B72*100)</f>
        <v/>
      </c>
      <c r="D72" s="19" t="n">
        <v>7699</v>
      </c>
      <c r="E72" s="18" t="n">
        <v>481.56374092</v>
      </c>
      <c r="F72" s="20" t="n">
        <v>4.47751826</v>
      </c>
      <c r="G72" s="18" t="n">
        <v>493.8515431</v>
      </c>
      <c r="H72" s="20" t="n">
        <v>3.52130616</v>
      </c>
      <c r="I72" s="18" t="n">
        <v>496.79104325</v>
      </c>
      <c r="J72" s="20" t="n">
        <v>2.8338856</v>
      </c>
      <c r="K72" s="18" t="n">
        <v>516.25854778</v>
      </c>
      <c r="L72" s="20" t="n">
        <v>4.26042806</v>
      </c>
      <c r="M72" s="18" t="n">
        <v>326.14458683</v>
      </c>
      <c r="N72" s="20" t="n">
        <v>15.96470294</v>
      </c>
      <c r="O72" s="18" t="s">
        <v>182</v>
      </c>
      <c r="P72" s="20" t="s">
        <v>182</v>
      </c>
      <c r="Q72" s="18" t="s">
        <v>182</v>
      </c>
      <c r="R72" s="20" t="s">
        <v>182</v>
      </c>
      <c r="S72" s="18" t="s">
        <v>182</v>
      </c>
      <c r="T72" s="20" t="s">
        <v>182</v>
      </c>
      <c r="U72" s="18" t="n">
        <v>380.66053175</v>
      </c>
      <c r="V72" s="20" t="n">
        <v>32.6319124</v>
      </c>
    </row>
    <row r="73" spans="1:22">
      <c r="A73" s="15" t="s">
        <v>248</v>
      </c>
      <c r="B73" s="17" t="n">
        <v>8249</v>
      </c>
      <c r="C73" s="18">
        <f>(274.0/B73*100)</f>
        <v/>
      </c>
      <c r="D73" s="19" t="n">
        <v>7975</v>
      </c>
      <c r="E73" s="18" t="n">
        <v>411.67003633</v>
      </c>
      <c r="F73" s="20" t="n">
        <v>4.71509736</v>
      </c>
      <c r="G73" s="18" t="n">
        <v>424.93253887</v>
      </c>
      <c r="H73" s="20" t="n">
        <v>3.73128823</v>
      </c>
      <c r="I73" s="18" t="n">
        <v>401.0667121</v>
      </c>
      <c r="J73" s="20" t="n">
        <v>3.5649394</v>
      </c>
      <c r="K73" s="18" t="n">
        <v>426.10229003</v>
      </c>
      <c r="L73" s="20" t="n">
        <v>8.72951662</v>
      </c>
      <c r="M73" s="18" t="n">
        <v>351.84252841</v>
      </c>
      <c r="N73" s="20" t="n">
        <v>8.1004358</v>
      </c>
      <c r="O73" s="18" t="s">
        <v>182</v>
      </c>
      <c r="P73" s="20" t="s">
        <v>182</v>
      </c>
      <c r="Q73" s="18" t="s">
        <v>182</v>
      </c>
      <c r="R73" s="20" t="s">
        <v>182</v>
      </c>
      <c r="S73" s="18" t="s">
        <v>182</v>
      </c>
      <c r="T73" s="20" t="s">
        <v>182</v>
      </c>
      <c r="U73" s="18" t="n">
        <v>355.4958031</v>
      </c>
      <c r="V73" s="20" t="n">
        <v>10.93771251</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(347.0/B77*100)</f>
        <v/>
      </c>
      <c r="D77" s="19" t="n">
        <v>5715</v>
      </c>
      <c r="E77" s="18" t="n">
        <v>440.50861152</v>
      </c>
      <c r="F77" s="20" t="n">
        <v>4.55786816</v>
      </c>
      <c r="G77" s="18" t="n">
        <v>456.56281646</v>
      </c>
      <c r="H77" s="20" t="n">
        <v>3.44226353</v>
      </c>
      <c r="I77" s="18" t="n">
        <v>452.01837661</v>
      </c>
      <c r="J77" s="20" t="n">
        <v>3.41266314</v>
      </c>
      <c r="K77" s="18" t="n">
        <v>466.1528932</v>
      </c>
      <c r="L77" s="20" t="n">
        <v>6.28521286</v>
      </c>
      <c r="M77" s="18" t="n">
        <v>324.87880635</v>
      </c>
      <c r="N77" s="20" t="n">
        <v>14.89113436</v>
      </c>
      <c r="O77" s="18" t="s">
        <v>182</v>
      </c>
      <c r="P77" s="20" t="s">
        <v>182</v>
      </c>
      <c r="Q77" s="18" t="s">
        <v>182</v>
      </c>
      <c r="R77" s="20" t="s">
        <v>182</v>
      </c>
      <c r="S77" s="18" t="s">
        <v>182</v>
      </c>
      <c r="T77" s="20" t="s">
        <v>182</v>
      </c>
      <c r="U77" s="18" t="n">
        <v>378.38214811</v>
      </c>
      <c r="V77" s="20" t="n">
        <v>5.12792902</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365</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504.67958152</v>
      </c>
      <c r="F7" s="20" t="n">
        <v>4.2519554</v>
      </c>
      <c r="G7" s="18" t="n">
        <v>517.57294724</v>
      </c>
      <c r="H7" s="20" t="n">
        <v>2.63374166</v>
      </c>
      <c r="I7" s="18" t="n">
        <v>505.33781563</v>
      </c>
      <c r="J7" s="20" t="n">
        <v>2.60580362</v>
      </c>
      <c r="K7" s="18" t="n">
        <v>513.3666484</v>
      </c>
      <c r="L7" s="20" t="n">
        <v>4.56196243</v>
      </c>
      <c r="M7" s="18" t="n">
        <v>407.59514641</v>
      </c>
      <c r="N7" s="20" t="n">
        <v>17.19088166</v>
      </c>
      <c r="O7" s="18" t="s">
        <v>182</v>
      </c>
      <c r="P7" s="20" t="s">
        <v>182</v>
      </c>
      <c r="Q7" s="18" t="s">
        <v>182</v>
      </c>
      <c r="R7" s="20" t="s">
        <v>182</v>
      </c>
      <c r="S7" s="18" t="s">
        <v>182</v>
      </c>
      <c r="T7" s="20" t="s">
        <v>182</v>
      </c>
      <c r="U7" s="18" t="n">
        <v>471.72399001</v>
      </c>
      <c r="V7" s="20" t="n">
        <v>4.59898651</v>
      </c>
    </row>
    <row r="8" spans="1:22">
      <c r="A8" s="15" t="s">
        <v>183</v>
      </c>
      <c r="B8" s="17" t="n">
        <v>7007</v>
      </c>
      <c r="C8" s="18">
        <f>(279.0/B8*100)</f>
        <v/>
      </c>
      <c r="D8" s="19" t="n">
        <v>6728</v>
      </c>
      <c r="E8" s="18" t="n">
        <v>491.65894614</v>
      </c>
      <c r="F8" s="20" t="n">
        <v>3.97660668</v>
      </c>
      <c r="G8" s="18" t="n">
        <v>494.93447735</v>
      </c>
      <c r="H8" s="20" t="n">
        <v>3.46178588</v>
      </c>
      <c r="I8" s="18" t="n">
        <v>497.7180459</v>
      </c>
      <c r="J8" s="20" t="n">
        <v>3.59207254</v>
      </c>
      <c r="K8" s="18" t="n">
        <v>480.35855144</v>
      </c>
      <c r="L8" s="20" t="n">
        <v>5.35041945</v>
      </c>
      <c r="M8" s="18" t="n">
        <v>386.26625258</v>
      </c>
      <c r="N8" s="20" t="n">
        <v>31.80566846</v>
      </c>
      <c r="O8" s="18" t="s">
        <v>182</v>
      </c>
      <c r="P8" s="20" t="s">
        <v>182</v>
      </c>
      <c r="Q8" s="18" t="n">
        <v>361.38025951</v>
      </c>
      <c r="R8" s="20" t="n">
        <v>22.72565673</v>
      </c>
      <c r="S8" s="18" t="s">
        <v>182</v>
      </c>
      <c r="T8" s="20" t="s">
        <v>182</v>
      </c>
      <c r="U8" s="18" t="n">
        <v>406.12086832</v>
      </c>
      <c r="V8" s="20" t="n">
        <v>8.07668209</v>
      </c>
    </row>
    <row r="9" spans="1:22">
      <c r="A9" s="15" t="s">
        <v>184</v>
      </c>
      <c r="B9" s="17" t="n">
        <v>9651</v>
      </c>
      <c r="C9" s="18">
        <f>(683.0/B9*100)</f>
        <v/>
      </c>
      <c r="D9" s="19" t="n">
        <v>8968</v>
      </c>
      <c r="E9" s="18" t="n">
        <v>502.3706535</v>
      </c>
      <c r="F9" s="20" t="n">
        <v>3.69610566</v>
      </c>
      <c r="G9" s="18" t="n">
        <v>523.03191792</v>
      </c>
      <c r="H9" s="20" t="n">
        <v>2.90940566</v>
      </c>
      <c r="I9" s="18" t="n">
        <v>511.80734408</v>
      </c>
      <c r="J9" s="20" t="n">
        <v>2.73905943</v>
      </c>
      <c r="K9" s="18" t="n">
        <v>499.030532</v>
      </c>
      <c r="L9" s="20" t="n">
        <v>3.86061923</v>
      </c>
      <c r="M9" s="18" t="n">
        <v>468.80407001</v>
      </c>
      <c r="N9" s="20" t="n">
        <v>44.15422539</v>
      </c>
      <c r="O9" s="18" t="s">
        <v>182</v>
      </c>
      <c r="P9" s="20" t="s">
        <v>182</v>
      </c>
      <c r="Q9" s="18" t="n">
        <v>347.7815185</v>
      </c>
      <c r="R9" s="20" t="n">
        <v>11.20716786</v>
      </c>
      <c r="S9" s="18" t="s">
        <v>182</v>
      </c>
      <c r="T9" s="20" t="s">
        <v>182</v>
      </c>
      <c r="U9" s="18" t="n">
        <v>418.37906112</v>
      </c>
      <c r="V9" s="20" t="n">
        <v>6.05234004</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(179.0/B11*100)</f>
        <v/>
      </c>
      <c r="D11" s="19" t="n">
        <v>6874</v>
      </c>
      <c r="E11" s="18" t="n">
        <v>456.2708021</v>
      </c>
      <c r="F11" s="20" t="n">
        <v>4.04098336</v>
      </c>
      <c r="G11" s="18" t="n">
        <v>470.2588949</v>
      </c>
      <c r="H11" s="20" t="n">
        <v>3.62182197</v>
      </c>
      <c r="I11" s="18" t="n">
        <v>464.75037004</v>
      </c>
      <c r="J11" s="20" t="n">
        <v>3.51391021</v>
      </c>
      <c r="K11" s="18" t="n">
        <v>464.11732015</v>
      </c>
      <c r="L11" s="20" t="n">
        <v>4.54156074</v>
      </c>
      <c r="M11" s="18" t="n">
        <v>312.95665784</v>
      </c>
      <c r="N11" s="20" t="n">
        <v>30.7330562</v>
      </c>
      <c r="O11" s="18" t="s">
        <v>182</v>
      </c>
      <c r="P11" s="20" t="s">
        <v>182</v>
      </c>
      <c r="Q11" s="18" t="s">
        <v>182</v>
      </c>
      <c r="R11" s="20" t="s">
        <v>182</v>
      </c>
      <c r="S11" s="18" t="s">
        <v>182</v>
      </c>
      <c r="T11" s="20" t="s">
        <v>182</v>
      </c>
      <c r="U11" s="18" t="n">
        <v>419.89552968</v>
      </c>
      <c r="V11" s="20" t="n">
        <v>7.39470026</v>
      </c>
    </row>
    <row r="12" spans="1:22">
      <c r="A12" s="15" t="s">
        <v>187</v>
      </c>
      <c r="B12" s="17" t="n">
        <v>6894</v>
      </c>
      <c r="C12" s="18">
        <f>(128.0/B12*100)</f>
        <v/>
      </c>
      <c r="D12" s="19" t="n">
        <v>6766</v>
      </c>
      <c r="E12" s="18" t="n">
        <v>494.74877253</v>
      </c>
      <c r="F12" s="20" t="n">
        <v>4.51006663</v>
      </c>
      <c r="G12" s="18" t="n">
        <v>500.75380937</v>
      </c>
      <c r="H12" s="20" t="n">
        <v>2.93907933</v>
      </c>
      <c r="I12" s="18" t="n">
        <v>497.14334972</v>
      </c>
      <c r="J12" s="20" t="n">
        <v>2.97006884</v>
      </c>
      <c r="K12" s="18" t="n">
        <v>489.33703267</v>
      </c>
      <c r="L12" s="20" t="n">
        <v>5.89020529</v>
      </c>
      <c r="M12" s="18" t="n">
        <v>401.25210766</v>
      </c>
      <c r="N12" s="20" t="n">
        <v>22.85696234</v>
      </c>
      <c r="O12" s="18" t="s">
        <v>182</v>
      </c>
      <c r="P12" s="20" t="s">
        <v>182</v>
      </c>
      <c r="Q12" s="18" t="n">
        <v>332.31014509</v>
      </c>
      <c r="R12" s="20" t="n">
        <v>18.34291261</v>
      </c>
      <c r="S12" s="18" t="s">
        <v>182</v>
      </c>
      <c r="T12" s="20" t="s">
        <v>182</v>
      </c>
      <c r="U12" s="18" t="n">
        <v>407.48789497</v>
      </c>
      <c r="V12" s="20" t="n">
        <v>6.95118683</v>
      </c>
    </row>
    <row r="13" spans="1:22">
      <c r="A13" s="15" t="s">
        <v>188</v>
      </c>
      <c r="B13" s="17" t="n">
        <v>7161</v>
      </c>
      <c r="C13" s="18">
        <f>(376.0/B13*100)</f>
        <v/>
      </c>
      <c r="D13" s="19" t="n">
        <v>6785</v>
      </c>
      <c r="E13" s="18" t="n">
        <v>518.17469558</v>
      </c>
      <c r="F13" s="20" t="n">
        <v>4.10563265</v>
      </c>
      <c r="G13" s="18" t="n">
        <v>519.76242511</v>
      </c>
      <c r="H13" s="20" t="n">
        <v>2.71143739</v>
      </c>
      <c r="I13" s="18" t="n">
        <v>502.90786461</v>
      </c>
      <c r="J13" s="20" t="n">
        <v>2.9747152</v>
      </c>
      <c r="K13" s="18" t="n">
        <v>505.79847604</v>
      </c>
      <c r="L13" s="20" t="n">
        <v>4.88186187</v>
      </c>
      <c r="M13" s="18" t="n">
        <v>391.87245923</v>
      </c>
      <c r="N13" s="20" t="n">
        <v>22.46267813</v>
      </c>
      <c r="O13" s="18" t="s">
        <v>182</v>
      </c>
      <c r="P13" s="20" t="s">
        <v>182</v>
      </c>
      <c r="Q13" s="18" t="n">
        <v>407.4699787</v>
      </c>
      <c r="R13" s="20" t="n">
        <v>6.79601306</v>
      </c>
      <c r="S13" s="18" t="s">
        <v>182</v>
      </c>
      <c r="T13" s="20" t="s">
        <v>182</v>
      </c>
      <c r="U13" s="18" t="n">
        <v>415.48504858</v>
      </c>
      <c r="V13" s="20" t="n">
        <v>7.24792635</v>
      </c>
    </row>
    <row r="14" spans="1:22">
      <c r="A14" s="15" t="s">
        <v>189</v>
      </c>
      <c r="B14" s="17" t="n">
        <v>5587</v>
      </c>
      <c r="C14" s="18">
        <f>(210.0/B14*100)</f>
        <v/>
      </c>
      <c r="D14" s="19" t="n">
        <v>5377</v>
      </c>
      <c r="E14" s="18" t="n">
        <v>525.29544448</v>
      </c>
      <c r="F14" s="20" t="n">
        <v>5.15820062</v>
      </c>
      <c r="G14" s="18" t="n">
        <v>531.02258328</v>
      </c>
      <c r="H14" s="20" t="n">
        <v>2.72170918</v>
      </c>
      <c r="I14" s="18" t="n">
        <v>511.53776555</v>
      </c>
      <c r="J14" s="20" t="n">
        <v>2.80252634</v>
      </c>
      <c r="K14" s="18" t="n">
        <v>527.10599493</v>
      </c>
      <c r="L14" s="20" t="n">
        <v>4.86468315</v>
      </c>
      <c r="M14" s="18" t="n">
        <v>397.46444377</v>
      </c>
      <c r="N14" s="20" t="n">
        <v>18.97557136</v>
      </c>
      <c r="O14" s="18" t="s">
        <v>182</v>
      </c>
      <c r="P14" s="20" t="s">
        <v>182</v>
      </c>
      <c r="Q14" s="18" t="s">
        <v>182</v>
      </c>
      <c r="R14" s="20" t="s">
        <v>182</v>
      </c>
      <c r="S14" s="18" t="s">
        <v>182</v>
      </c>
      <c r="T14" s="20" t="s">
        <v>182</v>
      </c>
      <c r="U14" s="18" t="n">
        <v>453.21289945</v>
      </c>
      <c r="V14" s="20" t="n">
        <v>8.29605521</v>
      </c>
    </row>
    <row r="15" spans="1:22">
      <c r="A15" s="15" t="s">
        <v>190</v>
      </c>
      <c r="B15" s="17" t="n">
        <v>5882</v>
      </c>
      <c r="C15" s="18">
        <f>(206.0/B15*100)</f>
        <v/>
      </c>
      <c r="D15" s="19" t="n">
        <v>5676</v>
      </c>
      <c r="E15" s="18" t="n">
        <v>518.89045115</v>
      </c>
      <c r="F15" s="20" t="n">
        <v>5.20475911</v>
      </c>
      <c r="G15" s="18" t="n">
        <v>543.2166098599999</v>
      </c>
      <c r="H15" s="20" t="n">
        <v>2.84106194</v>
      </c>
      <c r="I15" s="18" t="n">
        <v>529.7417678100001</v>
      </c>
      <c r="J15" s="20" t="n">
        <v>2.86353045</v>
      </c>
      <c r="K15" s="18" t="n">
        <v>526.91433022</v>
      </c>
      <c r="L15" s="20" t="n">
        <v>4.97085474</v>
      </c>
      <c r="M15" s="18" t="n">
        <v>346.97734016</v>
      </c>
      <c r="N15" s="20" t="n">
        <v>25.67199834</v>
      </c>
      <c r="O15" s="18" t="s">
        <v>182</v>
      </c>
      <c r="P15" s="20" t="s">
        <v>182</v>
      </c>
      <c r="Q15" s="18" t="n">
        <v>367.66871077</v>
      </c>
      <c r="R15" s="20" t="n">
        <v>14.82638214</v>
      </c>
      <c r="S15" s="18" t="s">
        <v>182</v>
      </c>
      <c r="T15" s="20" t="s">
        <v>182</v>
      </c>
      <c r="U15" s="18" t="n">
        <v>456.61640894</v>
      </c>
      <c r="V15" s="20" t="n">
        <v>9.216254879999999</v>
      </c>
    </row>
    <row r="16" spans="1:22">
      <c r="A16" s="15" t="s">
        <v>191</v>
      </c>
      <c r="B16" s="17" t="n">
        <v>6108</v>
      </c>
      <c r="C16" s="18">
        <f>(281.0/B16*100)</f>
        <v/>
      </c>
      <c r="D16" s="19" t="n">
        <v>5827</v>
      </c>
      <c r="E16" s="18" t="n">
        <v>503.85899819</v>
      </c>
      <c r="F16" s="20" t="n">
        <v>4.72419682</v>
      </c>
      <c r="G16" s="18" t="n">
        <v>531.3357072699999</v>
      </c>
      <c r="H16" s="20" t="n">
        <v>4.18548446</v>
      </c>
      <c r="I16" s="18" t="n">
        <v>513.33834389</v>
      </c>
      <c r="J16" s="20" t="n">
        <v>2.92088456</v>
      </c>
      <c r="K16" s="18" t="n">
        <v>495.35394261</v>
      </c>
      <c r="L16" s="20" t="n">
        <v>4.71366242</v>
      </c>
      <c r="M16" s="18" t="n">
        <v>327.78468044</v>
      </c>
      <c r="N16" s="20" t="n">
        <v>17.76127597</v>
      </c>
      <c r="O16" s="18" t="s">
        <v>182</v>
      </c>
      <c r="P16" s="20" t="s">
        <v>182</v>
      </c>
      <c r="Q16" s="18" t="s">
        <v>182</v>
      </c>
      <c r="R16" s="20" t="s">
        <v>182</v>
      </c>
      <c r="S16" s="18" t="s">
        <v>182</v>
      </c>
      <c r="T16" s="20" t="s">
        <v>182</v>
      </c>
      <c r="U16" s="18" t="n">
        <v>393.54780917</v>
      </c>
      <c r="V16" s="20" t="n">
        <v>7.92630176</v>
      </c>
    </row>
    <row r="17" spans="1:22">
      <c r="A17" s="15" t="s">
        <v>192</v>
      </c>
      <c r="B17" s="17" t="n">
        <v>6504</v>
      </c>
      <c r="C17" s="18">
        <f>(854.0/B17*100)</f>
        <v/>
      </c>
      <c r="D17" s="19" t="n">
        <v>5650</v>
      </c>
      <c r="E17" s="18" t="n">
        <v>519.64675325</v>
      </c>
      <c r="F17" s="20" t="n">
        <v>4.45364111</v>
      </c>
      <c r="G17" s="18" t="n">
        <v>523.6235802899999</v>
      </c>
      <c r="H17" s="20" t="n">
        <v>3.66714003</v>
      </c>
      <c r="I17" s="18" t="n">
        <v>524.40359501</v>
      </c>
      <c r="J17" s="20" t="n">
        <v>3.46581962</v>
      </c>
      <c r="K17" s="18" t="n">
        <v>528.30797367</v>
      </c>
      <c r="L17" s="20" t="n">
        <v>5.39119109</v>
      </c>
      <c r="M17" s="18" t="s">
        <v>182</v>
      </c>
      <c r="N17" s="20" t="s">
        <v>182</v>
      </c>
      <c r="O17" s="18" t="s">
        <v>182</v>
      </c>
      <c r="P17" s="20" t="s">
        <v>182</v>
      </c>
      <c r="Q17" s="18" t="n">
        <v>338.260297</v>
      </c>
      <c r="R17" s="20" t="n">
        <v>14.23011861</v>
      </c>
      <c r="S17" s="18" t="s">
        <v>182</v>
      </c>
      <c r="T17" s="20" t="s">
        <v>182</v>
      </c>
      <c r="U17" s="18" t="n">
        <v>425.9604628</v>
      </c>
      <c r="V17" s="20" t="n">
        <v>8.49788251</v>
      </c>
    </row>
    <row r="18" spans="1:22">
      <c r="A18" s="15" t="s">
        <v>193</v>
      </c>
      <c r="B18" s="17" t="n">
        <v>5532</v>
      </c>
      <c r="C18" s="18">
        <f>(43.0/B18*100)</f>
        <v/>
      </c>
      <c r="D18" s="19" t="n">
        <v>5489</v>
      </c>
      <c r="E18" s="18" t="n">
        <v>475.45134725</v>
      </c>
      <c r="F18" s="20" t="n">
        <v>6.28896614</v>
      </c>
      <c r="G18" s="18" t="n">
        <v>480.15747209</v>
      </c>
      <c r="H18" s="20" t="n">
        <v>4.3659058</v>
      </c>
      <c r="I18" s="18" t="n">
        <v>477.92289231</v>
      </c>
      <c r="J18" s="20" t="n">
        <v>3.84331821</v>
      </c>
      <c r="K18" s="18" t="n">
        <v>463.5459672</v>
      </c>
      <c r="L18" s="20" t="n">
        <v>6.76640387</v>
      </c>
      <c r="M18" s="18" t="n">
        <v>344.14369298</v>
      </c>
      <c r="N18" s="20" t="n">
        <v>18.50959331</v>
      </c>
      <c r="O18" s="18" t="s">
        <v>182</v>
      </c>
      <c r="P18" s="20" t="s">
        <v>182</v>
      </c>
      <c r="Q18" s="18" t="s">
        <v>182</v>
      </c>
      <c r="R18" s="20" t="s">
        <v>182</v>
      </c>
      <c r="S18" s="18" t="s">
        <v>182</v>
      </c>
      <c r="T18" s="20" t="s">
        <v>182</v>
      </c>
      <c r="U18" s="18" t="n">
        <v>387.18441347</v>
      </c>
      <c r="V18" s="20" t="n">
        <v>8.98678874</v>
      </c>
    </row>
    <row r="19" spans="1:22">
      <c r="A19" s="15" t="s">
        <v>194</v>
      </c>
      <c r="B19" s="17" t="n">
        <v>5658</v>
      </c>
      <c r="C19" s="18">
        <f>(311.0/B19*100)</f>
        <v/>
      </c>
      <c r="D19" s="19" t="n">
        <v>5347</v>
      </c>
      <c r="E19" s="18" t="n">
        <v>478.34772536</v>
      </c>
      <c r="F19" s="20" t="n">
        <v>5.41967439</v>
      </c>
      <c r="G19" s="18" t="n">
        <v>484.65547844</v>
      </c>
      <c r="H19" s="20" t="n">
        <v>3.68350556</v>
      </c>
      <c r="I19" s="18" t="n">
        <v>468.05358708</v>
      </c>
      <c r="J19" s="20" t="n">
        <v>3.14324342</v>
      </c>
      <c r="K19" s="18" t="n">
        <v>469.78058811</v>
      </c>
      <c r="L19" s="20" t="n">
        <v>5.60881272</v>
      </c>
      <c r="M19" s="18" t="n">
        <v>417.5235188</v>
      </c>
      <c r="N19" s="20" t="n">
        <v>18.56400748</v>
      </c>
      <c r="O19" s="18" t="s">
        <v>182</v>
      </c>
      <c r="P19" s="20" t="s">
        <v>182</v>
      </c>
      <c r="Q19" s="18" t="s">
        <v>182</v>
      </c>
      <c r="R19" s="20" t="s">
        <v>182</v>
      </c>
      <c r="S19" s="18" t="s">
        <v>182</v>
      </c>
      <c r="T19" s="20" t="s">
        <v>182</v>
      </c>
      <c r="U19" s="18" t="n">
        <v>383.96179043</v>
      </c>
      <c r="V19" s="20" t="n">
        <v>7.22056128</v>
      </c>
    </row>
    <row r="20" spans="1:22">
      <c r="A20" s="15" t="s">
        <v>195</v>
      </c>
      <c r="B20" s="17" t="n">
        <v>3371</v>
      </c>
      <c r="C20" s="18">
        <f>(81.0/B20*100)</f>
        <v/>
      </c>
      <c r="D20" s="19" t="n">
        <v>3290</v>
      </c>
      <c r="E20" s="18" t="n">
        <v>482.21023912</v>
      </c>
      <c r="F20" s="20" t="n">
        <v>6.54931198</v>
      </c>
      <c r="G20" s="18" t="n">
        <v>488.13428497</v>
      </c>
      <c r="H20" s="20" t="n">
        <v>4.7172012</v>
      </c>
      <c r="I20" s="18" t="n">
        <v>486.44139852</v>
      </c>
      <c r="J20" s="20" t="n">
        <v>2.82562868</v>
      </c>
      <c r="K20" s="18" t="n">
        <v>496.23873789</v>
      </c>
      <c r="L20" s="20" t="n">
        <v>4.89091475</v>
      </c>
      <c r="M20" s="18" t="s">
        <v>182</v>
      </c>
      <c r="N20" s="20" t="s">
        <v>182</v>
      </c>
      <c r="O20" s="18" t="s">
        <v>182</v>
      </c>
      <c r="P20" s="20" t="s">
        <v>182</v>
      </c>
      <c r="Q20" s="18" t="s">
        <v>182</v>
      </c>
      <c r="R20" s="20" t="s">
        <v>182</v>
      </c>
      <c r="S20" s="18" t="s">
        <v>182</v>
      </c>
      <c r="T20" s="20" t="s">
        <v>182</v>
      </c>
      <c r="U20" s="18" t="n">
        <v>414.12683899</v>
      </c>
      <c r="V20" s="20" t="n">
        <v>6.08667084</v>
      </c>
    </row>
    <row r="21" spans="1:22">
      <c r="A21" s="15" t="s">
        <v>196</v>
      </c>
      <c r="B21" s="17" t="n">
        <v>5741</v>
      </c>
      <c r="C21" s="18">
        <f>(115.0/B21*100)</f>
        <v/>
      </c>
      <c r="D21" s="19" t="n">
        <v>5626</v>
      </c>
      <c r="E21" s="18" t="n">
        <v>497.17931323</v>
      </c>
      <c r="F21" s="20" t="n">
        <v>4.67785584</v>
      </c>
      <c r="G21" s="18" t="n">
        <v>521.12277173</v>
      </c>
      <c r="H21" s="20" t="n">
        <v>3.27827825</v>
      </c>
      <c r="I21" s="18" t="n">
        <v>526.85806022</v>
      </c>
      <c r="J21" s="20" t="n">
        <v>2.77942648</v>
      </c>
      <c r="K21" s="18" t="n">
        <v>534.32613491</v>
      </c>
      <c r="L21" s="20" t="n">
        <v>4.54110753</v>
      </c>
      <c r="M21" s="18" t="n">
        <v>412.14039851</v>
      </c>
      <c r="N21" s="20" t="n">
        <v>36.64432922</v>
      </c>
      <c r="O21" s="18" t="s">
        <v>182</v>
      </c>
      <c r="P21" s="20" t="s">
        <v>182</v>
      </c>
      <c r="Q21" s="18" t="s">
        <v>182</v>
      </c>
      <c r="R21" s="20" t="s">
        <v>182</v>
      </c>
      <c r="S21" s="18" t="s">
        <v>182</v>
      </c>
      <c r="T21" s="20" t="s">
        <v>182</v>
      </c>
      <c r="U21" s="18" t="n">
        <v>457.05208259</v>
      </c>
      <c r="V21" s="20" t="n">
        <v>9.559657509999999</v>
      </c>
    </row>
    <row r="22" spans="1:22">
      <c r="A22" s="15" t="s">
        <v>197</v>
      </c>
      <c r="B22" s="17" t="n">
        <v>6598</v>
      </c>
      <c r="C22" s="18">
        <f>(107.0/B22*100)</f>
        <v/>
      </c>
      <c r="D22" s="19" t="n">
        <v>6491</v>
      </c>
      <c r="E22" s="18" t="n">
        <v>498.82052833</v>
      </c>
      <c r="F22" s="20" t="n">
        <v>6.73174806</v>
      </c>
      <c r="G22" s="18" t="n">
        <v>501.8728124</v>
      </c>
      <c r="H22" s="20" t="n">
        <v>5.32740033</v>
      </c>
      <c r="I22" s="18" t="n">
        <v>482.94929985</v>
      </c>
      <c r="J22" s="20" t="n">
        <v>4.51743472</v>
      </c>
      <c r="K22" s="18" t="n">
        <v>493.11783581</v>
      </c>
      <c r="L22" s="20" t="n">
        <v>5.49803593</v>
      </c>
      <c r="M22" s="18" t="n">
        <v>371.78539807</v>
      </c>
      <c r="N22" s="20" t="n">
        <v>9.287245390000001</v>
      </c>
      <c r="O22" s="18" t="s">
        <v>182</v>
      </c>
      <c r="P22" s="20" t="s">
        <v>182</v>
      </c>
      <c r="Q22" s="18" t="n">
        <v>481.75555063</v>
      </c>
      <c r="R22" s="20" t="n">
        <v>8.711038220000001</v>
      </c>
      <c r="S22" s="18" t="s">
        <v>182</v>
      </c>
      <c r="T22" s="20" t="s">
        <v>182</v>
      </c>
      <c r="U22" s="18" t="n">
        <v>382.29704921</v>
      </c>
      <c r="V22" s="20" t="n">
        <v>8.8931498</v>
      </c>
    </row>
    <row r="23" spans="1:22">
      <c r="A23" s="15" t="s">
        <v>198</v>
      </c>
      <c r="B23" s="17" t="n">
        <v>11583</v>
      </c>
      <c r="C23" s="18">
        <f>(578.0/B23*100)</f>
        <v/>
      </c>
      <c r="D23" s="19" t="n">
        <v>11005</v>
      </c>
      <c r="E23" s="18" t="n">
        <v>489.51416651</v>
      </c>
      <c r="F23" s="20" t="n">
        <v>5.41131527</v>
      </c>
      <c r="G23" s="18" t="n">
        <v>491.21590123</v>
      </c>
      <c r="H23" s="20" t="n">
        <v>4.44714515</v>
      </c>
      <c r="I23" s="18" t="n">
        <v>494.50541353</v>
      </c>
      <c r="J23" s="20" t="n">
        <v>2.65802394</v>
      </c>
      <c r="K23" s="18" t="n">
        <v>495.18166627</v>
      </c>
      <c r="L23" s="20" t="n">
        <v>5.54454274</v>
      </c>
      <c r="M23" s="18" t="n">
        <v>415.78740956</v>
      </c>
      <c r="N23" s="20" t="n">
        <v>22.44752181</v>
      </c>
      <c r="O23" s="18" t="s">
        <v>182</v>
      </c>
      <c r="P23" s="20" t="s">
        <v>182</v>
      </c>
      <c r="Q23" s="18" t="s">
        <v>182</v>
      </c>
      <c r="R23" s="20" t="s">
        <v>182</v>
      </c>
      <c r="S23" s="18" t="s">
        <v>182</v>
      </c>
      <c r="T23" s="20" t="s">
        <v>182</v>
      </c>
      <c r="U23" s="18" t="n">
        <v>413.23513915</v>
      </c>
      <c r="V23" s="20" t="n">
        <v>7.64232702</v>
      </c>
    </row>
    <row r="24" spans="1:22">
      <c r="A24" s="15" t="s">
        <v>199</v>
      </c>
      <c r="B24" s="17" t="n">
        <v>6647</v>
      </c>
      <c r="C24" s="18">
        <f>(32.0/B24*100)</f>
        <v/>
      </c>
      <c r="D24" s="19" t="n">
        <v>6615</v>
      </c>
      <c r="E24" s="18" t="n">
        <v>494.52902829</v>
      </c>
      <c r="F24" s="20" t="n">
        <v>4.32187676</v>
      </c>
      <c r="G24" s="18" t="n">
        <v>521.15087189</v>
      </c>
      <c r="H24" s="20" t="n">
        <v>3.71626505</v>
      </c>
      <c r="I24" s="18" t="n">
        <v>526.32112102</v>
      </c>
      <c r="J24" s="20" t="n">
        <v>3.59682458</v>
      </c>
      <c r="K24" s="18" t="n">
        <v>530.58772704</v>
      </c>
      <c r="L24" s="20" t="n">
        <v>5.22830974</v>
      </c>
      <c r="M24" s="18" t="n">
        <v>421.72680658</v>
      </c>
      <c r="N24" s="20" t="n">
        <v>17.49008828</v>
      </c>
      <c r="O24" s="18" t="s">
        <v>182</v>
      </c>
      <c r="P24" s="20" t="s">
        <v>182</v>
      </c>
      <c r="Q24" s="18" t="s">
        <v>182</v>
      </c>
      <c r="R24" s="20" t="s">
        <v>182</v>
      </c>
      <c r="S24" s="18" t="s">
        <v>182</v>
      </c>
      <c r="T24" s="20" t="s">
        <v>182</v>
      </c>
      <c r="U24" s="18" t="n">
        <v>441.64184339</v>
      </c>
      <c r="V24" s="20" t="n">
        <v>13.83649643</v>
      </c>
    </row>
    <row r="25" spans="1:22">
      <c r="A25" s="15" t="s">
        <v>200</v>
      </c>
      <c r="B25" s="17" t="n">
        <v>5581</v>
      </c>
      <c r="C25" s="18">
        <f>(28.0/B25*100)</f>
        <v/>
      </c>
      <c r="D25" s="19" t="n">
        <v>5553</v>
      </c>
      <c r="E25" s="18" t="n">
        <v>494.10217051</v>
      </c>
      <c r="F25" s="20" t="n">
        <v>4.77256046</v>
      </c>
      <c r="G25" s="18" t="n">
        <v>513.3455205</v>
      </c>
      <c r="H25" s="20" t="n">
        <v>4.43556099</v>
      </c>
      <c r="I25" s="18" t="n">
        <v>525.36838849</v>
      </c>
      <c r="J25" s="20" t="n">
        <v>3.77556188</v>
      </c>
      <c r="K25" s="18" t="n">
        <v>558.28442849</v>
      </c>
      <c r="L25" s="20" t="n">
        <v>7.40221295</v>
      </c>
      <c r="M25" s="18" t="n">
        <v>368.87327966</v>
      </c>
      <c r="N25" s="20" t="n">
        <v>23.3815843</v>
      </c>
      <c r="O25" s="18" t="s">
        <v>182</v>
      </c>
      <c r="P25" s="20" t="s">
        <v>182</v>
      </c>
      <c r="Q25" s="18" t="s">
        <v>182</v>
      </c>
      <c r="R25" s="20" t="s">
        <v>182</v>
      </c>
      <c r="S25" s="18" t="s">
        <v>182</v>
      </c>
      <c r="T25" s="20" t="s">
        <v>182</v>
      </c>
      <c r="U25" s="18" t="n">
        <v>461.28997406</v>
      </c>
      <c r="V25" s="20" t="n">
        <v>20.99824259</v>
      </c>
    </row>
    <row r="26" spans="1:22">
      <c r="A26" s="15" t="s">
        <v>201</v>
      </c>
      <c r="B26" s="17" t="n">
        <v>4869</v>
      </c>
      <c r="C26" s="18">
        <f>(124.0/B26*100)</f>
        <v/>
      </c>
      <c r="D26" s="19" t="n">
        <v>4745</v>
      </c>
      <c r="E26" s="18" t="n">
        <v>483.35903541</v>
      </c>
      <c r="F26" s="20" t="n">
        <v>5.25640835</v>
      </c>
      <c r="G26" s="18" t="n">
        <v>486.65017924</v>
      </c>
      <c r="H26" s="20" t="n">
        <v>3.15275403</v>
      </c>
      <c r="I26" s="18" t="n">
        <v>491.01708909</v>
      </c>
      <c r="J26" s="20" t="n">
        <v>2.38770707</v>
      </c>
      <c r="K26" s="18" t="n">
        <v>497.48747917</v>
      </c>
      <c r="L26" s="20" t="n">
        <v>4.72499528</v>
      </c>
      <c r="M26" s="18" t="s">
        <v>182</v>
      </c>
      <c r="N26" s="20" t="s">
        <v>182</v>
      </c>
      <c r="O26" s="18" t="s">
        <v>182</v>
      </c>
      <c r="P26" s="20" t="s">
        <v>182</v>
      </c>
      <c r="Q26" s="18" t="s">
        <v>182</v>
      </c>
      <c r="R26" s="20" t="s">
        <v>182</v>
      </c>
      <c r="S26" s="18" t="s">
        <v>182</v>
      </c>
      <c r="T26" s="20" t="s">
        <v>182</v>
      </c>
      <c r="U26" s="18" t="n">
        <v>431.41032089</v>
      </c>
      <c r="V26" s="20" t="n">
        <v>10.22279065</v>
      </c>
    </row>
    <row r="27" spans="1:22">
      <c r="A27" s="15" t="s">
        <v>202</v>
      </c>
      <c r="B27" s="17" t="n">
        <v>5299</v>
      </c>
      <c r="C27" s="18">
        <f>(255.0/B27*100)</f>
        <v/>
      </c>
      <c r="D27" s="19" t="n">
        <v>5044</v>
      </c>
      <c r="E27" s="18" t="n">
        <v>490.38121817</v>
      </c>
      <c r="F27" s="20" t="n">
        <v>4.0341892</v>
      </c>
      <c r="G27" s="18" t="n">
        <v>495.07612995</v>
      </c>
      <c r="H27" s="20" t="n">
        <v>2.74321676</v>
      </c>
      <c r="I27" s="18" t="n">
        <v>491.86299053</v>
      </c>
      <c r="J27" s="20" t="n">
        <v>2.88231163</v>
      </c>
      <c r="K27" s="18" t="n">
        <v>497.23561366</v>
      </c>
      <c r="L27" s="20" t="n">
        <v>4.38919852</v>
      </c>
      <c r="M27" s="18" t="n">
        <v>387.30917951</v>
      </c>
      <c r="N27" s="20" t="n">
        <v>16.08929805</v>
      </c>
      <c r="O27" s="18" t="s">
        <v>182</v>
      </c>
      <c r="P27" s="20" t="s">
        <v>182</v>
      </c>
      <c r="Q27" s="18" t="s">
        <v>182</v>
      </c>
      <c r="R27" s="20" t="s">
        <v>182</v>
      </c>
      <c r="S27" s="18" t="s">
        <v>182</v>
      </c>
      <c r="T27" s="20" t="s">
        <v>182</v>
      </c>
      <c r="U27" s="18" t="n">
        <v>412.24062319</v>
      </c>
      <c r="V27" s="20" t="n">
        <v>4.73053379</v>
      </c>
    </row>
    <row r="28" spans="1:22">
      <c r="A28" s="15" t="s">
        <v>203</v>
      </c>
      <c r="B28" s="17" t="n">
        <v>7568</v>
      </c>
      <c r="C28" s="18">
        <f>(173.0/B28*100)</f>
        <v/>
      </c>
      <c r="D28" s="19" t="n">
        <v>7395</v>
      </c>
      <c r="E28" s="18" t="n">
        <v>408.67441961</v>
      </c>
      <c r="F28" s="20" t="n">
        <v>4.34512591</v>
      </c>
      <c r="G28" s="18" t="n">
        <v>429.37119772</v>
      </c>
      <c r="H28" s="20" t="n">
        <v>3.2701794</v>
      </c>
      <c r="I28" s="18" t="n">
        <v>430.67538559</v>
      </c>
      <c r="J28" s="20" t="n">
        <v>2.68194232</v>
      </c>
      <c r="K28" s="18" t="n">
        <v>443.50264169</v>
      </c>
      <c r="L28" s="20" t="n">
        <v>5.59038596</v>
      </c>
      <c r="M28" s="18" t="n">
        <v>334.93985653</v>
      </c>
      <c r="N28" s="20" t="n">
        <v>9.19196545</v>
      </c>
      <c r="O28" s="18" t="s">
        <v>182</v>
      </c>
      <c r="P28" s="20" t="s">
        <v>182</v>
      </c>
      <c r="Q28" s="18" t="s">
        <v>182</v>
      </c>
      <c r="R28" s="20" t="s">
        <v>182</v>
      </c>
      <c r="S28" s="18" t="s">
        <v>182</v>
      </c>
      <c r="T28" s="20" t="s">
        <v>182</v>
      </c>
      <c r="U28" s="18" t="n">
        <v>366.17065546</v>
      </c>
      <c r="V28" s="20" t="n">
        <v>7.01986762</v>
      </c>
    </row>
    <row r="29" spans="1:22">
      <c r="A29" s="15" t="s">
        <v>204</v>
      </c>
      <c r="B29" s="17" t="n">
        <v>5385</v>
      </c>
      <c r="C29" s="18">
        <f>(37.0/B29*100)</f>
        <v/>
      </c>
      <c r="D29" s="19" t="n">
        <v>5348</v>
      </c>
      <c r="E29" s="18" t="n">
        <v>503.46816115</v>
      </c>
      <c r="F29" s="20" t="n">
        <v>4.76850621</v>
      </c>
      <c r="G29" s="18" t="n">
        <v>524.95266085</v>
      </c>
      <c r="H29" s="20" t="n">
        <v>3.16223972</v>
      </c>
      <c r="I29" s="18" t="n">
        <v>500.52187699</v>
      </c>
      <c r="J29" s="20" t="n">
        <v>3.15713036</v>
      </c>
      <c r="K29" s="18" t="n">
        <v>502.63116026</v>
      </c>
      <c r="L29" s="20" t="n">
        <v>5.88230626</v>
      </c>
      <c r="M29" s="18" t="n">
        <v>324.13415987</v>
      </c>
      <c r="N29" s="20" t="n">
        <v>51.69632977</v>
      </c>
      <c r="O29" s="18" t="s">
        <v>182</v>
      </c>
      <c r="P29" s="20" t="s">
        <v>182</v>
      </c>
      <c r="Q29" s="18" t="n">
        <v>314.02123871</v>
      </c>
      <c r="R29" s="20" t="n">
        <v>13.26138992</v>
      </c>
      <c r="S29" s="18" t="s">
        <v>182</v>
      </c>
      <c r="T29" s="20" t="s">
        <v>182</v>
      </c>
      <c r="U29" s="18" t="n">
        <v>405.37268666</v>
      </c>
      <c r="V29" s="20" t="n">
        <v>13.85827739</v>
      </c>
    </row>
    <row r="30" spans="1:22">
      <c r="A30" s="15" t="s">
        <v>205</v>
      </c>
      <c r="B30" s="17" t="n">
        <v>4520</v>
      </c>
      <c r="C30" s="18">
        <f>(682.0/B30*100)</f>
        <v/>
      </c>
      <c r="D30" s="19" t="n">
        <v>3838</v>
      </c>
      <c r="E30" s="18" t="n">
        <v>517.38493438</v>
      </c>
      <c r="F30" s="20" t="n">
        <v>6.30093445</v>
      </c>
      <c r="G30" s="18" t="n">
        <v>535.30144536</v>
      </c>
      <c r="H30" s="20" t="n">
        <v>4.56267649</v>
      </c>
      <c r="I30" s="18" t="n">
        <v>513.04393738</v>
      </c>
      <c r="J30" s="20" t="n">
        <v>3.66606555</v>
      </c>
      <c r="K30" s="18" t="n">
        <v>523.51567259</v>
      </c>
      <c r="L30" s="20" t="n">
        <v>5.1072297</v>
      </c>
      <c r="M30" s="18" t="n">
        <v>405.01001004</v>
      </c>
      <c r="N30" s="20" t="n">
        <v>26.28454288</v>
      </c>
      <c r="O30" s="18" t="s">
        <v>182</v>
      </c>
      <c r="P30" s="20" t="s">
        <v>182</v>
      </c>
      <c r="Q30" s="18" t="s">
        <v>182</v>
      </c>
      <c r="R30" s="20" t="s">
        <v>182</v>
      </c>
      <c r="S30" s="18" t="s">
        <v>182</v>
      </c>
      <c r="T30" s="20" t="s">
        <v>182</v>
      </c>
      <c r="U30" s="18" t="n">
        <v>425.44309873</v>
      </c>
      <c r="V30" s="20" t="n">
        <v>7.39013107</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(20.0/B32*100)</f>
        <v/>
      </c>
      <c r="D32" s="19" t="n">
        <v>4458</v>
      </c>
      <c r="E32" s="18" t="n">
        <v>499.93123366</v>
      </c>
      <c r="F32" s="20" t="n">
        <v>5.46993224</v>
      </c>
      <c r="G32" s="18" t="n">
        <v>513.70184094</v>
      </c>
      <c r="H32" s="20" t="n">
        <v>3.72439683</v>
      </c>
      <c r="I32" s="18" t="n">
        <v>506.32990182</v>
      </c>
      <c r="J32" s="20" t="n">
        <v>2.85139729</v>
      </c>
      <c r="K32" s="18" t="n">
        <v>512.78382434</v>
      </c>
      <c r="L32" s="20" t="n">
        <v>4.65436284</v>
      </c>
      <c r="M32" s="18" t="n">
        <v>415.96615723</v>
      </c>
      <c r="N32" s="20" t="n">
        <v>23.22638406</v>
      </c>
      <c r="O32" s="18" t="s">
        <v>182</v>
      </c>
      <c r="P32" s="20" t="s">
        <v>182</v>
      </c>
      <c r="Q32" s="18" t="s">
        <v>182</v>
      </c>
      <c r="R32" s="20" t="s">
        <v>182</v>
      </c>
      <c r="S32" s="18" t="s">
        <v>182</v>
      </c>
      <c r="T32" s="20" t="s">
        <v>182</v>
      </c>
      <c r="U32" s="18" t="n">
        <v>420.93225177</v>
      </c>
      <c r="V32" s="20" t="n">
        <v>10.44566433</v>
      </c>
    </row>
    <row r="33" spans="1:22">
      <c r="A33" s="15" t="s">
        <v>208</v>
      </c>
      <c r="B33" s="17" t="n">
        <v>7325</v>
      </c>
      <c r="C33" s="18">
        <f>(274.0/B33*100)</f>
        <v/>
      </c>
      <c r="D33" s="19" t="n">
        <v>7051</v>
      </c>
      <c r="E33" s="18" t="n">
        <v>506.63864107</v>
      </c>
      <c r="F33" s="20" t="n">
        <v>4.7985892</v>
      </c>
      <c r="G33" s="18" t="n">
        <v>514.19968609</v>
      </c>
      <c r="H33" s="20" t="n">
        <v>3.06564964</v>
      </c>
      <c r="I33" s="18" t="n">
        <v>495.29248703</v>
      </c>
      <c r="J33" s="20" t="n">
        <v>3.16055122</v>
      </c>
      <c r="K33" s="18" t="n">
        <v>492.13154978</v>
      </c>
      <c r="L33" s="20" t="n">
        <v>5.30395417</v>
      </c>
      <c r="M33" s="18" t="n">
        <v>376.02911283</v>
      </c>
      <c r="N33" s="20" t="n">
        <v>21.32653468</v>
      </c>
      <c r="O33" s="18" t="s">
        <v>182</v>
      </c>
      <c r="P33" s="20" t="s">
        <v>182</v>
      </c>
      <c r="Q33" s="18" t="s">
        <v>182</v>
      </c>
      <c r="R33" s="20" t="s">
        <v>182</v>
      </c>
      <c r="S33" s="18" t="s">
        <v>182</v>
      </c>
      <c r="T33" s="20" t="s">
        <v>182</v>
      </c>
      <c r="U33" s="18" t="n">
        <v>425.2895611</v>
      </c>
      <c r="V33" s="20" t="n">
        <v>10.1477499</v>
      </c>
    </row>
    <row r="34" spans="1:22">
      <c r="A34" s="15" t="s">
        <v>209</v>
      </c>
      <c r="B34" s="17" t="n">
        <v>6350</v>
      </c>
      <c r="C34" s="18">
        <f>(117.0/B34*100)</f>
        <v/>
      </c>
      <c r="D34" s="19" t="n">
        <v>6233</v>
      </c>
      <c r="E34" s="18" t="n">
        <v>460.12595048</v>
      </c>
      <c r="F34" s="20" t="n">
        <v>4.35846099</v>
      </c>
      <c r="G34" s="18" t="n">
        <v>471.01133722</v>
      </c>
      <c r="H34" s="20" t="n">
        <v>3.01851411</v>
      </c>
      <c r="I34" s="18" t="n">
        <v>464.80778164</v>
      </c>
      <c r="J34" s="20" t="n">
        <v>3.20748508</v>
      </c>
      <c r="K34" s="18" t="n">
        <v>461.168047</v>
      </c>
      <c r="L34" s="20" t="n">
        <v>5.28789841</v>
      </c>
      <c r="M34" s="18" t="n">
        <v>336.00964723</v>
      </c>
      <c r="N34" s="20" t="n">
        <v>14.75537024</v>
      </c>
      <c r="O34" s="18" t="s">
        <v>182</v>
      </c>
      <c r="P34" s="20" t="s">
        <v>182</v>
      </c>
      <c r="Q34" s="18" t="n">
        <v>263.37193708</v>
      </c>
      <c r="R34" s="20" t="n">
        <v>13.61114927</v>
      </c>
      <c r="S34" s="18" t="s">
        <v>182</v>
      </c>
      <c r="T34" s="20" t="s">
        <v>182</v>
      </c>
      <c r="U34" s="18" t="n">
        <v>355.17569481</v>
      </c>
      <c r="V34" s="20" t="n">
        <v>8.04656404</v>
      </c>
    </row>
    <row r="35" spans="1:22">
      <c r="A35" s="15" t="s">
        <v>210</v>
      </c>
      <c r="B35" s="17" t="n">
        <v>6406</v>
      </c>
      <c r="C35" s="18">
        <f>(105.0/B35*100)</f>
        <v/>
      </c>
      <c r="D35" s="19" t="n">
        <v>6301</v>
      </c>
      <c r="E35" s="18" t="n">
        <v>526.13981662</v>
      </c>
      <c r="F35" s="20" t="n">
        <v>4.23821758</v>
      </c>
      <c r="G35" s="18" t="n">
        <v>517.10303844</v>
      </c>
      <c r="H35" s="20" t="n">
        <v>2.12184541</v>
      </c>
      <c r="I35" s="18" t="n">
        <v>502.66396976</v>
      </c>
      <c r="J35" s="20" t="n">
        <v>2.59175278</v>
      </c>
      <c r="K35" s="18" t="n">
        <v>504.98228954</v>
      </c>
      <c r="L35" s="20" t="n">
        <v>6.0241922</v>
      </c>
      <c r="M35" s="18" t="n">
        <v>430.2645433</v>
      </c>
      <c r="N35" s="20" t="n">
        <v>21.07802728</v>
      </c>
      <c r="O35" s="18" t="s">
        <v>182</v>
      </c>
      <c r="P35" s="20" t="s">
        <v>182</v>
      </c>
      <c r="Q35" s="18" t="n">
        <v>337.32521215</v>
      </c>
      <c r="R35" s="20" t="n">
        <v>11.65794297</v>
      </c>
      <c r="S35" s="18" t="s">
        <v>182</v>
      </c>
      <c r="T35" s="20" t="s">
        <v>182</v>
      </c>
      <c r="U35" s="18" t="n">
        <v>417.91958087</v>
      </c>
      <c r="V35" s="20" t="n">
        <v>6.59541209</v>
      </c>
    </row>
    <row r="36" spans="1:22">
      <c r="A36" s="15" t="s">
        <v>211</v>
      </c>
      <c r="B36" s="17" t="n">
        <v>6736</v>
      </c>
      <c r="C36" s="18">
        <f>(109.0/B36*100)</f>
        <v/>
      </c>
      <c r="D36" s="19" t="n">
        <v>6627</v>
      </c>
      <c r="E36" s="18" t="n">
        <v>497.88937619</v>
      </c>
      <c r="F36" s="20" t="n">
        <v>4.46392943</v>
      </c>
      <c r="G36" s="18" t="n">
        <v>507.50523695</v>
      </c>
      <c r="H36" s="20" t="n">
        <v>2.75554327</v>
      </c>
      <c r="I36" s="18" t="n">
        <v>498.14710387</v>
      </c>
      <c r="J36" s="20" t="n">
        <v>2.56440958</v>
      </c>
      <c r="K36" s="18" t="n">
        <v>499.24552971</v>
      </c>
      <c r="L36" s="20" t="n">
        <v>5.35980065</v>
      </c>
      <c r="M36" s="18" t="n">
        <v>369.72364582</v>
      </c>
      <c r="N36" s="20" t="n">
        <v>22.3136275</v>
      </c>
      <c r="O36" s="18" t="s">
        <v>182</v>
      </c>
      <c r="P36" s="20" t="s">
        <v>182</v>
      </c>
      <c r="Q36" s="18" t="s">
        <v>182</v>
      </c>
      <c r="R36" s="20" t="s">
        <v>182</v>
      </c>
      <c r="S36" s="18" t="s">
        <v>182</v>
      </c>
      <c r="T36" s="20" t="s">
        <v>182</v>
      </c>
      <c r="U36" s="18" t="n">
        <v>415.12030569</v>
      </c>
      <c r="V36" s="20" t="n">
        <v>6.71319487</v>
      </c>
    </row>
    <row r="37" spans="1:22">
      <c r="A37" s="15" t="s">
        <v>212</v>
      </c>
      <c r="B37" s="17" t="n">
        <v>5458</v>
      </c>
      <c r="C37" s="18">
        <f>(382.0/B37*100)</f>
        <v/>
      </c>
      <c r="D37" s="19" t="n">
        <v>5076</v>
      </c>
      <c r="E37" s="18" t="n">
        <v>515.79416197</v>
      </c>
      <c r="F37" s="20" t="n">
        <v>6.51237063</v>
      </c>
      <c r="G37" s="18" t="n">
        <v>519.5969511</v>
      </c>
      <c r="H37" s="20" t="n">
        <v>4.39249357</v>
      </c>
      <c r="I37" s="18" t="n">
        <v>508.59104117</v>
      </c>
      <c r="J37" s="20" t="n">
        <v>3.73235259</v>
      </c>
      <c r="K37" s="18" t="n">
        <v>515.28135414</v>
      </c>
      <c r="L37" s="20" t="n">
        <v>4.60462993</v>
      </c>
      <c r="M37" s="18" t="n">
        <v>343.16972128</v>
      </c>
      <c r="N37" s="20" t="n">
        <v>23.12127196</v>
      </c>
      <c r="O37" s="18" t="s">
        <v>182</v>
      </c>
      <c r="P37" s="20" t="s">
        <v>182</v>
      </c>
      <c r="Q37" s="18" t="s">
        <v>182</v>
      </c>
      <c r="R37" s="20" t="s">
        <v>182</v>
      </c>
      <c r="S37" s="18" t="s">
        <v>182</v>
      </c>
      <c r="T37" s="20" t="s">
        <v>182</v>
      </c>
      <c r="U37" s="18" t="n">
        <v>420.6666365</v>
      </c>
      <c r="V37" s="20" t="n">
        <v>7.10276389</v>
      </c>
    </row>
    <row r="38" spans="1:22">
      <c r="A38" s="15" t="s">
        <v>213</v>
      </c>
      <c r="B38" s="17" t="n">
        <v>5860</v>
      </c>
      <c r="C38" s="18">
        <f>(83.0/B38*100)</f>
        <v/>
      </c>
      <c r="D38" s="19" t="n">
        <v>5777</v>
      </c>
      <c r="E38" s="18" t="n">
        <v>501.53479794</v>
      </c>
      <c r="F38" s="20" t="n">
        <v>4.23674478</v>
      </c>
      <c r="G38" s="18" t="n">
        <v>502.35951186</v>
      </c>
      <c r="H38" s="20" t="n">
        <v>3.8051905</v>
      </c>
      <c r="I38" s="18" t="n">
        <v>500.55911462</v>
      </c>
      <c r="J38" s="20" t="n">
        <v>3.44361995</v>
      </c>
      <c r="K38" s="18" t="n">
        <v>489.25176092</v>
      </c>
      <c r="L38" s="20" t="n">
        <v>5.85224202</v>
      </c>
      <c r="M38" s="18" t="n">
        <v>369.61260262</v>
      </c>
      <c r="N38" s="20" t="n">
        <v>18.26023486</v>
      </c>
      <c r="O38" s="18" t="s">
        <v>182</v>
      </c>
      <c r="P38" s="20" t="s">
        <v>182</v>
      </c>
      <c r="Q38" s="18" t="s">
        <v>182</v>
      </c>
      <c r="R38" s="20" t="s">
        <v>182</v>
      </c>
      <c r="S38" s="18" t="s">
        <v>182</v>
      </c>
      <c r="T38" s="20" t="s">
        <v>182</v>
      </c>
      <c r="U38" s="18" t="n">
        <v>429.08984814</v>
      </c>
      <c r="V38" s="20" t="n">
        <v>6.40104535</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(5704.0/B40*100)</f>
        <v/>
      </c>
      <c r="D40" s="19" t="n">
        <v>8453</v>
      </c>
      <c r="E40" s="18" t="n">
        <v>507.33383681</v>
      </c>
      <c r="F40" s="20" t="n">
        <v>7.01495983</v>
      </c>
      <c r="G40" s="18" t="n">
        <v>518.1432968300001</v>
      </c>
      <c r="H40" s="20" t="n">
        <v>3.93731676</v>
      </c>
      <c r="I40" s="18" t="n">
        <v>502.74228507</v>
      </c>
      <c r="J40" s="20" t="n">
        <v>3.47256896</v>
      </c>
      <c r="K40" s="18" t="n">
        <v>500.01403688</v>
      </c>
      <c r="L40" s="20" t="n">
        <v>5.32602951</v>
      </c>
      <c r="M40" s="18" t="n">
        <v>432.02468627</v>
      </c>
      <c r="N40" s="20" t="n">
        <v>21.89614716</v>
      </c>
      <c r="O40" s="18" t="s">
        <v>182</v>
      </c>
      <c r="P40" s="20" t="s">
        <v>182</v>
      </c>
      <c r="Q40" s="18" t="n">
        <v>493.18465857</v>
      </c>
      <c r="R40" s="20" t="n">
        <v>2.25147869</v>
      </c>
      <c r="S40" s="18" t="s">
        <v>182</v>
      </c>
      <c r="T40" s="20" t="s">
        <v>182</v>
      </c>
      <c r="U40" s="18" t="n">
        <v>415.38933382</v>
      </c>
      <c r="V40" s="20" t="n">
        <v>7.95761537</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(3063.0/B46*100)</f>
        <v/>
      </c>
      <c r="D46" s="19" t="n">
        <v>20078</v>
      </c>
      <c r="E46" s="18" t="n">
        <v>382.91403084</v>
      </c>
      <c r="F46" s="20" t="n">
        <v>5.56120904</v>
      </c>
      <c r="G46" s="18" t="n">
        <v>427.6156195</v>
      </c>
      <c r="H46" s="20" t="n">
        <v>4.93041418</v>
      </c>
      <c r="I46" s="18" t="n">
        <v>425.58933603</v>
      </c>
      <c r="J46" s="20" t="n">
        <v>4.03640483</v>
      </c>
      <c r="K46" s="18" t="n">
        <v>440.18969579</v>
      </c>
      <c r="L46" s="20" t="n">
        <v>4.91752129</v>
      </c>
      <c r="M46" s="18" t="n">
        <v>307.86644132</v>
      </c>
      <c r="N46" s="20" t="n">
        <v>11.90587687</v>
      </c>
      <c r="O46" s="18" t="s">
        <v>182</v>
      </c>
      <c r="P46" s="20" t="s">
        <v>182</v>
      </c>
      <c r="Q46" s="18" t="s">
        <v>182</v>
      </c>
      <c r="R46" s="20" t="s">
        <v>182</v>
      </c>
      <c r="S46" s="18" t="s">
        <v>182</v>
      </c>
      <c r="T46" s="20" t="s">
        <v>182</v>
      </c>
      <c r="U46" s="18" t="n">
        <v>389.71815925</v>
      </c>
      <c r="V46" s="20" t="n">
        <v>3.79129752</v>
      </c>
    </row>
    <row r="47" spans="1:22">
      <c r="A47" s="15" t="s">
        <v>222</v>
      </c>
      <c r="B47" s="17" t="n">
        <v>5928</v>
      </c>
      <c r="C47" s="18">
        <f>(293.0/B47*100)</f>
        <v/>
      </c>
      <c r="D47" s="19" t="n">
        <v>5635</v>
      </c>
      <c r="E47" s="18" t="n">
        <v>432.35195511</v>
      </c>
      <c r="F47" s="20" t="n">
        <v>8.050024410000001</v>
      </c>
      <c r="G47" s="18" t="n">
        <v>458.8493785</v>
      </c>
      <c r="H47" s="20" t="n">
        <v>5.32595617</v>
      </c>
      <c r="I47" s="18" t="n">
        <v>453.60139736</v>
      </c>
      <c r="J47" s="20" t="n">
        <v>4.9850973</v>
      </c>
      <c r="K47" s="18" t="n">
        <v>449.42251046</v>
      </c>
      <c r="L47" s="20" t="n">
        <v>6.88670298</v>
      </c>
      <c r="M47" s="18" t="n">
        <v>325.00177883</v>
      </c>
      <c r="N47" s="20" t="n">
        <v>13.28366105</v>
      </c>
      <c r="O47" s="18" t="s">
        <v>182</v>
      </c>
      <c r="P47" s="20" t="s">
        <v>182</v>
      </c>
      <c r="Q47" s="18" t="s">
        <v>182</v>
      </c>
      <c r="R47" s="20" t="s">
        <v>182</v>
      </c>
      <c r="S47" s="18" t="s">
        <v>182</v>
      </c>
      <c r="T47" s="20" t="s">
        <v>182</v>
      </c>
      <c r="U47" s="18" t="n">
        <v>352.00974395</v>
      </c>
      <c r="V47" s="20" t="n">
        <v>6.32159486</v>
      </c>
    </row>
    <row r="48" spans="1:22">
      <c r="A48" s="15" t="s">
        <v>223</v>
      </c>
      <c r="B48" s="17" t="n">
        <v>9841</v>
      </c>
      <c r="C48" s="18">
        <f>(19.0/B48*100)</f>
        <v/>
      </c>
      <c r="D48" s="19" t="n">
        <v>9822</v>
      </c>
      <c r="E48" s="18" t="n">
        <v>436.89555024</v>
      </c>
      <c r="F48" s="20" t="n">
        <v>9.49879797</v>
      </c>
      <c r="G48" s="18" t="n">
        <v>485.36289766</v>
      </c>
      <c r="H48" s="20" t="n">
        <v>6.07055367</v>
      </c>
      <c r="I48" s="18" t="n">
        <v>498.73352237</v>
      </c>
      <c r="J48" s="20" t="n">
        <v>4.68876402</v>
      </c>
      <c r="K48" s="18" t="n">
        <v>543.53310498</v>
      </c>
      <c r="L48" s="20" t="n">
        <v>6.73226621</v>
      </c>
      <c r="M48" s="18" t="n">
        <v>324.36252601</v>
      </c>
      <c r="N48" s="20" t="n">
        <v>11.17732921</v>
      </c>
      <c r="O48" s="18" t="s">
        <v>182</v>
      </c>
      <c r="P48" s="20" t="s">
        <v>182</v>
      </c>
      <c r="Q48" s="18" t="s">
        <v>182</v>
      </c>
      <c r="R48" s="20" t="s">
        <v>182</v>
      </c>
      <c r="S48" s="18" t="s">
        <v>182</v>
      </c>
      <c r="T48" s="20" t="s">
        <v>182</v>
      </c>
      <c r="U48" s="18" t="n">
        <v>426.4597503</v>
      </c>
      <c r="V48" s="20" t="n">
        <v>20.02305622</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(1296.0/B50*100)</f>
        <v/>
      </c>
      <c r="D50" s="19" t="n">
        <v>10499</v>
      </c>
      <c r="E50" s="18" t="n">
        <v>414.31191406</v>
      </c>
      <c r="F50" s="20" t="n">
        <v>5.14867765</v>
      </c>
      <c r="G50" s="18" t="n">
        <v>435.25867589</v>
      </c>
      <c r="H50" s="20" t="n">
        <v>3.35226566</v>
      </c>
      <c r="I50" s="18" t="n">
        <v>441.04384073</v>
      </c>
      <c r="J50" s="20" t="n">
        <v>3.05780814</v>
      </c>
      <c r="K50" s="18" t="n">
        <v>446.96579501</v>
      </c>
      <c r="L50" s="20" t="n">
        <v>5.2356251</v>
      </c>
      <c r="M50" s="18" t="n">
        <v>322.25586987</v>
      </c>
      <c r="N50" s="20" t="n">
        <v>8.56992509</v>
      </c>
      <c r="O50" s="18" t="s">
        <v>182</v>
      </c>
      <c r="P50" s="20" t="s">
        <v>182</v>
      </c>
      <c r="Q50" s="18" t="s">
        <v>182</v>
      </c>
      <c r="R50" s="20" t="s">
        <v>182</v>
      </c>
      <c r="S50" s="18" t="s">
        <v>182</v>
      </c>
      <c r="T50" s="20" t="s">
        <v>182</v>
      </c>
      <c r="U50" s="18" t="n">
        <v>393.47299562</v>
      </c>
      <c r="V50" s="20" t="n">
        <v>7.70180419</v>
      </c>
    </row>
    <row r="51" spans="1:22">
      <c r="A51" s="15" t="s">
        <v>226</v>
      </c>
      <c r="B51" s="17" t="n">
        <v>6866</v>
      </c>
      <c r="C51" s="18">
        <f>(115.0/B51*100)</f>
        <v/>
      </c>
      <c r="D51" s="19" t="n">
        <v>6751</v>
      </c>
      <c r="E51" s="18" t="n">
        <v>431.02185137</v>
      </c>
      <c r="F51" s="20" t="n">
        <v>4.67120105</v>
      </c>
      <c r="G51" s="18" t="n">
        <v>435.92426407</v>
      </c>
      <c r="H51" s="20" t="n">
        <v>4.17095837</v>
      </c>
      <c r="I51" s="18" t="n">
        <v>433.62244536</v>
      </c>
      <c r="J51" s="20" t="n">
        <v>3.72768191</v>
      </c>
      <c r="K51" s="18" t="n">
        <v>434.06846689</v>
      </c>
      <c r="L51" s="20" t="n">
        <v>4.08431349</v>
      </c>
      <c r="M51" s="18" t="n">
        <v>306.15936954</v>
      </c>
      <c r="N51" s="20" t="n">
        <v>16.24559738</v>
      </c>
      <c r="O51" s="18" t="s">
        <v>182</v>
      </c>
      <c r="P51" s="20" t="s">
        <v>182</v>
      </c>
      <c r="Q51" s="18" t="n">
        <v>427.96430568</v>
      </c>
      <c r="R51" s="20" t="n">
        <v>5.20460603</v>
      </c>
      <c r="S51" s="18" t="s">
        <v>182</v>
      </c>
      <c r="T51" s="20" t="s">
        <v>182</v>
      </c>
      <c r="U51" s="18" t="n">
        <v>396.07003579</v>
      </c>
      <c r="V51" s="20" t="n">
        <v>5.15415044</v>
      </c>
    </row>
    <row r="52" spans="1:22">
      <c r="A52" s="15" t="s">
        <v>227</v>
      </c>
      <c r="B52" s="17" t="n">
        <v>5809</v>
      </c>
      <c r="C52" s="18">
        <f>(131.0/B52*100)</f>
        <v/>
      </c>
      <c r="D52" s="19" t="n">
        <v>5678</v>
      </c>
      <c r="E52" s="18" t="n">
        <v>493.32213042</v>
      </c>
      <c r="F52" s="20" t="n">
        <v>4.83656525</v>
      </c>
      <c r="G52" s="18" t="n">
        <v>498.55836918</v>
      </c>
      <c r="H52" s="20" t="n">
        <v>3.1157246</v>
      </c>
      <c r="I52" s="18" t="n">
        <v>491.20117534</v>
      </c>
      <c r="J52" s="20" t="n">
        <v>3.18729406</v>
      </c>
      <c r="K52" s="18" t="n">
        <v>490.85850615</v>
      </c>
      <c r="L52" s="20" t="n">
        <v>4.62552372</v>
      </c>
      <c r="M52" s="18" t="n">
        <v>369.52470076</v>
      </c>
      <c r="N52" s="20" t="n">
        <v>22.63947018</v>
      </c>
      <c r="O52" s="18" t="s">
        <v>182</v>
      </c>
      <c r="P52" s="20" t="s">
        <v>182</v>
      </c>
      <c r="Q52" s="18" t="s">
        <v>182</v>
      </c>
      <c r="R52" s="20" t="s">
        <v>182</v>
      </c>
      <c r="S52" s="18" t="s">
        <v>182</v>
      </c>
      <c r="T52" s="20" t="s">
        <v>182</v>
      </c>
      <c r="U52" s="18" t="n">
        <v>390.43825167</v>
      </c>
      <c r="V52" s="20" t="n">
        <v>6.4520733</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(560.0/B54*100)</f>
        <v/>
      </c>
      <c r="D54" s="19" t="n">
        <v>4180</v>
      </c>
      <c r="E54" s="18" t="n">
        <v>339.05984888</v>
      </c>
      <c r="F54" s="20" t="n">
        <v>4.98857435</v>
      </c>
      <c r="G54" s="18" t="n">
        <v>371.26921893</v>
      </c>
      <c r="H54" s="20" t="n">
        <v>5.24066231</v>
      </c>
      <c r="I54" s="18" t="n">
        <v>375.78692563</v>
      </c>
      <c r="J54" s="20" t="n">
        <v>4.00303268</v>
      </c>
      <c r="K54" s="18" t="n">
        <v>390.7465248</v>
      </c>
      <c r="L54" s="20" t="n">
        <v>4.90655305</v>
      </c>
      <c r="M54" s="18" t="n">
        <v>297.57841935</v>
      </c>
      <c r="N54" s="20" t="n">
        <v>8.27344974</v>
      </c>
      <c r="O54" s="18" t="s">
        <v>182</v>
      </c>
      <c r="P54" s="20" t="s">
        <v>182</v>
      </c>
      <c r="Q54" s="18" t="s">
        <v>182</v>
      </c>
      <c r="R54" s="20" t="s">
        <v>182</v>
      </c>
      <c r="S54" s="18" t="s">
        <v>182</v>
      </c>
      <c r="T54" s="20" t="s">
        <v>182</v>
      </c>
      <c r="U54" s="18" t="n">
        <v>317.68928395</v>
      </c>
      <c r="V54" s="20" t="n">
        <v>4.8233167</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497.50380731</v>
      </c>
      <c r="F56" s="20" t="n">
        <v>7.50493841</v>
      </c>
      <c r="G56" s="18" t="n">
        <v>518.36118967</v>
      </c>
      <c r="H56" s="20" t="n">
        <v>4.34044194</v>
      </c>
      <c r="I56" s="18" t="n">
        <v>531.96604672</v>
      </c>
      <c r="J56" s="20" t="n">
        <v>2.86921232</v>
      </c>
      <c r="K56" s="18" t="n">
        <v>536.49954063</v>
      </c>
      <c r="L56" s="20" t="n">
        <v>4.04618573</v>
      </c>
      <c r="M56" s="18" t="n">
        <v>431.98054993</v>
      </c>
      <c r="N56" s="20" t="n">
        <v>17.09401393</v>
      </c>
      <c r="O56" s="18" t="s">
        <v>182</v>
      </c>
      <c r="P56" s="20" t="s">
        <v>182</v>
      </c>
      <c r="Q56" s="18" t="s">
        <v>182</v>
      </c>
      <c r="R56" s="20" t="s">
        <v>182</v>
      </c>
      <c r="S56" s="18" t="s">
        <v>182</v>
      </c>
      <c r="T56" s="20" t="s">
        <v>182</v>
      </c>
      <c r="U56" s="18" t="n">
        <v>427.95700959</v>
      </c>
      <c r="V56" s="20" t="n">
        <v>21.76983551</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(287.0/B61*100)</f>
        <v/>
      </c>
      <c r="D61" s="19" t="n">
        <v>6238</v>
      </c>
      <c r="E61" s="18" t="n">
        <v>493.27002641</v>
      </c>
      <c r="F61" s="20" t="n">
        <v>4.62285688</v>
      </c>
      <c r="G61" s="18" t="n">
        <v>478.18118193</v>
      </c>
      <c r="H61" s="20" t="n">
        <v>3.91847862</v>
      </c>
      <c r="I61" s="18" t="n">
        <v>475.65703202</v>
      </c>
      <c r="J61" s="20" t="n">
        <v>2.76647619</v>
      </c>
      <c r="K61" s="18" t="n">
        <v>477.46597031</v>
      </c>
      <c r="L61" s="20" t="n">
        <v>4.52412059</v>
      </c>
      <c r="M61" s="18" t="n">
        <v>368.81442632</v>
      </c>
      <c r="N61" s="20" t="n">
        <v>17.16780352</v>
      </c>
      <c r="O61" s="18" t="s">
        <v>182</v>
      </c>
      <c r="P61" s="20" t="s">
        <v>182</v>
      </c>
      <c r="Q61" s="18" t="s">
        <v>182</v>
      </c>
      <c r="R61" s="20" t="s">
        <v>182</v>
      </c>
      <c r="S61" s="18" t="s">
        <v>182</v>
      </c>
      <c r="T61" s="20" t="s">
        <v>182</v>
      </c>
      <c r="U61" s="18" t="n">
        <v>376.24271971</v>
      </c>
      <c r="V61" s="20" t="n">
        <v>8.31851792</v>
      </c>
    </row>
    <row r="62" spans="1:22">
      <c r="A62" s="15" t="s">
        <v>237</v>
      </c>
      <c r="B62" s="17" t="n">
        <v>4476</v>
      </c>
      <c r="C62" s="18">
        <f>(5.0/B62*100)</f>
        <v/>
      </c>
      <c r="D62" s="19" t="n">
        <v>4471</v>
      </c>
      <c r="E62" s="18" t="n">
        <v>501.48168498</v>
      </c>
      <c r="F62" s="20" t="n">
        <v>5.57355917</v>
      </c>
      <c r="G62" s="18" t="n">
        <v>511.07298991</v>
      </c>
      <c r="H62" s="20" t="n">
        <v>2.22436623</v>
      </c>
      <c r="I62" s="18" t="n">
        <v>506.72532627</v>
      </c>
      <c r="J62" s="20" t="n">
        <v>2.03531138</v>
      </c>
      <c r="K62" s="18" t="n">
        <v>520.43318468</v>
      </c>
      <c r="L62" s="20" t="n">
        <v>3.83262052</v>
      </c>
      <c r="M62" s="18" t="n">
        <v>426.5402774</v>
      </c>
      <c r="N62" s="20" t="n">
        <v>15.63912385</v>
      </c>
      <c r="O62" s="18" t="s">
        <v>182</v>
      </c>
      <c r="P62" s="20" t="s">
        <v>182</v>
      </c>
      <c r="Q62" s="18" t="s">
        <v>182</v>
      </c>
      <c r="R62" s="20" t="s">
        <v>182</v>
      </c>
      <c r="S62" s="18" t="s">
        <v>182</v>
      </c>
      <c r="T62" s="20" t="s">
        <v>182</v>
      </c>
      <c r="U62" s="18" t="n">
        <v>467.28993766</v>
      </c>
      <c r="V62" s="20" t="n">
        <v>16.48756971</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(941.0/B67*100)</f>
        <v/>
      </c>
      <c r="D67" s="19" t="n">
        <v>6030</v>
      </c>
      <c r="E67" s="18" t="n">
        <v>368.12351523</v>
      </c>
      <c r="F67" s="20" t="n">
        <v>5.45842255</v>
      </c>
      <c r="G67" s="18" t="n">
        <v>410.40748292</v>
      </c>
      <c r="H67" s="20" t="n">
        <v>4.76733184</v>
      </c>
      <c r="I67" s="18" t="n">
        <v>416.80454567</v>
      </c>
      <c r="J67" s="20" t="n">
        <v>3.07729538</v>
      </c>
      <c r="K67" s="18" t="n">
        <v>436.92014088</v>
      </c>
      <c r="L67" s="20" t="n">
        <v>5.45374202</v>
      </c>
      <c r="M67" s="18" t="n">
        <v>291.76354753</v>
      </c>
      <c r="N67" s="20" t="n">
        <v>5.37762837</v>
      </c>
      <c r="O67" s="18" t="s">
        <v>182</v>
      </c>
      <c r="P67" s="20" t="s">
        <v>182</v>
      </c>
      <c r="Q67" s="18" t="s">
        <v>182</v>
      </c>
      <c r="R67" s="20" t="s">
        <v>182</v>
      </c>
      <c r="S67" s="18" t="s">
        <v>182</v>
      </c>
      <c r="T67" s="20" t="s">
        <v>182</v>
      </c>
      <c r="U67" s="18" t="n">
        <v>345.34260242</v>
      </c>
      <c r="V67" s="20" t="n">
        <v>5.99279591</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487.98589761</v>
      </c>
      <c r="F70" s="20" t="n">
        <v>7.70900779</v>
      </c>
      <c r="G70" s="18" t="n">
        <v>498.01585477</v>
      </c>
      <c r="H70" s="20" t="n">
        <v>4.06076733</v>
      </c>
      <c r="I70" s="18" t="n">
        <v>501.79773802</v>
      </c>
      <c r="J70" s="20" t="n">
        <v>2.99698603</v>
      </c>
      <c r="K70" s="18" t="n">
        <v>504.45363998</v>
      </c>
      <c r="L70" s="20" t="n">
        <v>5.17745758</v>
      </c>
      <c r="M70" s="18" t="n">
        <v>426.1731216</v>
      </c>
      <c r="N70" s="20" t="n">
        <v>17.43907662</v>
      </c>
      <c r="O70" s="18" t="s">
        <v>182</v>
      </c>
      <c r="P70" s="20" t="s">
        <v>182</v>
      </c>
      <c r="Q70" s="18" t="s">
        <v>182</v>
      </c>
      <c r="R70" s="20" t="s">
        <v>182</v>
      </c>
      <c r="S70" s="18" t="s">
        <v>182</v>
      </c>
      <c r="T70" s="20" t="s">
        <v>182</v>
      </c>
      <c r="U70" s="18" t="n">
        <v>441.60727307</v>
      </c>
      <c r="V70" s="20" t="n">
        <v>8.23326061</v>
      </c>
    </row>
    <row r="71" spans="1:22">
      <c r="A71" s="15" t="s">
        <v>246</v>
      </c>
      <c r="B71" s="17" t="n">
        <v>6115</v>
      </c>
      <c r="C71" s="18">
        <f>(132.0/B71*100)</f>
        <v/>
      </c>
      <c r="D71" s="19" t="n">
        <v>5983</v>
      </c>
      <c r="E71" s="18" t="n">
        <v>530.22210266</v>
      </c>
      <c r="F71" s="20" t="n">
        <v>5.1417531</v>
      </c>
      <c r="G71" s="18" t="n">
        <v>538.3309345</v>
      </c>
      <c r="H71" s="20" t="n">
        <v>3.10555393</v>
      </c>
      <c r="I71" s="18" t="n">
        <v>532.17471457</v>
      </c>
      <c r="J71" s="20" t="n">
        <v>2.05870133</v>
      </c>
      <c r="K71" s="18" t="n">
        <v>548.06568268</v>
      </c>
      <c r="L71" s="20" t="n">
        <v>3.53159713</v>
      </c>
      <c r="M71" s="18" t="n">
        <v>440.86831375</v>
      </c>
      <c r="N71" s="20" t="n">
        <v>17.19045308</v>
      </c>
      <c r="O71" s="18" t="s">
        <v>182</v>
      </c>
      <c r="P71" s="20" t="s">
        <v>182</v>
      </c>
      <c r="Q71" s="18" t="s">
        <v>182</v>
      </c>
      <c r="R71" s="20" t="s">
        <v>182</v>
      </c>
      <c r="S71" s="18" t="s">
        <v>182</v>
      </c>
      <c r="T71" s="20" t="s">
        <v>182</v>
      </c>
      <c r="U71" s="18" t="n">
        <v>506.61904226</v>
      </c>
      <c r="V71" s="20" t="n">
        <v>12.58089218</v>
      </c>
    </row>
    <row r="72" spans="1:22">
      <c r="A72" s="15" t="s">
        <v>247</v>
      </c>
      <c r="B72" s="17" t="n">
        <v>7708</v>
      </c>
      <c r="C72" s="18">
        <f>(9.0/B72*100)</f>
        <v/>
      </c>
      <c r="D72" s="19" t="n">
        <v>7699</v>
      </c>
      <c r="E72" s="18" t="n">
        <v>480.28826679</v>
      </c>
      <c r="F72" s="20" t="n">
        <v>4.90078129</v>
      </c>
      <c r="G72" s="18" t="n">
        <v>495.95150178</v>
      </c>
      <c r="H72" s="20" t="n">
        <v>3.13767879</v>
      </c>
      <c r="I72" s="18" t="n">
        <v>497.70103094</v>
      </c>
      <c r="J72" s="20" t="n">
        <v>2.7932253</v>
      </c>
      <c r="K72" s="18" t="n">
        <v>518.38067571</v>
      </c>
      <c r="L72" s="20" t="n">
        <v>4.54401043</v>
      </c>
      <c r="M72" s="18" t="n">
        <v>326.14458683</v>
      </c>
      <c r="N72" s="20" t="n">
        <v>15.96470294</v>
      </c>
      <c r="O72" s="18" t="s">
        <v>182</v>
      </c>
      <c r="P72" s="20" t="s">
        <v>182</v>
      </c>
      <c r="Q72" s="18" t="s">
        <v>182</v>
      </c>
      <c r="R72" s="20" t="s">
        <v>182</v>
      </c>
      <c r="S72" s="18" t="s">
        <v>182</v>
      </c>
      <c r="T72" s="20" t="s">
        <v>182</v>
      </c>
      <c r="U72" s="18" t="n">
        <v>414.72854671</v>
      </c>
      <c r="V72" s="20" t="n">
        <v>21.98693926</v>
      </c>
    </row>
    <row r="73" spans="1:22">
      <c r="A73" s="15" t="s">
        <v>248</v>
      </c>
      <c r="B73" s="17" t="n">
        <v>8249</v>
      </c>
      <c r="C73" s="18">
        <f>(274.0/B73*100)</f>
        <v/>
      </c>
      <c r="D73" s="19" t="n">
        <v>7975</v>
      </c>
      <c r="E73" s="18" t="n">
        <v>400.14987164</v>
      </c>
      <c r="F73" s="20" t="n">
        <v>6.09112127</v>
      </c>
      <c r="G73" s="18" t="n">
        <v>412.87369196</v>
      </c>
      <c r="H73" s="20" t="n">
        <v>3.8417598</v>
      </c>
      <c r="I73" s="18" t="n">
        <v>412.07617297</v>
      </c>
      <c r="J73" s="20" t="n">
        <v>3.47439823</v>
      </c>
      <c r="K73" s="18" t="n">
        <v>427.73225461</v>
      </c>
      <c r="L73" s="20" t="n">
        <v>7.84361984</v>
      </c>
      <c r="M73" s="18" t="n">
        <v>351.84252841</v>
      </c>
      <c r="N73" s="20" t="n">
        <v>8.1004358</v>
      </c>
      <c r="O73" s="18" t="s">
        <v>182</v>
      </c>
      <c r="P73" s="20" t="s">
        <v>182</v>
      </c>
      <c r="Q73" s="18" t="s">
        <v>182</v>
      </c>
      <c r="R73" s="20" t="s">
        <v>182</v>
      </c>
      <c r="S73" s="18" t="s">
        <v>182</v>
      </c>
      <c r="T73" s="20" t="s">
        <v>182</v>
      </c>
      <c r="U73" s="18" t="n">
        <v>347.67054306</v>
      </c>
      <c r="V73" s="20" t="n">
        <v>10.52448219</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(347.0/B77*100)</f>
        <v/>
      </c>
      <c r="D77" s="19" t="n">
        <v>5715</v>
      </c>
      <c r="E77" s="18" t="n">
        <v>443.34883803</v>
      </c>
      <c r="F77" s="20" t="n">
        <v>5.42732653</v>
      </c>
      <c r="G77" s="18" t="n">
        <v>455.30496918</v>
      </c>
      <c r="H77" s="20" t="n">
        <v>3.93912874</v>
      </c>
      <c r="I77" s="18" t="n">
        <v>459.79174081</v>
      </c>
      <c r="J77" s="20" t="n">
        <v>3.16902349</v>
      </c>
      <c r="K77" s="18" t="n">
        <v>460.9831612</v>
      </c>
      <c r="L77" s="20" t="n">
        <v>6.04640087</v>
      </c>
      <c r="M77" s="18" t="n">
        <v>324.87880635</v>
      </c>
      <c r="N77" s="20" t="n">
        <v>14.89113436</v>
      </c>
      <c r="O77" s="18" t="s">
        <v>182</v>
      </c>
      <c r="P77" s="20" t="s">
        <v>182</v>
      </c>
      <c r="Q77" s="18" t="s">
        <v>182</v>
      </c>
      <c r="R77" s="20" t="s">
        <v>182</v>
      </c>
      <c r="S77" s="18" t="s">
        <v>182</v>
      </c>
      <c r="T77" s="20" t="s">
        <v>182</v>
      </c>
      <c r="U77" s="18" t="n">
        <v>375.38619982</v>
      </c>
      <c r="V77" s="20" t="n">
        <v>4.50572066</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366</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437.57618513</v>
      </c>
      <c r="F7" s="20" t="n">
        <v>8.736873470000001</v>
      </c>
      <c r="G7" s="18" t="n">
        <v>471.3126994</v>
      </c>
      <c r="H7" s="20" t="n">
        <v>5.47139954</v>
      </c>
      <c r="I7" s="18" t="n">
        <v>508.44817295</v>
      </c>
      <c r="J7" s="20" t="n">
        <v>2.42287493</v>
      </c>
      <c r="K7" s="18" t="n">
        <v>528.75461134</v>
      </c>
      <c r="L7" s="20" t="n">
        <v>2.73035503</v>
      </c>
      <c r="M7" s="18" t="n">
        <v>407.59514641</v>
      </c>
      <c r="N7" s="20" t="n">
        <v>17.19088166</v>
      </c>
      <c r="O7" s="18" t="s">
        <v>182</v>
      </c>
      <c r="P7" s="20" t="s">
        <v>182</v>
      </c>
      <c r="Q7" s="18" t="s">
        <v>182</v>
      </c>
      <c r="R7" s="20" t="s">
        <v>182</v>
      </c>
      <c r="S7" s="18" t="s">
        <v>182</v>
      </c>
      <c r="T7" s="20" t="s">
        <v>182</v>
      </c>
      <c r="U7" s="18" t="n">
        <v>473.24170629</v>
      </c>
      <c r="V7" s="20" t="n">
        <v>4.53880032</v>
      </c>
    </row>
    <row r="8" spans="1:22">
      <c r="A8" s="15" t="s">
        <v>183</v>
      </c>
      <c r="B8" s="17" t="n">
        <v>7007</v>
      </c>
      <c r="C8" s="18">
        <f>(279.0/B8*100)</f>
        <v/>
      </c>
      <c r="D8" s="19" t="n">
        <v>6728</v>
      </c>
      <c r="E8" s="18" t="n">
        <v>437.65865491</v>
      </c>
      <c r="F8" s="20" t="n">
        <v>7.74965316</v>
      </c>
      <c r="G8" s="18" t="n">
        <v>473.17123449</v>
      </c>
      <c r="H8" s="20" t="n">
        <v>5.02090031</v>
      </c>
      <c r="I8" s="18" t="n">
        <v>501.17129533</v>
      </c>
      <c r="J8" s="20" t="n">
        <v>3.42048297</v>
      </c>
      <c r="K8" s="18" t="n">
        <v>498.13899252</v>
      </c>
      <c r="L8" s="20" t="n">
        <v>3.12363321</v>
      </c>
      <c r="M8" s="18" t="n">
        <v>386.26625258</v>
      </c>
      <c r="N8" s="20" t="n">
        <v>31.80566846</v>
      </c>
      <c r="O8" s="18" t="s">
        <v>182</v>
      </c>
      <c r="P8" s="20" t="s">
        <v>182</v>
      </c>
      <c r="Q8" s="18" t="n">
        <v>361.38025951</v>
      </c>
      <c r="R8" s="20" t="n">
        <v>22.72565673</v>
      </c>
      <c r="S8" s="18" t="s">
        <v>182</v>
      </c>
      <c r="T8" s="20" t="s">
        <v>182</v>
      </c>
      <c r="U8" s="18" t="n">
        <v>402.88935264</v>
      </c>
      <c r="V8" s="20" t="n">
        <v>8.03582653</v>
      </c>
    </row>
    <row r="9" spans="1:22">
      <c r="A9" s="15" t="s">
        <v>184</v>
      </c>
      <c r="B9" s="17" t="n">
        <v>9651</v>
      </c>
      <c r="C9" s="18">
        <f>(683.0/B9*100)</f>
        <v/>
      </c>
      <c r="D9" s="19" t="n">
        <v>8968</v>
      </c>
      <c r="E9" s="18" t="n">
        <v>440.29574267</v>
      </c>
      <c r="F9" s="20" t="n">
        <v>7.34348274</v>
      </c>
      <c r="G9" s="18" t="n">
        <v>480.70118309</v>
      </c>
      <c r="H9" s="20" t="n">
        <v>5.48167111</v>
      </c>
      <c r="I9" s="18" t="n">
        <v>519.97732991</v>
      </c>
      <c r="J9" s="20" t="n">
        <v>2.46095896</v>
      </c>
      <c r="K9" s="18" t="n">
        <v>514.94672245</v>
      </c>
      <c r="L9" s="20" t="n">
        <v>3.24332327</v>
      </c>
      <c r="M9" s="18" t="n">
        <v>468.80407001</v>
      </c>
      <c r="N9" s="20" t="n">
        <v>44.15422539</v>
      </c>
      <c r="O9" s="18" t="s">
        <v>182</v>
      </c>
      <c r="P9" s="20" t="s">
        <v>182</v>
      </c>
      <c r="Q9" s="18" t="n">
        <v>347.7815185</v>
      </c>
      <c r="R9" s="20" t="n">
        <v>11.20716786</v>
      </c>
      <c r="S9" s="18" t="s">
        <v>182</v>
      </c>
      <c r="T9" s="20" t="s">
        <v>182</v>
      </c>
      <c r="U9" s="18" t="n">
        <v>421.11972898</v>
      </c>
      <c r="V9" s="20" t="n">
        <v>6.05568694</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(179.0/B11*100)</f>
        <v/>
      </c>
      <c r="D11" s="19" t="n">
        <v>6874</v>
      </c>
      <c r="E11" s="18" t="n">
        <v>423.14832631</v>
      </c>
      <c r="F11" s="20" t="n">
        <v>6.37696565</v>
      </c>
      <c r="G11" s="18" t="n">
        <v>440.04528823</v>
      </c>
      <c r="H11" s="20" t="n">
        <v>6.09313773</v>
      </c>
      <c r="I11" s="18" t="n">
        <v>467.32693594</v>
      </c>
      <c r="J11" s="20" t="n">
        <v>2.84371035</v>
      </c>
      <c r="K11" s="18" t="n">
        <v>476.89935532</v>
      </c>
      <c r="L11" s="20" t="n">
        <v>3.33143496</v>
      </c>
      <c r="M11" s="18" t="n">
        <v>312.95665784</v>
      </c>
      <c r="N11" s="20" t="n">
        <v>30.7330562</v>
      </c>
      <c r="O11" s="18" t="s">
        <v>182</v>
      </c>
      <c r="P11" s="20" t="s">
        <v>182</v>
      </c>
      <c r="Q11" s="18" t="s">
        <v>182</v>
      </c>
      <c r="R11" s="20" t="s">
        <v>182</v>
      </c>
      <c r="S11" s="18" t="s">
        <v>182</v>
      </c>
      <c r="T11" s="20" t="s">
        <v>182</v>
      </c>
      <c r="U11" s="18" t="n">
        <v>421.10726712</v>
      </c>
      <c r="V11" s="20" t="n">
        <v>7.45046032</v>
      </c>
    </row>
    <row r="12" spans="1:22">
      <c r="A12" s="15" t="s">
        <v>187</v>
      </c>
      <c r="B12" s="17" t="n">
        <v>6894</v>
      </c>
      <c r="C12" s="18">
        <f>(128.0/B12*100)</f>
        <v/>
      </c>
      <c r="D12" s="19" t="n">
        <v>6766</v>
      </c>
      <c r="E12" s="18" t="n">
        <v>433.90990732</v>
      </c>
      <c r="F12" s="20" t="n">
        <v>7.95956824</v>
      </c>
      <c r="G12" s="18" t="n">
        <v>461.33318624</v>
      </c>
      <c r="H12" s="20" t="n">
        <v>4.38359328</v>
      </c>
      <c r="I12" s="18" t="n">
        <v>504.68777103</v>
      </c>
      <c r="J12" s="20" t="n">
        <v>2.56377304</v>
      </c>
      <c r="K12" s="18" t="n">
        <v>505.99072136</v>
      </c>
      <c r="L12" s="20" t="n">
        <v>4.17645893</v>
      </c>
      <c r="M12" s="18" t="n">
        <v>401.25210766</v>
      </c>
      <c r="N12" s="20" t="n">
        <v>22.85696234</v>
      </c>
      <c r="O12" s="18" t="s">
        <v>182</v>
      </c>
      <c r="P12" s="20" t="s">
        <v>182</v>
      </c>
      <c r="Q12" s="18" t="n">
        <v>332.31014509</v>
      </c>
      <c r="R12" s="20" t="n">
        <v>18.34291261</v>
      </c>
      <c r="S12" s="18" t="s">
        <v>182</v>
      </c>
      <c r="T12" s="20" t="s">
        <v>182</v>
      </c>
      <c r="U12" s="18" t="n">
        <v>406.77606883</v>
      </c>
      <c r="V12" s="20" t="n">
        <v>7.6434482</v>
      </c>
    </row>
    <row r="13" spans="1:22">
      <c r="A13" s="15" t="s">
        <v>188</v>
      </c>
      <c r="B13" s="17" t="n">
        <v>7161</v>
      </c>
      <c r="C13" s="18">
        <f>(376.0/B13*100)</f>
        <v/>
      </c>
      <c r="D13" s="19" t="n">
        <v>6785</v>
      </c>
      <c r="E13" s="18" t="n">
        <v>465.24939856</v>
      </c>
      <c r="F13" s="20" t="n">
        <v>10.03848937</v>
      </c>
      <c r="G13" s="18" t="n">
        <v>493.91778941</v>
      </c>
      <c r="H13" s="20" t="n">
        <v>5.33417923</v>
      </c>
      <c r="I13" s="18" t="n">
        <v>514.00957528</v>
      </c>
      <c r="J13" s="20" t="n">
        <v>2.34084848</v>
      </c>
      <c r="K13" s="18" t="n">
        <v>516.21164483</v>
      </c>
      <c r="L13" s="20" t="n">
        <v>3.50309766</v>
      </c>
      <c r="M13" s="18" t="n">
        <v>391.87245923</v>
      </c>
      <c r="N13" s="20" t="n">
        <v>22.46267813</v>
      </c>
      <c r="O13" s="18" t="s">
        <v>182</v>
      </c>
      <c r="P13" s="20" t="s">
        <v>182</v>
      </c>
      <c r="Q13" s="18" t="n">
        <v>407.4699787</v>
      </c>
      <c r="R13" s="20" t="n">
        <v>6.79601306</v>
      </c>
      <c r="S13" s="18" t="s">
        <v>182</v>
      </c>
      <c r="T13" s="20" t="s">
        <v>182</v>
      </c>
      <c r="U13" s="18" t="n">
        <v>415.883945</v>
      </c>
      <c r="V13" s="20" t="n">
        <v>8.009215380000001</v>
      </c>
    </row>
    <row r="14" spans="1:22">
      <c r="A14" s="15" t="s">
        <v>189</v>
      </c>
      <c r="B14" s="17" t="n">
        <v>5587</v>
      </c>
      <c r="C14" s="18">
        <f>(210.0/B14*100)</f>
        <v/>
      </c>
      <c r="D14" s="19" t="n">
        <v>5377</v>
      </c>
      <c r="E14" s="18" t="n">
        <v>477.63014405</v>
      </c>
      <c r="F14" s="20" t="n">
        <v>6.43381883</v>
      </c>
      <c r="G14" s="18" t="n">
        <v>499.66900062</v>
      </c>
      <c r="H14" s="20" t="n">
        <v>4.42620608</v>
      </c>
      <c r="I14" s="18" t="n">
        <v>524.14971729</v>
      </c>
      <c r="J14" s="20" t="n">
        <v>2.30003625</v>
      </c>
      <c r="K14" s="18" t="n">
        <v>537.1421497600001</v>
      </c>
      <c r="L14" s="20" t="n">
        <v>3.94377969</v>
      </c>
      <c r="M14" s="18" t="n">
        <v>397.46444377</v>
      </c>
      <c r="N14" s="20" t="n">
        <v>18.97557136</v>
      </c>
      <c r="O14" s="18" t="s">
        <v>182</v>
      </c>
      <c r="P14" s="20" t="s">
        <v>182</v>
      </c>
      <c r="Q14" s="18" t="s">
        <v>182</v>
      </c>
      <c r="R14" s="20" t="s">
        <v>182</v>
      </c>
      <c r="S14" s="18" t="s">
        <v>182</v>
      </c>
      <c r="T14" s="20" t="s">
        <v>182</v>
      </c>
      <c r="U14" s="18" t="n">
        <v>457.71839976</v>
      </c>
      <c r="V14" s="20" t="n">
        <v>9.617590870000001</v>
      </c>
    </row>
    <row r="15" spans="1:22">
      <c r="A15" s="15" t="s">
        <v>190</v>
      </c>
      <c r="B15" s="17" t="n">
        <v>5882</v>
      </c>
      <c r="C15" s="18">
        <f>(206.0/B15*100)</f>
        <v/>
      </c>
      <c r="D15" s="19" t="n">
        <v>5676</v>
      </c>
      <c r="E15" s="18" t="n">
        <v>470.9511742</v>
      </c>
      <c r="F15" s="20" t="n">
        <v>9.38661443</v>
      </c>
      <c r="G15" s="18" t="n">
        <v>519.1963452700001</v>
      </c>
      <c r="H15" s="20" t="n">
        <v>5.76457845</v>
      </c>
      <c r="I15" s="18" t="n">
        <v>538.06378302</v>
      </c>
      <c r="J15" s="20" t="n">
        <v>2.58526149</v>
      </c>
      <c r="K15" s="18" t="n">
        <v>538.17089492</v>
      </c>
      <c r="L15" s="20" t="n">
        <v>3.3691368</v>
      </c>
      <c r="M15" s="18" t="n">
        <v>346.97734016</v>
      </c>
      <c r="N15" s="20" t="n">
        <v>25.67199834</v>
      </c>
      <c r="O15" s="18" t="s">
        <v>182</v>
      </c>
      <c r="P15" s="20" t="s">
        <v>182</v>
      </c>
      <c r="Q15" s="18" t="n">
        <v>367.66871077</v>
      </c>
      <c r="R15" s="20" t="n">
        <v>14.82638214</v>
      </c>
      <c r="S15" s="18" t="s">
        <v>182</v>
      </c>
      <c r="T15" s="20" t="s">
        <v>182</v>
      </c>
      <c r="U15" s="18" t="n">
        <v>451.36968045</v>
      </c>
      <c r="V15" s="20" t="n">
        <v>8.83315312</v>
      </c>
    </row>
    <row r="16" spans="1:22">
      <c r="A16" s="15" t="s">
        <v>191</v>
      </c>
      <c r="B16" s="17" t="n">
        <v>6108</v>
      </c>
      <c r="C16" s="18">
        <f>(281.0/B16*100)</f>
        <v/>
      </c>
      <c r="D16" s="19" t="n">
        <v>5827</v>
      </c>
      <c r="E16" s="18" t="n">
        <v>451.85899189</v>
      </c>
      <c r="F16" s="20" t="n">
        <v>11.25348038</v>
      </c>
      <c r="G16" s="18" t="n">
        <v>499.58975438</v>
      </c>
      <c r="H16" s="20" t="n">
        <v>5.64770373</v>
      </c>
      <c r="I16" s="18" t="n">
        <v>519.87337428</v>
      </c>
      <c r="J16" s="20" t="n">
        <v>2.95805007</v>
      </c>
      <c r="K16" s="18" t="n">
        <v>514.04041527</v>
      </c>
      <c r="L16" s="20" t="n">
        <v>3.0409345</v>
      </c>
      <c r="M16" s="18" t="n">
        <v>327.78468044</v>
      </c>
      <c r="N16" s="20" t="n">
        <v>17.76127597</v>
      </c>
      <c r="O16" s="18" t="s">
        <v>182</v>
      </c>
      <c r="P16" s="20" t="s">
        <v>182</v>
      </c>
      <c r="Q16" s="18" t="s">
        <v>182</v>
      </c>
      <c r="R16" s="20" t="s">
        <v>182</v>
      </c>
      <c r="S16" s="18" t="s">
        <v>182</v>
      </c>
      <c r="T16" s="20" t="s">
        <v>182</v>
      </c>
      <c r="U16" s="18" t="n">
        <v>391.55174627</v>
      </c>
      <c r="V16" s="20" t="n">
        <v>8.53594331</v>
      </c>
    </row>
    <row r="17" spans="1:22">
      <c r="A17" s="15" t="s">
        <v>192</v>
      </c>
      <c r="B17" s="17" t="n">
        <v>6504</v>
      </c>
      <c r="C17" s="18">
        <f>(854.0/B17*100)</f>
        <v/>
      </c>
      <c r="D17" s="19" t="n">
        <v>5650</v>
      </c>
      <c r="E17" s="18" t="n">
        <v>449.06701886</v>
      </c>
      <c r="F17" s="20" t="n">
        <v>9.075502820000001</v>
      </c>
      <c r="G17" s="18" t="n">
        <v>483.33872836</v>
      </c>
      <c r="H17" s="20" t="n">
        <v>4.99861798</v>
      </c>
      <c r="I17" s="18" t="n">
        <v>522.78717676</v>
      </c>
      <c r="J17" s="20" t="n">
        <v>3.06749982</v>
      </c>
      <c r="K17" s="18" t="n">
        <v>538.72748704</v>
      </c>
      <c r="L17" s="20" t="n">
        <v>3.66214543</v>
      </c>
      <c r="M17" s="18" t="s">
        <v>182</v>
      </c>
      <c r="N17" s="20" t="s">
        <v>182</v>
      </c>
      <c r="O17" s="18" t="s">
        <v>182</v>
      </c>
      <c r="P17" s="20" t="s">
        <v>182</v>
      </c>
      <c r="Q17" s="18" t="n">
        <v>338.260297</v>
      </c>
      <c r="R17" s="20" t="n">
        <v>14.23011861</v>
      </c>
      <c r="S17" s="18" t="s">
        <v>182</v>
      </c>
      <c r="T17" s="20" t="s">
        <v>182</v>
      </c>
      <c r="U17" s="18" t="n">
        <v>423.35015625</v>
      </c>
      <c r="V17" s="20" t="n">
        <v>9.200324889999999</v>
      </c>
    </row>
    <row r="18" spans="1:22">
      <c r="A18" s="15" t="s">
        <v>193</v>
      </c>
      <c r="B18" s="17" t="n">
        <v>5532</v>
      </c>
      <c r="C18" s="18">
        <f>(43.0/B18*100)</f>
        <v/>
      </c>
      <c r="D18" s="19" t="n">
        <v>5489</v>
      </c>
      <c r="E18" s="18" t="n">
        <v>430.275542</v>
      </c>
      <c r="F18" s="20" t="n">
        <v>8.809436979999999</v>
      </c>
      <c r="G18" s="18" t="n">
        <v>432.34561259</v>
      </c>
      <c r="H18" s="20" t="n">
        <v>5.8884306</v>
      </c>
      <c r="I18" s="18" t="n">
        <v>482.16612607</v>
      </c>
      <c r="J18" s="20" t="n">
        <v>3.92311779</v>
      </c>
      <c r="K18" s="18" t="n">
        <v>489.56369808</v>
      </c>
      <c r="L18" s="20" t="n">
        <v>4.85124971</v>
      </c>
      <c r="M18" s="18" t="n">
        <v>344.14369298</v>
      </c>
      <c r="N18" s="20" t="n">
        <v>18.50959331</v>
      </c>
      <c r="O18" s="18" t="s">
        <v>182</v>
      </c>
      <c r="P18" s="20" t="s">
        <v>182</v>
      </c>
      <c r="Q18" s="18" t="s">
        <v>182</v>
      </c>
      <c r="R18" s="20" t="s">
        <v>182</v>
      </c>
      <c r="S18" s="18" t="s">
        <v>182</v>
      </c>
      <c r="T18" s="20" t="s">
        <v>182</v>
      </c>
      <c r="U18" s="18" t="n">
        <v>384.83911441</v>
      </c>
      <c r="V18" s="20" t="n">
        <v>8.99220936</v>
      </c>
    </row>
    <row r="19" spans="1:22">
      <c r="A19" s="15" t="s">
        <v>194</v>
      </c>
      <c r="B19" s="17" t="n">
        <v>5658</v>
      </c>
      <c r="C19" s="18">
        <f>(311.0/B19*100)</f>
        <v/>
      </c>
      <c r="D19" s="19" t="n">
        <v>5347</v>
      </c>
      <c r="E19" s="18" t="n">
        <v>434.33203969</v>
      </c>
      <c r="F19" s="20" t="n">
        <v>7.85925468</v>
      </c>
      <c r="G19" s="18" t="n">
        <v>465.65056873</v>
      </c>
      <c r="H19" s="20" t="n">
        <v>5.36146911</v>
      </c>
      <c r="I19" s="18" t="n">
        <v>480.22347849</v>
      </c>
      <c r="J19" s="20" t="n">
        <v>2.98712459</v>
      </c>
      <c r="K19" s="18" t="n">
        <v>480.05053743</v>
      </c>
      <c r="L19" s="20" t="n">
        <v>4.16779862</v>
      </c>
      <c r="M19" s="18" t="n">
        <v>417.5235188</v>
      </c>
      <c r="N19" s="20" t="n">
        <v>18.56400748</v>
      </c>
      <c r="O19" s="18" t="s">
        <v>182</v>
      </c>
      <c r="P19" s="20" t="s">
        <v>182</v>
      </c>
      <c r="Q19" s="18" t="s">
        <v>182</v>
      </c>
      <c r="R19" s="20" t="s">
        <v>182</v>
      </c>
      <c r="S19" s="18" t="s">
        <v>182</v>
      </c>
      <c r="T19" s="20" t="s">
        <v>182</v>
      </c>
      <c r="U19" s="18" t="n">
        <v>392.74751421</v>
      </c>
      <c r="V19" s="20" t="n">
        <v>7.40707891</v>
      </c>
    </row>
    <row r="20" spans="1:22">
      <c r="A20" s="15" t="s">
        <v>195</v>
      </c>
      <c r="B20" s="17" t="n">
        <v>3371</v>
      </c>
      <c r="C20" s="18">
        <f>(81.0/B20*100)</f>
        <v/>
      </c>
      <c r="D20" s="19" t="n">
        <v>3290</v>
      </c>
      <c r="E20" s="18" t="n">
        <v>436.86723591</v>
      </c>
      <c r="F20" s="20" t="n">
        <v>9.741070369999999</v>
      </c>
      <c r="G20" s="18" t="n">
        <v>431.21894516</v>
      </c>
      <c r="H20" s="20" t="n">
        <v>8.46770822</v>
      </c>
      <c r="I20" s="18" t="n">
        <v>492.43374943</v>
      </c>
      <c r="J20" s="20" t="n">
        <v>2.69378267</v>
      </c>
      <c r="K20" s="18" t="n">
        <v>504.53117432</v>
      </c>
      <c r="L20" s="20" t="n">
        <v>4.24227824</v>
      </c>
      <c r="M20" s="18" t="s">
        <v>182</v>
      </c>
      <c r="N20" s="20" t="s">
        <v>182</v>
      </c>
      <c r="O20" s="18" t="s">
        <v>182</v>
      </c>
      <c r="P20" s="20" t="s">
        <v>182</v>
      </c>
      <c r="Q20" s="18" t="s">
        <v>182</v>
      </c>
      <c r="R20" s="20" t="s">
        <v>182</v>
      </c>
      <c r="S20" s="18" t="s">
        <v>182</v>
      </c>
      <c r="T20" s="20" t="s">
        <v>182</v>
      </c>
      <c r="U20" s="18" t="n">
        <v>415.18299484</v>
      </c>
      <c r="V20" s="20" t="n">
        <v>6.14925131</v>
      </c>
    </row>
    <row r="21" spans="1:22">
      <c r="A21" s="15" t="s">
        <v>196</v>
      </c>
      <c r="B21" s="17" t="n">
        <v>5741</v>
      </c>
      <c r="C21" s="18">
        <f>(115.0/B21*100)</f>
        <v/>
      </c>
      <c r="D21" s="19" t="n">
        <v>5626</v>
      </c>
      <c r="E21" s="18" t="n">
        <v>475.40034107</v>
      </c>
      <c r="F21" s="20" t="n">
        <v>7.52725069</v>
      </c>
      <c r="G21" s="18" t="n">
        <v>490.92735081</v>
      </c>
      <c r="H21" s="20" t="n">
        <v>4.81265105</v>
      </c>
      <c r="I21" s="18" t="n">
        <v>524.2333531100001</v>
      </c>
      <c r="J21" s="20" t="n">
        <v>2.6531252</v>
      </c>
      <c r="K21" s="18" t="n">
        <v>538.41159502</v>
      </c>
      <c r="L21" s="20" t="n">
        <v>3.17736943</v>
      </c>
      <c r="M21" s="18" t="n">
        <v>412.14039851</v>
      </c>
      <c r="N21" s="20" t="n">
        <v>36.64432922</v>
      </c>
      <c r="O21" s="18" t="s">
        <v>182</v>
      </c>
      <c r="P21" s="20" t="s">
        <v>182</v>
      </c>
      <c r="Q21" s="18" t="s">
        <v>182</v>
      </c>
      <c r="R21" s="20" t="s">
        <v>182</v>
      </c>
      <c r="S21" s="18" t="s">
        <v>182</v>
      </c>
      <c r="T21" s="20" t="s">
        <v>182</v>
      </c>
      <c r="U21" s="18" t="n">
        <v>455.5864026</v>
      </c>
      <c r="V21" s="20" t="n">
        <v>8.98150107</v>
      </c>
    </row>
    <row r="22" spans="1:22">
      <c r="A22" s="15" t="s">
        <v>197</v>
      </c>
      <c r="B22" s="17" t="n">
        <v>6598</v>
      </c>
      <c r="C22" s="18">
        <f>(107.0/B22*100)</f>
        <v/>
      </c>
      <c r="D22" s="19" t="n">
        <v>6491</v>
      </c>
      <c r="E22" s="18" t="n">
        <v>426.30631814</v>
      </c>
      <c r="F22" s="20" t="n">
        <v>8.40452112</v>
      </c>
      <c r="G22" s="18" t="n">
        <v>432.83367222</v>
      </c>
      <c r="H22" s="20" t="n">
        <v>9.49817552</v>
      </c>
      <c r="I22" s="18" t="n">
        <v>503.10841129</v>
      </c>
      <c r="J22" s="20" t="n">
        <v>4.24966396</v>
      </c>
      <c r="K22" s="18" t="n">
        <v>515.8188338</v>
      </c>
      <c r="L22" s="20" t="n">
        <v>4.08661644</v>
      </c>
      <c r="M22" s="18" t="n">
        <v>371.78539807</v>
      </c>
      <c r="N22" s="20" t="n">
        <v>9.287245390000001</v>
      </c>
      <c r="O22" s="18" t="s">
        <v>182</v>
      </c>
      <c r="P22" s="20" t="s">
        <v>182</v>
      </c>
      <c r="Q22" s="18" t="n">
        <v>481.75555063</v>
      </c>
      <c r="R22" s="20" t="n">
        <v>8.711038220000001</v>
      </c>
      <c r="S22" s="18" t="s">
        <v>182</v>
      </c>
      <c r="T22" s="20" t="s">
        <v>182</v>
      </c>
      <c r="U22" s="18" t="n">
        <v>382.04172783</v>
      </c>
      <c r="V22" s="20" t="n">
        <v>8.467984939999999</v>
      </c>
    </row>
    <row r="23" spans="1:22">
      <c r="A23" s="15" t="s">
        <v>198</v>
      </c>
      <c r="B23" s="17" t="n">
        <v>11583</v>
      </c>
      <c r="C23" s="18">
        <f>(578.0/B23*100)</f>
        <v/>
      </c>
      <c r="D23" s="19" t="n">
        <v>11005</v>
      </c>
      <c r="E23" s="18" t="n">
        <v>458.53892547</v>
      </c>
      <c r="F23" s="20" t="n">
        <v>8.23009678</v>
      </c>
      <c r="G23" s="18" t="n">
        <v>483.9567734</v>
      </c>
      <c r="H23" s="20" t="n">
        <v>5.23529399</v>
      </c>
      <c r="I23" s="18" t="n">
        <v>493.33411651</v>
      </c>
      <c r="J23" s="20" t="n">
        <v>2.58968043</v>
      </c>
      <c r="K23" s="18" t="n">
        <v>505.50113428</v>
      </c>
      <c r="L23" s="20" t="n">
        <v>4.58929984</v>
      </c>
      <c r="M23" s="18" t="n">
        <v>415.78740956</v>
      </c>
      <c r="N23" s="20" t="n">
        <v>22.44752181</v>
      </c>
      <c r="O23" s="18" t="s">
        <v>182</v>
      </c>
      <c r="P23" s="20" t="s">
        <v>182</v>
      </c>
      <c r="Q23" s="18" t="s">
        <v>182</v>
      </c>
      <c r="R23" s="20" t="s">
        <v>182</v>
      </c>
      <c r="S23" s="18" t="s">
        <v>182</v>
      </c>
      <c r="T23" s="20" t="s">
        <v>182</v>
      </c>
      <c r="U23" s="18" t="n">
        <v>413.82479655</v>
      </c>
      <c r="V23" s="20" t="n">
        <v>8.297833199999999</v>
      </c>
    </row>
    <row r="24" spans="1:22">
      <c r="A24" s="15" t="s">
        <v>199</v>
      </c>
      <c r="B24" s="17" t="n">
        <v>6647</v>
      </c>
      <c r="C24" s="18">
        <f>(32.0/B24*100)</f>
        <v/>
      </c>
      <c r="D24" s="19" t="n">
        <v>6615</v>
      </c>
      <c r="E24" s="18" t="n">
        <v>465.08590843</v>
      </c>
      <c r="F24" s="20" t="n">
        <v>5.37796594</v>
      </c>
      <c r="G24" s="18" t="n">
        <v>494.4990148</v>
      </c>
      <c r="H24" s="20" t="n">
        <v>5.55973145</v>
      </c>
      <c r="I24" s="18" t="n">
        <v>529.14876149</v>
      </c>
      <c r="J24" s="20" t="n">
        <v>2.88528223</v>
      </c>
      <c r="K24" s="18" t="n">
        <v>530.50011819</v>
      </c>
      <c r="L24" s="20" t="n">
        <v>4.44254339</v>
      </c>
      <c r="M24" s="18" t="n">
        <v>421.72680658</v>
      </c>
      <c r="N24" s="20" t="n">
        <v>17.49008828</v>
      </c>
      <c r="O24" s="18" t="s">
        <v>182</v>
      </c>
      <c r="P24" s="20" t="s">
        <v>182</v>
      </c>
      <c r="Q24" s="18" t="s">
        <v>182</v>
      </c>
      <c r="R24" s="20" t="s">
        <v>182</v>
      </c>
      <c r="S24" s="18" t="s">
        <v>182</v>
      </c>
      <c r="T24" s="20" t="s">
        <v>182</v>
      </c>
      <c r="U24" s="18" t="n">
        <v>445.66885157</v>
      </c>
      <c r="V24" s="20" t="n">
        <v>14.23273476</v>
      </c>
    </row>
    <row r="25" spans="1:22">
      <c r="A25" s="15" t="s">
        <v>200</v>
      </c>
      <c r="B25" s="17" t="n">
        <v>5581</v>
      </c>
      <c r="C25" s="18">
        <f>(28.0/B25*100)</f>
        <v/>
      </c>
      <c r="D25" s="19" t="n">
        <v>5553</v>
      </c>
      <c r="E25" s="18" t="n">
        <v>455.03609247</v>
      </c>
      <c r="F25" s="20" t="n">
        <v>7.23139261</v>
      </c>
      <c r="G25" s="18" t="n">
        <v>477.9149871</v>
      </c>
      <c r="H25" s="20" t="n">
        <v>6.32442561</v>
      </c>
      <c r="I25" s="18" t="n">
        <v>525.56574759</v>
      </c>
      <c r="J25" s="20" t="n">
        <v>3.34244063</v>
      </c>
      <c r="K25" s="18" t="n">
        <v>543.0391392499999</v>
      </c>
      <c r="L25" s="20" t="n">
        <v>5.3222066</v>
      </c>
      <c r="M25" s="18" t="n">
        <v>368.87327966</v>
      </c>
      <c r="N25" s="20" t="n">
        <v>23.3815843</v>
      </c>
      <c r="O25" s="18" t="s">
        <v>182</v>
      </c>
      <c r="P25" s="20" t="s">
        <v>182</v>
      </c>
      <c r="Q25" s="18" t="s">
        <v>182</v>
      </c>
      <c r="R25" s="20" t="s">
        <v>182</v>
      </c>
      <c r="S25" s="18" t="s">
        <v>182</v>
      </c>
      <c r="T25" s="20" t="s">
        <v>182</v>
      </c>
      <c r="U25" s="18" t="n">
        <v>449.10878278</v>
      </c>
      <c r="V25" s="20" t="n">
        <v>20.35207284</v>
      </c>
    </row>
    <row r="26" spans="1:22">
      <c r="A26" s="15" t="s">
        <v>201</v>
      </c>
      <c r="B26" s="17" t="n">
        <v>4869</v>
      </c>
      <c r="C26" s="18">
        <f>(124.0/B26*100)</f>
        <v/>
      </c>
      <c r="D26" s="19" t="n">
        <v>4745</v>
      </c>
      <c r="E26" s="18" t="n">
        <v>450.86126847</v>
      </c>
      <c r="F26" s="20" t="n">
        <v>7.34081084</v>
      </c>
      <c r="G26" s="18" t="n">
        <v>459.30217272</v>
      </c>
      <c r="H26" s="20" t="n">
        <v>5.4595575</v>
      </c>
      <c r="I26" s="18" t="n">
        <v>491.4370581</v>
      </c>
      <c r="J26" s="20" t="n">
        <v>2.20790385</v>
      </c>
      <c r="K26" s="18" t="n">
        <v>508.74772244</v>
      </c>
      <c r="L26" s="20" t="n">
        <v>3.67980364</v>
      </c>
      <c r="M26" s="18" t="s">
        <v>182</v>
      </c>
      <c r="N26" s="20" t="s">
        <v>182</v>
      </c>
      <c r="O26" s="18" t="s">
        <v>182</v>
      </c>
      <c r="P26" s="20" t="s">
        <v>182</v>
      </c>
      <c r="Q26" s="18" t="s">
        <v>182</v>
      </c>
      <c r="R26" s="20" t="s">
        <v>182</v>
      </c>
      <c r="S26" s="18" t="s">
        <v>182</v>
      </c>
      <c r="T26" s="20" t="s">
        <v>182</v>
      </c>
      <c r="U26" s="18" t="n">
        <v>432.1951024</v>
      </c>
      <c r="V26" s="20" t="n">
        <v>9.67086625</v>
      </c>
    </row>
    <row r="27" spans="1:22">
      <c r="A27" s="15" t="s">
        <v>202</v>
      </c>
      <c r="B27" s="17" t="n">
        <v>5299</v>
      </c>
      <c r="C27" s="18">
        <f>(255.0/B27*100)</f>
        <v/>
      </c>
      <c r="D27" s="19" t="n">
        <v>5044</v>
      </c>
      <c r="E27" s="18" t="n">
        <v>432.59784942</v>
      </c>
      <c r="F27" s="20" t="n">
        <v>6.87471176</v>
      </c>
      <c r="G27" s="18" t="n">
        <v>475.08169784</v>
      </c>
      <c r="H27" s="20" t="n">
        <v>4.34192291</v>
      </c>
      <c r="I27" s="18" t="n">
        <v>498.33339103</v>
      </c>
      <c r="J27" s="20" t="n">
        <v>2.25290207</v>
      </c>
      <c r="K27" s="18" t="n">
        <v>506.23748667</v>
      </c>
      <c r="L27" s="20" t="n">
        <v>2.96672027</v>
      </c>
      <c r="M27" s="18" t="n">
        <v>387.30917951</v>
      </c>
      <c r="N27" s="20" t="n">
        <v>16.08929805</v>
      </c>
      <c r="O27" s="18" t="s">
        <v>182</v>
      </c>
      <c r="P27" s="20" t="s">
        <v>182</v>
      </c>
      <c r="Q27" s="18" t="s">
        <v>182</v>
      </c>
      <c r="R27" s="20" t="s">
        <v>182</v>
      </c>
      <c r="S27" s="18" t="s">
        <v>182</v>
      </c>
      <c r="T27" s="20" t="s">
        <v>182</v>
      </c>
      <c r="U27" s="18" t="n">
        <v>409.6789189</v>
      </c>
      <c r="V27" s="20" t="n">
        <v>4.81197977</v>
      </c>
    </row>
    <row r="28" spans="1:22">
      <c r="A28" s="15" t="s">
        <v>203</v>
      </c>
      <c r="B28" s="17" t="n">
        <v>7568</v>
      </c>
      <c r="C28" s="18">
        <f>(173.0/B28*100)</f>
        <v/>
      </c>
      <c r="D28" s="19" t="n">
        <v>7395</v>
      </c>
      <c r="E28" s="18" t="n">
        <v>396.84030389</v>
      </c>
      <c r="F28" s="20" t="n">
        <v>4.59998771</v>
      </c>
      <c r="G28" s="18" t="n">
        <v>412.77177235</v>
      </c>
      <c r="H28" s="20" t="n">
        <v>3.58511792</v>
      </c>
      <c r="I28" s="18" t="n">
        <v>435.11034181</v>
      </c>
      <c r="J28" s="20" t="n">
        <v>2.704073</v>
      </c>
      <c r="K28" s="18" t="n">
        <v>450.44730334</v>
      </c>
      <c r="L28" s="20" t="n">
        <v>5.00707674</v>
      </c>
      <c r="M28" s="18" t="n">
        <v>334.93985653</v>
      </c>
      <c r="N28" s="20" t="n">
        <v>9.19196545</v>
      </c>
      <c r="O28" s="18" t="s">
        <v>182</v>
      </c>
      <c r="P28" s="20" t="s">
        <v>182</v>
      </c>
      <c r="Q28" s="18" t="s">
        <v>182</v>
      </c>
      <c r="R28" s="20" t="s">
        <v>182</v>
      </c>
      <c r="S28" s="18" t="s">
        <v>182</v>
      </c>
      <c r="T28" s="20" t="s">
        <v>182</v>
      </c>
      <c r="U28" s="18" t="n">
        <v>368.26544631</v>
      </c>
      <c r="V28" s="20" t="n">
        <v>5.91263139</v>
      </c>
    </row>
    <row r="29" spans="1:22">
      <c r="A29" s="15" t="s">
        <v>204</v>
      </c>
      <c r="B29" s="17" t="n">
        <v>5385</v>
      </c>
      <c r="C29" s="18">
        <f>(37.0/B29*100)</f>
        <v/>
      </c>
      <c r="D29" s="19" t="n">
        <v>5348</v>
      </c>
      <c r="E29" s="18" t="n">
        <v>403.53938174</v>
      </c>
      <c r="F29" s="20" t="n">
        <v>12.87030816</v>
      </c>
      <c r="G29" s="18" t="n">
        <v>475.71209871</v>
      </c>
      <c r="H29" s="20" t="n">
        <v>7.01136103</v>
      </c>
      <c r="I29" s="18" t="n">
        <v>513.51924462</v>
      </c>
      <c r="J29" s="20" t="n">
        <v>2.58980515</v>
      </c>
      <c r="K29" s="18" t="n">
        <v>519.8213769400001</v>
      </c>
      <c r="L29" s="20" t="n">
        <v>3.68880491</v>
      </c>
      <c r="M29" s="18" t="n">
        <v>324.13415987</v>
      </c>
      <c r="N29" s="20" t="n">
        <v>51.69632977</v>
      </c>
      <c r="O29" s="18" t="s">
        <v>182</v>
      </c>
      <c r="P29" s="20" t="s">
        <v>182</v>
      </c>
      <c r="Q29" s="18" t="n">
        <v>314.02123871</v>
      </c>
      <c r="R29" s="20" t="n">
        <v>13.26138992</v>
      </c>
      <c r="S29" s="18" t="s">
        <v>182</v>
      </c>
      <c r="T29" s="20" t="s">
        <v>182</v>
      </c>
      <c r="U29" s="18" t="n">
        <v>411.77798201</v>
      </c>
      <c r="V29" s="20" t="n">
        <v>13.26941236</v>
      </c>
    </row>
    <row r="30" spans="1:22">
      <c r="A30" s="15" t="s">
        <v>205</v>
      </c>
      <c r="B30" s="17" t="n">
        <v>4520</v>
      </c>
      <c r="C30" s="18">
        <f>(682.0/B30*100)</f>
        <v/>
      </c>
      <c r="D30" s="19" t="n">
        <v>3838</v>
      </c>
      <c r="E30" s="18" t="n">
        <v>470.99154748</v>
      </c>
      <c r="F30" s="20" t="n">
        <v>11.89898415</v>
      </c>
      <c r="G30" s="18" t="n">
        <v>476.07635292</v>
      </c>
      <c r="H30" s="20" t="n">
        <v>8.73252267</v>
      </c>
      <c r="I30" s="18" t="n">
        <v>522.72295344</v>
      </c>
      <c r="J30" s="20" t="n">
        <v>3.41519623</v>
      </c>
      <c r="K30" s="18" t="n">
        <v>537.4833038199999</v>
      </c>
      <c r="L30" s="20" t="n">
        <v>3.92220291</v>
      </c>
      <c r="M30" s="18" t="n">
        <v>405.01001004</v>
      </c>
      <c r="N30" s="20" t="n">
        <v>26.28454288</v>
      </c>
      <c r="O30" s="18" t="s">
        <v>182</v>
      </c>
      <c r="P30" s="20" t="s">
        <v>182</v>
      </c>
      <c r="Q30" s="18" t="s">
        <v>182</v>
      </c>
      <c r="R30" s="20" t="s">
        <v>182</v>
      </c>
      <c r="S30" s="18" t="s">
        <v>182</v>
      </c>
      <c r="T30" s="20" t="s">
        <v>182</v>
      </c>
      <c r="U30" s="18" t="n">
        <v>424.15691148</v>
      </c>
      <c r="V30" s="20" t="n">
        <v>7.11603087</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(20.0/B32*100)</f>
        <v/>
      </c>
      <c r="D32" s="19" t="n">
        <v>4458</v>
      </c>
      <c r="E32" s="18" t="n">
        <v>438.46463616</v>
      </c>
      <c r="F32" s="20" t="n">
        <v>9.599873430000001</v>
      </c>
      <c r="G32" s="18" t="n">
        <v>482.44985051</v>
      </c>
      <c r="H32" s="20" t="n">
        <v>5.47515743</v>
      </c>
      <c r="I32" s="18" t="n">
        <v>512.2799293100001</v>
      </c>
      <c r="J32" s="20" t="n">
        <v>2.48936831</v>
      </c>
      <c r="K32" s="18" t="n">
        <v>521.80232094</v>
      </c>
      <c r="L32" s="20" t="n">
        <v>3.91117991</v>
      </c>
      <c r="M32" s="18" t="n">
        <v>415.96615723</v>
      </c>
      <c r="N32" s="20" t="n">
        <v>23.22638406</v>
      </c>
      <c r="O32" s="18" t="s">
        <v>182</v>
      </c>
      <c r="P32" s="20" t="s">
        <v>182</v>
      </c>
      <c r="Q32" s="18" t="s">
        <v>182</v>
      </c>
      <c r="R32" s="20" t="s">
        <v>182</v>
      </c>
      <c r="S32" s="18" t="s">
        <v>182</v>
      </c>
      <c r="T32" s="20" t="s">
        <v>182</v>
      </c>
      <c r="U32" s="18" t="n">
        <v>413.45929641</v>
      </c>
      <c r="V32" s="20" t="n">
        <v>9.61090518</v>
      </c>
    </row>
    <row r="33" spans="1:22">
      <c r="A33" s="15" t="s">
        <v>208</v>
      </c>
      <c r="B33" s="17" t="n">
        <v>7325</v>
      </c>
      <c r="C33" s="18">
        <f>(274.0/B33*100)</f>
        <v/>
      </c>
      <c r="D33" s="19" t="n">
        <v>7051</v>
      </c>
      <c r="E33" s="18" t="n">
        <v>491.64803459</v>
      </c>
      <c r="F33" s="20" t="n">
        <v>7.32749605</v>
      </c>
      <c r="G33" s="18" t="n">
        <v>510.78807614</v>
      </c>
      <c r="H33" s="20" t="n">
        <v>4.01610618</v>
      </c>
      <c r="I33" s="18" t="n">
        <v>499.90886123</v>
      </c>
      <c r="J33" s="20" t="n">
        <v>2.91142498</v>
      </c>
      <c r="K33" s="18" t="n">
        <v>499.84756446</v>
      </c>
      <c r="L33" s="20" t="n">
        <v>4.40049168</v>
      </c>
      <c r="M33" s="18" t="n">
        <v>376.02911283</v>
      </c>
      <c r="N33" s="20" t="n">
        <v>21.32653468</v>
      </c>
      <c r="O33" s="18" t="s">
        <v>182</v>
      </c>
      <c r="P33" s="20" t="s">
        <v>182</v>
      </c>
      <c r="Q33" s="18" t="s">
        <v>182</v>
      </c>
      <c r="R33" s="20" t="s">
        <v>182</v>
      </c>
      <c r="S33" s="18" t="s">
        <v>182</v>
      </c>
      <c r="T33" s="20" t="s">
        <v>182</v>
      </c>
      <c r="U33" s="18" t="n">
        <v>432.00752587</v>
      </c>
      <c r="V33" s="20" t="n">
        <v>9.19689164</v>
      </c>
    </row>
    <row r="34" spans="1:22">
      <c r="A34" s="15" t="s">
        <v>209</v>
      </c>
      <c r="B34" s="17" t="n">
        <v>6350</v>
      </c>
      <c r="C34" s="18">
        <f>(117.0/B34*100)</f>
        <v/>
      </c>
      <c r="D34" s="19" t="n">
        <v>6233</v>
      </c>
      <c r="E34" s="18" t="n">
        <v>415.00806564</v>
      </c>
      <c r="F34" s="20" t="n">
        <v>5.96381428</v>
      </c>
      <c r="G34" s="18" t="n">
        <v>442.70017957</v>
      </c>
      <c r="H34" s="20" t="n">
        <v>4.0551041</v>
      </c>
      <c r="I34" s="18" t="n">
        <v>474.36992888</v>
      </c>
      <c r="J34" s="20" t="n">
        <v>2.80860632</v>
      </c>
      <c r="K34" s="18" t="n">
        <v>480.01731213</v>
      </c>
      <c r="L34" s="20" t="n">
        <v>4.54264444</v>
      </c>
      <c r="M34" s="18" t="n">
        <v>336.00964723</v>
      </c>
      <c r="N34" s="20" t="n">
        <v>14.75537024</v>
      </c>
      <c r="O34" s="18" t="s">
        <v>182</v>
      </c>
      <c r="P34" s="20" t="s">
        <v>182</v>
      </c>
      <c r="Q34" s="18" t="n">
        <v>263.37193708</v>
      </c>
      <c r="R34" s="20" t="n">
        <v>13.61114927</v>
      </c>
      <c r="S34" s="18" t="s">
        <v>182</v>
      </c>
      <c r="T34" s="20" t="s">
        <v>182</v>
      </c>
      <c r="U34" s="18" t="n">
        <v>361.36593711</v>
      </c>
      <c r="V34" s="20" t="n">
        <v>7.58079489</v>
      </c>
    </row>
    <row r="35" spans="1:22">
      <c r="A35" s="15" t="s">
        <v>210</v>
      </c>
      <c r="B35" s="17" t="n">
        <v>6406</v>
      </c>
      <c r="C35" s="18">
        <f>(105.0/B35*100)</f>
        <v/>
      </c>
      <c r="D35" s="19" t="n">
        <v>6301</v>
      </c>
      <c r="E35" s="18" t="n">
        <v>492.09933159</v>
      </c>
      <c r="F35" s="20" t="n">
        <v>7.76963665</v>
      </c>
      <c r="G35" s="18" t="n">
        <v>501.33923171</v>
      </c>
      <c r="H35" s="20" t="n">
        <v>4.24302015</v>
      </c>
      <c r="I35" s="18" t="n">
        <v>515.3716979</v>
      </c>
      <c r="J35" s="20" t="n">
        <v>2.20726859</v>
      </c>
      <c r="K35" s="18" t="n">
        <v>514.45118054</v>
      </c>
      <c r="L35" s="20" t="n">
        <v>4.16069878</v>
      </c>
      <c r="M35" s="18" t="n">
        <v>430.2645433</v>
      </c>
      <c r="N35" s="20" t="n">
        <v>21.07802728</v>
      </c>
      <c r="O35" s="18" t="s">
        <v>182</v>
      </c>
      <c r="P35" s="20" t="s">
        <v>182</v>
      </c>
      <c r="Q35" s="18" t="n">
        <v>337.32521215</v>
      </c>
      <c r="R35" s="20" t="n">
        <v>11.65794297</v>
      </c>
      <c r="S35" s="18" t="s">
        <v>182</v>
      </c>
      <c r="T35" s="20" t="s">
        <v>182</v>
      </c>
      <c r="U35" s="18" t="n">
        <v>424.84183786</v>
      </c>
      <c r="V35" s="20" t="n">
        <v>7.38267852</v>
      </c>
    </row>
    <row r="36" spans="1:22">
      <c r="A36" s="15" t="s">
        <v>211</v>
      </c>
      <c r="B36" s="17" t="n">
        <v>6736</v>
      </c>
      <c r="C36" s="18">
        <f>(109.0/B36*100)</f>
        <v/>
      </c>
      <c r="D36" s="19" t="n">
        <v>6627</v>
      </c>
      <c r="E36" s="18" t="n">
        <v>435.66853719</v>
      </c>
      <c r="F36" s="20" t="n">
        <v>7.92783256</v>
      </c>
      <c r="G36" s="18" t="n">
        <v>474.05380077</v>
      </c>
      <c r="H36" s="20" t="n">
        <v>5.57860246</v>
      </c>
      <c r="I36" s="18" t="n">
        <v>503.62750975</v>
      </c>
      <c r="J36" s="20" t="n">
        <v>2.24578437</v>
      </c>
      <c r="K36" s="18" t="n">
        <v>511.56479509</v>
      </c>
      <c r="L36" s="20" t="n">
        <v>3.31372984</v>
      </c>
      <c r="M36" s="18" t="n">
        <v>369.72364582</v>
      </c>
      <c r="N36" s="20" t="n">
        <v>22.3136275</v>
      </c>
      <c r="O36" s="18" t="s">
        <v>182</v>
      </c>
      <c r="P36" s="20" t="s">
        <v>182</v>
      </c>
      <c r="Q36" s="18" t="s">
        <v>182</v>
      </c>
      <c r="R36" s="20" t="s">
        <v>182</v>
      </c>
      <c r="S36" s="18" t="s">
        <v>182</v>
      </c>
      <c r="T36" s="20" t="s">
        <v>182</v>
      </c>
      <c r="U36" s="18" t="n">
        <v>419.06752061</v>
      </c>
      <c r="V36" s="20" t="n">
        <v>6.89946664</v>
      </c>
    </row>
    <row r="37" spans="1:22">
      <c r="A37" s="15" t="s">
        <v>212</v>
      </c>
      <c r="B37" s="17" t="n">
        <v>5458</v>
      </c>
      <c r="C37" s="18">
        <f>(382.0/B37*100)</f>
        <v/>
      </c>
      <c r="D37" s="19" t="n">
        <v>5076</v>
      </c>
      <c r="E37" s="18" t="n">
        <v>465.80575312</v>
      </c>
      <c r="F37" s="20" t="n">
        <v>9.080751709999999</v>
      </c>
      <c r="G37" s="18" t="n">
        <v>491.84422286</v>
      </c>
      <c r="H37" s="20" t="n">
        <v>7.60373216</v>
      </c>
      <c r="I37" s="18" t="n">
        <v>511.29912039</v>
      </c>
      <c r="J37" s="20" t="n">
        <v>3.49729594</v>
      </c>
      <c r="K37" s="18" t="n">
        <v>526.20957698</v>
      </c>
      <c r="L37" s="20" t="n">
        <v>4.26015762</v>
      </c>
      <c r="M37" s="18" t="n">
        <v>343.16972128</v>
      </c>
      <c r="N37" s="20" t="n">
        <v>23.12127196</v>
      </c>
      <c r="O37" s="18" t="s">
        <v>182</v>
      </c>
      <c r="P37" s="20" t="s">
        <v>182</v>
      </c>
      <c r="Q37" s="18" t="s">
        <v>182</v>
      </c>
      <c r="R37" s="20" t="s">
        <v>182</v>
      </c>
      <c r="S37" s="18" t="s">
        <v>182</v>
      </c>
      <c r="T37" s="20" t="s">
        <v>182</v>
      </c>
      <c r="U37" s="18" t="n">
        <v>421.38312695</v>
      </c>
      <c r="V37" s="20" t="n">
        <v>7.12442033</v>
      </c>
    </row>
    <row r="38" spans="1:22">
      <c r="A38" s="15" t="s">
        <v>213</v>
      </c>
      <c r="B38" s="17" t="n">
        <v>5860</v>
      </c>
      <c r="C38" s="18">
        <f>(83.0/B38*100)</f>
        <v/>
      </c>
      <c r="D38" s="19" t="n">
        <v>5777</v>
      </c>
      <c r="E38" s="18" t="n">
        <v>453.0767413</v>
      </c>
      <c r="F38" s="20" t="n">
        <v>8.1525414</v>
      </c>
      <c r="G38" s="18" t="n">
        <v>482.74523616</v>
      </c>
      <c r="H38" s="20" t="n">
        <v>5.09272346</v>
      </c>
      <c r="I38" s="18" t="n">
        <v>507.97989225</v>
      </c>
      <c r="J38" s="20" t="n">
        <v>2.91202488</v>
      </c>
      <c r="K38" s="18" t="n">
        <v>501.08589159</v>
      </c>
      <c r="L38" s="20" t="n">
        <v>4.1347106</v>
      </c>
      <c r="M38" s="18" t="n">
        <v>369.61260262</v>
      </c>
      <c r="N38" s="20" t="n">
        <v>18.26023486</v>
      </c>
      <c r="O38" s="18" t="s">
        <v>182</v>
      </c>
      <c r="P38" s="20" t="s">
        <v>182</v>
      </c>
      <c r="Q38" s="18" t="s">
        <v>182</v>
      </c>
      <c r="R38" s="20" t="s">
        <v>182</v>
      </c>
      <c r="S38" s="18" t="s">
        <v>182</v>
      </c>
      <c r="T38" s="20" t="s">
        <v>182</v>
      </c>
      <c r="U38" s="18" t="n">
        <v>426.69684977</v>
      </c>
      <c r="V38" s="20" t="n">
        <v>6.48336642</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(5704.0/B40*100)</f>
        <v/>
      </c>
      <c r="D40" s="19" t="n">
        <v>8453</v>
      </c>
      <c r="E40" s="18" t="n">
        <v>444.28414901</v>
      </c>
      <c r="F40" s="20" t="n">
        <v>11.08557739</v>
      </c>
      <c r="G40" s="18" t="n">
        <v>474.38161677</v>
      </c>
      <c r="H40" s="20" t="n">
        <v>8.79309759</v>
      </c>
      <c r="I40" s="18" t="n">
        <v>508.21881632</v>
      </c>
      <c r="J40" s="20" t="n">
        <v>3.47470321</v>
      </c>
      <c r="K40" s="18" t="n">
        <v>517.34268639</v>
      </c>
      <c r="L40" s="20" t="n">
        <v>3.81739429</v>
      </c>
      <c r="M40" s="18" t="n">
        <v>432.02468627</v>
      </c>
      <c r="N40" s="20" t="n">
        <v>21.89614716</v>
      </c>
      <c r="O40" s="18" t="s">
        <v>182</v>
      </c>
      <c r="P40" s="20" t="s">
        <v>182</v>
      </c>
      <c r="Q40" s="18" t="n">
        <v>493.18465857</v>
      </c>
      <c r="R40" s="20" t="n">
        <v>2.25147869</v>
      </c>
      <c r="S40" s="18" t="s">
        <v>182</v>
      </c>
      <c r="T40" s="20" t="s">
        <v>182</v>
      </c>
      <c r="U40" s="18" t="n">
        <v>413.32948745</v>
      </c>
      <c r="V40" s="20" t="n">
        <v>7.86720663</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(3063.0/B46*100)</f>
        <v/>
      </c>
      <c r="D46" s="19" t="n">
        <v>20078</v>
      </c>
      <c r="E46" s="18" t="n">
        <v>374.52909265</v>
      </c>
      <c r="F46" s="20" t="n">
        <v>6.79399574</v>
      </c>
      <c r="G46" s="18" t="n">
        <v>430.10850375</v>
      </c>
      <c r="H46" s="20" t="n">
        <v>5.27938126</v>
      </c>
      <c r="I46" s="18" t="n">
        <v>424.46526215</v>
      </c>
      <c r="J46" s="20" t="n">
        <v>4.14902115</v>
      </c>
      <c r="K46" s="18" t="n">
        <v>441.02518583</v>
      </c>
      <c r="L46" s="20" t="n">
        <v>4.79705082</v>
      </c>
      <c r="M46" s="18" t="n">
        <v>307.86644132</v>
      </c>
      <c r="N46" s="20" t="n">
        <v>11.90587687</v>
      </c>
      <c r="O46" s="18" t="s">
        <v>182</v>
      </c>
      <c r="P46" s="20" t="s">
        <v>182</v>
      </c>
      <c r="Q46" s="18" t="s">
        <v>182</v>
      </c>
      <c r="R46" s="20" t="s">
        <v>182</v>
      </c>
      <c r="S46" s="18" t="s">
        <v>182</v>
      </c>
      <c r="T46" s="20" t="s">
        <v>182</v>
      </c>
      <c r="U46" s="18" t="n">
        <v>389.22398069</v>
      </c>
      <c r="V46" s="20" t="n">
        <v>3.78983158</v>
      </c>
    </row>
    <row r="47" spans="1:22">
      <c r="A47" s="15" t="s">
        <v>222</v>
      </c>
      <c r="B47" s="17" t="n">
        <v>5928</v>
      </c>
      <c r="C47" s="18">
        <f>(293.0/B47*100)</f>
        <v/>
      </c>
      <c r="D47" s="19" t="n">
        <v>5635</v>
      </c>
      <c r="E47" s="18" t="n">
        <v>378.26761278</v>
      </c>
      <c r="F47" s="20" t="n">
        <v>8.85275577</v>
      </c>
      <c r="G47" s="18" t="n">
        <v>425.34441959</v>
      </c>
      <c r="H47" s="20" t="n">
        <v>6.02951206</v>
      </c>
      <c r="I47" s="18" t="n">
        <v>459.42997323</v>
      </c>
      <c r="J47" s="20" t="n">
        <v>4.58667001</v>
      </c>
      <c r="K47" s="18" t="n">
        <v>470.7894264</v>
      </c>
      <c r="L47" s="20" t="n">
        <v>5.79323683</v>
      </c>
      <c r="M47" s="18" t="n">
        <v>325.00177883</v>
      </c>
      <c r="N47" s="20" t="n">
        <v>13.28366105</v>
      </c>
      <c r="O47" s="18" t="s">
        <v>182</v>
      </c>
      <c r="P47" s="20" t="s">
        <v>182</v>
      </c>
      <c r="Q47" s="18" t="s">
        <v>182</v>
      </c>
      <c r="R47" s="20" t="s">
        <v>182</v>
      </c>
      <c r="S47" s="18" t="s">
        <v>182</v>
      </c>
      <c r="T47" s="20" t="s">
        <v>182</v>
      </c>
      <c r="U47" s="18" t="n">
        <v>353.05701781</v>
      </c>
      <c r="V47" s="20" t="n">
        <v>6.27280465</v>
      </c>
    </row>
    <row r="48" spans="1:22">
      <c r="A48" s="15" t="s">
        <v>223</v>
      </c>
      <c r="B48" s="17" t="n">
        <v>9841</v>
      </c>
      <c r="C48" s="18">
        <f>(19.0/B48*100)</f>
        <v/>
      </c>
      <c r="D48" s="19" t="n">
        <v>9822</v>
      </c>
      <c r="E48" s="18" t="n">
        <v>421.30748766</v>
      </c>
      <c r="F48" s="20" t="n">
        <v>8.399370920000001</v>
      </c>
      <c r="G48" s="18" t="n">
        <v>465.61050447</v>
      </c>
      <c r="H48" s="20" t="n">
        <v>5.00085697</v>
      </c>
      <c r="I48" s="18" t="n">
        <v>503.0809162</v>
      </c>
      <c r="J48" s="20" t="n">
        <v>4.97178235</v>
      </c>
      <c r="K48" s="18" t="n">
        <v>541.0389241399999</v>
      </c>
      <c r="L48" s="20" t="n">
        <v>6.61885345</v>
      </c>
      <c r="M48" s="18" t="n">
        <v>324.36252601</v>
      </c>
      <c r="N48" s="20" t="n">
        <v>11.17732921</v>
      </c>
      <c r="O48" s="18" t="s">
        <v>182</v>
      </c>
      <c r="P48" s="20" t="s">
        <v>182</v>
      </c>
      <c r="Q48" s="18" t="s">
        <v>182</v>
      </c>
      <c r="R48" s="20" t="s">
        <v>182</v>
      </c>
      <c r="S48" s="18" t="s">
        <v>182</v>
      </c>
      <c r="T48" s="20" t="s">
        <v>182</v>
      </c>
      <c r="U48" s="18" t="n">
        <v>412.93497814</v>
      </c>
      <c r="V48" s="20" t="n">
        <v>21.2979059</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(1296.0/B50*100)</f>
        <v/>
      </c>
      <c r="D50" s="19" t="n">
        <v>10499</v>
      </c>
      <c r="E50" s="18" t="n">
        <v>382.07848029</v>
      </c>
      <c r="F50" s="20" t="n">
        <v>5.33411397</v>
      </c>
      <c r="G50" s="18" t="n">
        <v>410.26764888</v>
      </c>
      <c r="H50" s="20" t="n">
        <v>3.77163489</v>
      </c>
      <c r="I50" s="18" t="n">
        <v>443.74866263</v>
      </c>
      <c r="J50" s="20" t="n">
        <v>2.88688657</v>
      </c>
      <c r="K50" s="18" t="n">
        <v>463.30546584</v>
      </c>
      <c r="L50" s="20" t="n">
        <v>4.66674938</v>
      </c>
      <c r="M50" s="18" t="n">
        <v>322.25586987</v>
      </c>
      <c r="N50" s="20" t="n">
        <v>8.56992509</v>
      </c>
      <c r="O50" s="18" t="s">
        <v>182</v>
      </c>
      <c r="P50" s="20" t="s">
        <v>182</v>
      </c>
      <c r="Q50" s="18" t="s">
        <v>182</v>
      </c>
      <c r="R50" s="20" t="s">
        <v>182</v>
      </c>
      <c r="S50" s="18" t="s">
        <v>182</v>
      </c>
      <c r="T50" s="20" t="s">
        <v>182</v>
      </c>
      <c r="U50" s="18" t="n">
        <v>393.41476793</v>
      </c>
      <c r="V50" s="20" t="n">
        <v>7.4462113</v>
      </c>
    </row>
    <row r="51" spans="1:22">
      <c r="A51" s="15" t="s">
        <v>226</v>
      </c>
      <c r="B51" s="17" t="n">
        <v>6866</v>
      </c>
      <c r="C51" s="18">
        <f>(115.0/B51*100)</f>
        <v/>
      </c>
      <c r="D51" s="19" t="n">
        <v>6751</v>
      </c>
      <c r="E51" s="18" t="n">
        <v>402.72225356</v>
      </c>
      <c r="F51" s="20" t="n">
        <v>5.07408242</v>
      </c>
      <c r="G51" s="18" t="n">
        <v>424.65027637</v>
      </c>
      <c r="H51" s="20" t="n">
        <v>4.3285983</v>
      </c>
      <c r="I51" s="18" t="n">
        <v>440.35237466</v>
      </c>
      <c r="J51" s="20" t="n">
        <v>3.11629935</v>
      </c>
      <c r="K51" s="18" t="n">
        <v>443.73005327</v>
      </c>
      <c r="L51" s="20" t="n">
        <v>3.90004295</v>
      </c>
      <c r="M51" s="18" t="n">
        <v>306.15936954</v>
      </c>
      <c r="N51" s="20" t="n">
        <v>16.24559738</v>
      </c>
      <c r="O51" s="18" t="s">
        <v>182</v>
      </c>
      <c r="P51" s="20" t="s">
        <v>182</v>
      </c>
      <c r="Q51" s="18" t="n">
        <v>427.96430568</v>
      </c>
      <c r="R51" s="20" t="n">
        <v>5.20460603</v>
      </c>
      <c r="S51" s="18" t="s">
        <v>182</v>
      </c>
      <c r="T51" s="20" t="s">
        <v>182</v>
      </c>
      <c r="U51" s="18" t="n">
        <v>395.65454047</v>
      </c>
      <c r="V51" s="20" t="n">
        <v>5.24992614</v>
      </c>
    </row>
    <row r="52" spans="1:22">
      <c r="A52" s="15" t="s">
        <v>227</v>
      </c>
      <c r="B52" s="17" t="n">
        <v>5809</v>
      </c>
      <c r="C52" s="18">
        <f>(131.0/B52*100)</f>
        <v/>
      </c>
      <c r="D52" s="19" t="n">
        <v>5678</v>
      </c>
      <c r="E52" s="18" t="n">
        <v>446.84813072</v>
      </c>
      <c r="F52" s="20" t="n">
        <v>7.0163043</v>
      </c>
      <c r="G52" s="18" t="n">
        <v>475.71113104</v>
      </c>
      <c r="H52" s="20" t="n">
        <v>4.18137526</v>
      </c>
      <c r="I52" s="18" t="n">
        <v>497.06340704</v>
      </c>
      <c r="J52" s="20" t="n">
        <v>2.90828941</v>
      </c>
      <c r="K52" s="18" t="n">
        <v>502.23440217</v>
      </c>
      <c r="L52" s="20" t="n">
        <v>3.65819241</v>
      </c>
      <c r="M52" s="18" t="n">
        <v>369.52470076</v>
      </c>
      <c r="N52" s="20" t="n">
        <v>22.63947018</v>
      </c>
      <c r="O52" s="18" t="s">
        <v>182</v>
      </c>
      <c r="P52" s="20" t="s">
        <v>182</v>
      </c>
      <c r="Q52" s="18" t="s">
        <v>182</v>
      </c>
      <c r="R52" s="20" t="s">
        <v>182</v>
      </c>
      <c r="S52" s="18" t="s">
        <v>182</v>
      </c>
      <c r="T52" s="20" t="s">
        <v>182</v>
      </c>
      <c r="U52" s="18" t="n">
        <v>392.99266366</v>
      </c>
      <c r="V52" s="20" t="n">
        <v>6.92319554</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(560.0/B54*100)</f>
        <v/>
      </c>
      <c r="D54" s="19" t="n">
        <v>4180</v>
      </c>
      <c r="E54" s="18" t="n">
        <v>333.88778991</v>
      </c>
      <c r="F54" s="20" t="n">
        <v>4.83689812</v>
      </c>
      <c r="G54" s="18" t="n">
        <v>364.2091228</v>
      </c>
      <c r="H54" s="20" t="n">
        <v>4.77295156</v>
      </c>
      <c r="I54" s="18" t="n">
        <v>374.90070811</v>
      </c>
      <c r="J54" s="20" t="n">
        <v>4.12728909</v>
      </c>
      <c r="K54" s="18" t="n">
        <v>397.05612166</v>
      </c>
      <c r="L54" s="20" t="n">
        <v>5.31783744</v>
      </c>
      <c r="M54" s="18" t="n">
        <v>297.57841935</v>
      </c>
      <c r="N54" s="20" t="n">
        <v>8.27344974</v>
      </c>
      <c r="O54" s="18" t="s">
        <v>182</v>
      </c>
      <c r="P54" s="20" t="s">
        <v>182</v>
      </c>
      <c r="Q54" s="18" t="s">
        <v>182</v>
      </c>
      <c r="R54" s="20" t="s">
        <v>182</v>
      </c>
      <c r="S54" s="18" t="s">
        <v>182</v>
      </c>
      <c r="T54" s="20" t="s">
        <v>182</v>
      </c>
      <c r="U54" s="18" t="n">
        <v>317.99219894</v>
      </c>
      <c r="V54" s="20" t="n">
        <v>4.61823028</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482.70084139</v>
      </c>
      <c r="F56" s="20" t="n">
        <v>9.86710826</v>
      </c>
      <c r="G56" s="18" t="n">
        <v>505.11229607</v>
      </c>
      <c r="H56" s="20" t="n">
        <v>6.10798605</v>
      </c>
      <c r="I56" s="18" t="n">
        <v>531.30679407</v>
      </c>
      <c r="J56" s="20" t="n">
        <v>2.95064423</v>
      </c>
      <c r="K56" s="18" t="n">
        <v>537.28909991</v>
      </c>
      <c r="L56" s="20" t="n">
        <v>3.83704228</v>
      </c>
      <c r="M56" s="18" t="n">
        <v>431.98054993</v>
      </c>
      <c r="N56" s="20" t="n">
        <v>17.09401393</v>
      </c>
      <c r="O56" s="18" t="s">
        <v>182</v>
      </c>
      <c r="P56" s="20" t="s">
        <v>182</v>
      </c>
      <c r="Q56" s="18" t="s">
        <v>182</v>
      </c>
      <c r="R56" s="20" t="s">
        <v>182</v>
      </c>
      <c r="S56" s="18" t="s">
        <v>182</v>
      </c>
      <c r="T56" s="20" t="s">
        <v>182</v>
      </c>
      <c r="U56" s="18" t="n">
        <v>417.63589196</v>
      </c>
      <c r="V56" s="20" t="n">
        <v>19.46868957</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(287.0/B61*100)</f>
        <v/>
      </c>
      <c r="D61" s="19" t="n">
        <v>6238</v>
      </c>
      <c r="E61" s="18" t="n">
        <v>415.85345147</v>
      </c>
      <c r="F61" s="20" t="n">
        <v>6.82227221</v>
      </c>
      <c r="G61" s="18" t="n">
        <v>431.33456084</v>
      </c>
      <c r="H61" s="20" t="n">
        <v>4.34515996</v>
      </c>
      <c r="I61" s="18" t="n">
        <v>475.98721287</v>
      </c>
      <c r="J61" s="20" t="n">
        <v>2.77022216</v>
      </c>
      <c r="K61" s="18" t="n">
        <v>505.39239688</v>
      </c>
      <c r="L61" s="20" t="n">
        <v>3.65352915</v>
      </c>
      <c r="M61" s="18" t="n">
        <v>368.81442632</v>
      </c>
      <c r="N61" s="20" t="n">
        <v>17.16780352</v>
      </c>
      <c r="O61" s="18" t="s">
        <v>182</v>
      </c>
      <c r="P61" s="20" t="s">
        <v>182</v>
      </c>
      <c r="Q61" s="18" t="s">
        <v>182</v>
      </c>
      <c r="R61" s="20" t="s">
        <v>182</v>
      </c>
      <c r="S61" s="18" t="s">
        <v>182</v>
      </c>
      <c r="T61" s="20" t="s">
        <v>182</v>
      </c>
      <c r="U61" s="18" t="n">
        <v>384.23775022</v>
      </c>
      <c r="V61" s="20" t="n">
        <v>9.261653430000001</v>
      </c>
    </row>
    <row r="62" spans="1:22">
      <c r="A62" s="15" t="s">
        <v>237</v>
      </c>
      <c r="B62" s="17" t="n">
        <v>4476</v>
      </c>
      <c r="C62" s="18">
        <f>(5.0/B62*100)</f>
        <v/>
      </c>
      <c r="D62" s="19" t="n">
        <v>4471</v>
      </c>
      <c r="E62" s="18" t="n">
        <v>470.6315391</v>
      </c>
      <c r="F62" s="20" t="n">
        <v>10.14529078</v>
      </c>
      <c r="G62" s="18" t="n">
        <v>471.73584255</v>
      </c>
      <c r="H62" s="20" t="n">
        <v>5.0046993</v>
      </c>
      <c r="I62" s="18" t="n">
        <v>510.71879669</v>
      </c>
      <c r="J62" s="20" t="n">
        <v>1.51880745</v>
      </c>
      <c r="K62" s="18" t="n">
        <v>522.9828589</v>
      </c>
      <c r="L62" s="20" t="n">
        <v>3.19019887</v>
      </c>
      <c r="M62" s="18" t="n">
        <v>426.5402774</v>
      </c>
      <c r="N62" s="20" t="n">
        <v>15.63912385</v>
      </c>
      <c r="O62" s="18" t="s">
        <v>182</v>
      </c>
      <c r="P62" s="20" t="s">
        <v>182</v>
      </c>
      <c r="Q62" s="18" t="s">
        <v>182</v>
      </c>
      <c r="R62" s="20" t="s">
        <v>182</v>
      </c>
      <c r="S62" s="18" t="s">
        <v>182</v>
      </c>
      <c r="T62" s="20" t="s">
        <v>182</v>
      </c>
      <c r="U62" s="18" t="n">
        <v>451.36676832</v>
      </c>
      <c r="V62" s="20" t="n">
        <v>14.73087724</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(941.0/B67*100)</f>
        <v/>
      </c>
      <c r="D67" s="19" t="n">
        <v>6030</v>
      </c>
      <c r="E67" s="18" t="n">
        <v>358.39233214</v>
      </c>
      <c r="F67" s="20" t="n">
        <v>5.81008375</v>
      </c>
      <c r="G67" s="18" t="n">
        <v>396.63765526</v>
      </c>
      <c r="H67" s="20" t="n">
        <v>3.97841511</v>
      </c>
      <c r="I67" s="18" t="n">
        <v>418.48459714</v>
      </c>
      <c r="J67" s="20" t="n">
        <v>3.14948668</v>
      </c>
      <c r="K67" s="18" t="n">
        <v>444.39786709</v>
      </c>
      <c r="L67" s="20" t="n">
        <v>5.35815304</v>
      </c>
      <c r="M67" s="18" t="n">
        <v>291.76354753</v>
      </c>
      <c r="N67" s="20" t="n">
        <v>5.37762837</v>
      </c>
      <c r="O67" s="18" t="s">
        <v>182</v>
      </c>
      <c r="P67" s="20" t="s">
        <v>182</v>
      </c>
      <c r="Q67" s="18" t="s">
        <v>182</v>
      </c>
      <c r="R67" s="20" t="s">
        <v>182</v>
      </c>
      <c r="S67" s="18" t="s">
        <v>182</v>
      </c>
      <c r="T67" s="20" t="s">
        <v>182</v>
      </c>
      <c r="U67" s="18" t="n">
        <v>347.74120913</v>
      </c>
      <c r="V67" s="20" t="n">
        <v>6.71014284</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451.1060617</v>
      </c>
      <c r="F70" s="20" t="n">
        <v>10.1956719</v>
      </c>
      <c r="G70" s="18" t="n">
        <v>471.95506166</v>
      </c>
      <c r="H70" s="20" t="n">
        <v>5.3798049</v>
      </c>
      <c r="I70" s="18" t="n">
        <v>505.08061171</v>
      </c>
      <c r="J70" s="20" t="n">
        <v>3.05296219</v>
      </c>
      <c r="K70" s="18" t="n">
        <v>512.15414457</v>
      </c>
      <c r="L70" s="20" t="n">
        <v>4.68967</v>
      </c>
      <c r="M70" s="18" t="n">
        <v>426.1731216</v>
      </c>
      <c r="N70" s="20" t="n">
        <v>17.43907662</v>
      </c>
      <c r="O70" s="18" t="s">
        <v>182</v>
      </c>
      <c r="P70" s="20" t="s">
        <v>182</v>
      </c>
      <c r="Q70" s="18" t="s">
        <v>182</v>
      </c>
      <c r="R70" s="20" t="s">
        <v>182</v>
      </c>
      <c r="S70" s="18" t="s">
        <v>182</v>
      </c>
      <c r="T70" s="20" t="s">
        <v>182</v>
      </c>
      <c r="U70" s="18" t="n">
        <v>436.22974363</v>
      </c>
      <c r="V70" s="20" t="n">
        <v>8.02226651</v>
      </c>
    </row>
    <row r="71" spans="1:22">
      <c r="A71" s="15" t="s">
        <v>246</v>
      </c>
      <c r="B71" s="17" t="n">
        <v>6115</v>
      </c>
      <c r="C71" s="18">
        <f>(132.0/B71*100)</f>
        <v/>
      </c>
      <c r="D71" s="19" t="n">
        <v>5983</v>
      </c>
      <c r="E71" s="18" t="n">
        <v>486.3386554</v>
      </c>
      <c r="F71" s="20" t="n">
        <v>9.368277839999999</v>
      </c>
      <c r="G71" s="18" t="n">
        <v>498.69699852</v>
      </c>
      <c r="H71" s="20" t="n">
        <v>5.61464315</v>
      </c>
      <c r="I71" s="18" t="n">
        <v>536.94510433</v>
      </c>
      <c r="J71" s="20" t="n">
        <v>1.9279858</v>
      </c>
      <c r="K71" s="18" t="n">
        <v>549.1757356099999</v>
      </c>
      <c r="L71" s="20" t="n">
        <v>3.02770141</v>
      </c>
      <c r="M71" s="18" t="n">
        <v>440.86831375</v>
      </c>
      <c r="N71" s="20" t="n">
        <v>17.19045308</v>
      </c>
      <c r="O71" s="18" t="s">
        <v>182</v>
      </c>
      <c r="P71" s="20" t="s">
        <v>182</v>
      </c>
      <c r="Q71" s="18" t="s">
        <v>182</v>
      </c>
      <c r="R71" s="20" t="s">
        <v>182</v>
      </c>
      <c r="S71" s="18" t="s">
        <v>182</v>
      </c>
      <c r="T71" s="20" t="s">
        <v>182</v>
      </c>
      <c r="U71" s="18" t="n">
        <v>516.34217876</v>
      </c>
      <c r="V71" s="20" t="n">
        <v>11.7762235</v>
      </c>
    </row>
    <row r="72" spans="1:22">
      <c r="A72" s="15" t="s">
        <v>247</v>
      </c>
      <c r="B72" s="17" t="n">
        <v>7708</v>
      </c>
      <c r="C72" s="18">
        <f>(9.0/B72*100)</f>
        <v/>
      </c>
      <c r="D72" s="19" t="n">
        <v>7699</v>
      </c>
      <c r="E72" s="18" t="n">
        <v>431.76357669</v>
      </c>
      <c r="F72" s="20" t="n">
        <v>7.53067128</v>
      </c>
      <c r="G72" s="18" t="n">
        <v>447.13526599</v>
      </c>
      <c r="H72" s="20" t="n">
        <v>5.33115472</v>
      </c>
      <c r="I72" s="18" t="n">
        <v>500.71240868</v>
      </c>
      <c r="J72" s="20" t="n">
        <v>2.58502013</v>
      </c>
      <c r="K72" s="18" t="n">
        <v>519.38076541</v>
      </c>
      <c r="L72" s="20" t="n">
        <v>4.17192747</v>
      </c>
      <c r="M72" s="18" t="n">
        <v>326.14458683</v>
      </c>
      <c r="N72" s="20" t="n">
        <v>15.96470294</v>
      </c>
      <c r="O72" s="18" t="s">
        <v>182</v>
      </c>
      <c r="P72" s="20" t="s">
        <v>182</v>
      </c>
      <c r="Q72" s="18" t="s">
        <v>182</v>
      </c>
      <c r="R72" s="20" t="s">
        <v>182</v>
      </c>
      <c r="S72" s="18" t="s">
        <v>182</v>
      </c>
      <c r="T72" s="20" t="s">
        <v>182</v>
      </c>
      <c r="U72" s="18" t="n">
        <v>433.37498371</v>
      </c>
      <c r="V72" s="20" t="n">
        <v>22.19083449</v>
      </c>
    </row>
    <row r="73" spans="1:22">
      <c r="A73" s="15" t="s">
        <v>248</v>
      </c>
      <c r="B73" s="17" t="n">
        <v>8249</v>
      </c>
      <c r="C73" s="18">
        <f>(274.0/B73*100)</f>
        <v/>
      </c>
      <c r="D73" s="19" t="n">
        <v>7975</v>
      </c>
      <c r="E73" s="18" t="n">
        <v>386.06624332</v>
      </c>
      <c r="F73" s="20" t="n">
        <v>6.03533951</v>
      </c>
      <c r="G73" s="18" t="n">
        <v>395.9698115</v>
      </c>
      <c r="H73" s="20" t="n">
        <v>4.30234347</v>
      </c>
      <c r="I73" s="18" t="n">
        <v>416.04046578</v>
      </c>
      <c r="J73" s="20" t="n">
        <v>3.37225499</v>
      </c>
      <c r="K73" s="18" t="n">
        <v>431.96695886</v>
      </c>
      <c r="L73" s="20" t="n">
        <v>7.34849151</v>
      </c>
      <c r="M73" s="18" t="n">
        <v>351.84252841</v>
      </c>
      <c r="N73" s="20" t="n">
        <v>8.1004358</v>
      </c>
      <c r="O73" s="18" t="s">
        <v>182</v>
      </c>
      <c r="P73" s="20" t="s">
        <v>182</v>
      </c>
      <c r="Q73" s="18" t="s">
        <v>182</v>
      </c>
      <c r="R73" s="20" t="s">
        <v>182</v>
      </c>
      <c r="S73" s="18" t="s">
        <v>182</v>
      </c>
      <c r="T73" s="20" t="s">
        <v>182</v>
      </c>
      <c r="U73" s="18" t="n">
        <v>351.0485129</v>
      </c>
      <c r="V73" s="20" t="n">
        <v>9.553827330000001</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(347.0/B77*100)</f>
        <v/>
      </c>
      <c r="D77" s="19" t="n">
        <v>5715</v>
      </c>
      <c r="E77" s="18" t="n">
        <v>402.70728338</v>
      </c>
      <c r="F77" s="20" t="n">
        <v>5.85106945</v>
      </c>
      <c r="G77" s="18" t="n">
        <v>409.92755147</v>
      </c>
      <c r="H77" s="20" t="n">
        <v>5.34970934</v>
      </c>
      <c r="I77" s="18" t="n">
        <v>459.90473921</v>
      </c>
      <c r="J77" s="20" t="n">
        <v>3.02793257</v>
      </c>
      <c r="K77" s="18" t="n">
        <v>480.11023608</v>
      </c>
      <c r="L77" s="20" t="n">
        <v>4.31613399</v>
      </c>
      <c r="M77" s="18" t="n">
        <v>324.87880635</v>
      </c>
      <c r="N77" s="20" t="n">
        <v>14.89113436</v>
      </c>
      <c r="O77" s="18" t="s">
        <v>182</v>
      </c>
      <c r="P77" s="20" t="s">
        <v>182</v>
      </c>
      <c r="Q77" s="18" t="s">
        <v>182</v>
      </c>
      <c r="R77" s="20" t="s">
        <v>182</v>
      </c>
      <c r="S77" s="18" t="s">
        <v>182</v>
      </c>
      <c r="T77" s="20" t="s">
        <v>182</v>
      </c>
      <c r="U77" s="18" t="n">
        <v>378.83864238</v>
      </c>
      <c r="V77" s="20" t="n">
        <v>4.39475879</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367</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473.9698322</v>
      </c>
      <c r="F7" s="20" t="n">
        <v>7.03121912</v>
      </c>
      <c r="G7" s="18" t="n">
        <v>499.57942094</v>
      </c>
      <c r="H7" s="20" t="n">
        <v>3.69258058</v>
      </c>
      <c r="I7" s="18" t="n">
        <v>512.81470485</v>
      </c>
      <c r="J7" s="20" t="n">
        <v>2.65280052</v>
      </c>
      <c r="K7" s="18" t="n">
        <v>519.00444481</v>
      </c>
      <c r="L7" s="20" t="n">
        <v>3.56685721</v>
      </c>
      <c r="M7" s="18" t="n">
        <v>407.59514641</v>
      </c>
      <c r="N7" s="20" t="n">
        <v>17.19088166</v>
      </c>
      <c r="O7" s="18" t="s">
        <v>182</v>
      </c>
      <c r="P7" s="20" t="s">
        <v>182</v>
      </c>
      <c r="Q7" s="18" t="s">
        <v>182</v>
      </c>
      <c r="R7" s="20" t="s">
        <v>182</v>
      </c>
      <c r="S7" s="18" t="s">
        <v>182</v>
      </c>
      <c r="T7" s="20" t="s">
        <v>182</v>
      </c>
      <c r="U7" s="18" t="n">
        <v>470.81029605</v>
      </c>
      <c r="V7" s="20" t="n">
        <v>4.65621986</v>
      </c>
    </row>
    <row r="8" spans="1:22">
      <c r="A8" s="15" t="s">
        <v>183</v>
      </c>
      <c r="B8" s="17" t="n">
        <v>7007</v>
      </c>
      <c r="C8" s="18">
        <f>(279.0/B8*100)</f>
        <v/>
      </c>
      <c r="D8" s="19" t="n">
        <v>6728</v>
      </c>
      <c r="E8" s="18" t="n">
        <v>450.35472062</v>
      </c>
      <c r="F8" s="20" t="n">
        <v>8.645329800000001</v>
      </c>
      <c r="G8" s="18" t="n">
        <v>475.28106336</v>
      </c>
      <c r="H8" s="20" t="n">
        <v>4.98550706</v>
      </c>
      <c r="I8" s="18" t="n">
        <v>497.9639186</v>
      </c>
      <c r="J8" s="20" t="n">
        <v>3.03943152</v>
      </c>
      <c r="K8" s="18" t="n">
        <v>497.82185225</v>
      </c>
      <c r="L8" s="20" t="n">
        <v>3.46516328</v>
      </c>
      <c r="M8" s="18" t="n">
        <v>386.26625258</v>
      </c>
      <c r="N8" s="20" t="n">
        <v>31.80566846</v>
      </c>
      <c r="O8" s="18" t="s">
        <v>182</v>
      </c>
      <c r="P8" s="20" t="s">
        <v>182</v>
      </c>
      <c r="Q8" s="18" t="n">
        <v>361.38025951</v>
      </c>
      <c r="R8" s="20" t="n">
        <v>22.72565673</v>
      </c>
      <c r="S8" s="18" t="s">
        <v>182</v>
      </c>
      <c r="T8" s="20" t="s">
        <v>182</v>
      </c>
      <c r="U8" s="18" t="n">
        <v>404.31912447</v>
      </c>
      <c r="V8" s="20" t="n">
        <v>8.289133789999999</v>
      </c>
    </row>
    <row r="9" spans="1:22">
      <c r="A9" s="15" t="s">
        <v>184</v>
      </c>
      <c r="B9" s="17" t="n">
        <v>9651</v>
      </c>
      <c r="C9" s="18">
        <f>(683.0/B9*100)</f>
        <v/>
      </c>
      <c r="D9" s="19" t="n">
        <v>8968</v>
      </c>
      <c r="E9" s="18" t="n">
        <v>469.11063143</v>
      </c>
      <c r="F9" s="20" t="n">
        <v>5.61564583</v>
      </c>
      <c r="G9" s="18" t="n">
        <v>512.42976388</v>
      </c>
      <c r="H9" s="20" t="n">
        <v>3.45895634</v>
      </c>
      <c r="I9" s="18" t="n">
        <v>518.98144732</v>
      </c>
      <c r="J9" s="20" t="n">
        <v>2.5497861</v>
      </c>
      <c r="K9" s="18" t="n">
        <v>506.94108219</v>
      </c>
      <c r="L9" s="20" t="n">
        <v>3.61293105</v>
      </c>
      <c r="M9" s="18" t="n">
        <v>468.80407001</v>
      </c>
      <c r="N9" s="20" t="n">
        <v>44.15422539</v>
      </c>
      <c r="O9" s="18" t="s">
        <v>182</v>
      </c>
      <c r="P9" s="20" t="s">
        <v>182</v>
      </c>
      <c r="Q9" s="18" t="n">
        <v>347.7815185</v>
      </c>
      <c r="R9" s="20" t="n">
        <v>11.20716786</v>
      </c>
      <c r="S9" s="18" t="s">
        <v>182</v>
      </c>
      <c r="T9" s="20" t="s">
        <v>182</v>
      </c>
      <c r="U9" s="18" t="n">
        <v>419.65645895</v>
      </c>
      <c r="V9" s="20" t="n">
        <v>6.33294247</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(179.0/B11*100)</f>
        <v/>
      </c>
      <c r="D11" s="19" t="n">
        <v>6874</v>
      </c>
      <c r="E11" s="18" t="n">
        <v>437.77321428</v>
      </c>
      <c r="F11" s="20" t="n">
        <v>5.98087115</v>
      </c>
      <c r="G11" s="18" t="n">
        <v>460.73508395</v>
      </c>
      <c r="H11" s="20" t="n">
        <v>3.83214979</v>
      </c>
      <c r="I11" s="18" t="n">
        <v>469.72982587</v>
      </c>
      <c r="J11" s="20" t="n">
        <v>3.2202989</v>
      </c>
      <c r="K11" s="18" t="n">
        <v>469.61324897</v>
      </c>
      <c r="L11" s="20" t="n">
        <v>4.00649332</v>
      </c>
      <c r="M11" s="18" t="n">
        <v>312.95665784</v>
      </c>
      <c r="N11" s="20" t="n">
        <v>30.7330562</v>
      </c>
      <c r="O11" s="18" t="s">
        <v>182</v>
      </c>
      <c r="P11" s="20" t="s">
        <v>182</v>
      </c>
      <c r="Q11" s="18" t="s">
        <v>182</v>
      </c>
      <c r="R11" s="20" t="s">
        <v>182</v>
      </c>
      <c r="S11" s="18" t="s">
        <v>182</v>
      </c>
      <c r="T11" s="20" t="s">
        <v>182</v>
      </c>
      <c r="U11" s="18" t="n">
        <v>420.29608532</v>
      </c>
      <c r="V11" s="20" t="n">
        <v>7.04632387</v>
      </c>
    </row>
    <row r="12" spans="1:22">
      <c r="A12" s="15" t="s">
        <v>187</v>
      </c>
      <c r="B12" s="17" t="n">
        <v>6894</v>
      </c>
      <c r="C12" s="18">
        <f>(128.0/B12*100)</f>
        <v/>
      </c>
      <c r="D12" s="19" t="n">
        <v>6766</v>
      </c>
      <c r="E12" s="18" t="n">
        <v>453.49398611</v>
      </c>
      <c r="F12" s="20" t="n">
        <v>6.57607618</v>
      </c>
      <c r="G12" s="18" t="n">
        <v>468.30546355</v>
      </c>
      <c r="H12" s="20" t="n">
        <v>3.87140933</v>
      </c>
      <c r="I12" s="18" t="n">
        <v>504.88405273</v>
      </c>
      <c r="J12" s="20" t="n">
        <v>2.84213662</v>
      </c>
      <c r="K12" s="18" t="n">
        <v>507.74142462</v>
      </c>
      <c r="L12" s="20" t="n">
        <v>4.02161763</v>
      </c>
      <c r="M12" s="18" t="n">
        <v>401.25210766</v>
      </c>
      <c r="N12" s="20" t="n">
        <v>22.85696234</v>
      </c>
      <c r="O12" s="18" t="s">
        <v>182</v>
      </c>
      <c r="P12" s="20" t="s">
        <v>182</v>
      </c>
      <c r="Q12" s="18" t="n">
        <v>332.31014509</v>
      </c>
      <c r="R12" s="20" t="n">
        <v>18.34291261</v>
      </c>
      <c r="S12" s="18" t="s">
        <v>182</v>
      </c>
      <c r="T12" s="20" t="s">
        <v>182</v>
      </c>
      <c r="U12" s="18" t="n">
        <v>404.7260554</v>
      </c>
      <c r="V12" s="20" t="n">
        <v>7.60079069</v>
      </c>
    </row>
    <row r="13" spans="1:22">
      <c r="A13" s="15" t="s">
        <v>188</v>
      </c>
      <c r="B13" s="17" t="n">
        <v>7161</v>
      </c>
      <c r="C13" s="18">
        <f>(376.0/B13*100)</f>
        <v/>
      </c>
      <c r="D13" s="19" t="n">
        <v>6785</v>
      </c>
      <c r="E13" s="18" t="n">
        <v>496.84193132</v>
      </c>
      <c r="F13" s="20" t="n">
        <v>5.79941196</v>
      </c>
      <c r="G13" s="18" t="n">
        <v>510.55719674</v>
      </c>
      <c r="H13" s="20" t="n">
        <v>3.76069105</v>
      </c>
      <c r="I13" s="18" t="n">
        <v>512.82281832</v>
      </c>
      <c r="J13" s="20" t="n">
        <v>2.43241455</v>
      </c>
      <c r="K13" s="18" t="n">
        <v>514.2156019400001</v>
      </c>
      <c r="L13" s="20" t="n">
        <v>4.00523107</v>
      </c>
      <c r="M13" s="18" t="n">
        <v>391.87245923</v>
      </c>
      <c r="N13" s="20" t="n">
        <v>22.46267813</v>
      </c>
      <c r="O13" s="18" t="s">
        <v>182</v>
      </c>
      <c r="P13" s="20" t="s">
        <v>182</v>
      </c>
      <c r="Q13" s="18" t="n">
        <v>407.4699787</v>
      </c>
      <c r="R13" s="20" t="n">
        <v>6.79601306</v>
      </c>
      <c r="S13" s="18" t="s">
        <v>182</v>
      </c>
      <c r="T13" s="20" t="s">
        <v>182</v>
      </c>
      <c r="U13" s="18" t="n">
        <v>415.67566965</v>
      </c>
      <c r="V13" s="20" t="n">
        <v>7.91571435</v>
      </c>
    </row>
    <row r="14" spans="1:22">
      <c r="A14" s="15" t="s">
        <v>189</v>
      </c>
      <c r="B14" s="17" t="n">
        <v>5587</v>
      </c>
      <c r="C14" s="18">
        <f>(210.0/B14*100)</f>
        <v/>
      </c>
      <c r="D14" s="19" t="n">
        <v>5377</v>
      </c>
      <c r="E14" s="18" t="n">
        <v>500.87253387</v>
      </c>
      <c r="F14" s="20" t="n">
        <v>5.8732592</v>
      </c>
      <c r="G14" s="18" t="n">
        <v>523.34950631</v>
      </c>
      <c r="H14" s="20" t="n">
        <v>2.7359656</v>
      </c>
      <c r="I14" s="18" t="n">
        <v>521.17360663</v>
      </c>
      <c r="J14" s="20" t="n">
        <v>2.5574055</v>
      </c>
      <c r="K14" s="18" t="n">
        <v>529.62224884</v>
      </c>
      <c r="L14" s="20" t="n">
        <v>3.89346222</v>
      </c>
      <c r="M14" s="18" t="n">
        <v>397.46444377</v>
      </c>
      <c r="N14" s="20" t="n">
        <v>18.97557136</v>
      </c>
      <c r="O14" s="18" t="s">
        <v>182</v>
      </c>
      <c r="P14" s="20" t="s">
        <v>182</v>
      </c>
      <c r="Q14" s="18" t="s">
        <v>182</v>
      </c>
      <c r="R14" s="20" t="s">
        <v>182</v>
      </c>
      <c r="S14" s="18" t="s">
        <v>182</v>
      </c>
      <c r="T14" s="20" t="s">
        <v>182</v>
      </c>
      <c r="U14" s="18" t="n">
        <v>452.50763993</v>
      </c>
      <c r="V14" s="20" t="n">
        <v>11.03189641</v>
      </c>
    </row>
    <row r="15" spans="1:22">
      <c r="A15" s="15" t="s">
        <v>190</v>
      </c>
      <c r="B15" s="17" t="n">
        <v>5882</v>
      </c>
      <c r="C15" s="18">
        <f>(206.0/B15*100)</f>
        <v/>
      </c>
      <c r="D15" s="19" t="n">
        <v>5676</v>
      </c>
      <c r="E15" s="18" t="n">
        <v>496.44939706</v>
      </c>
      <c r="F15" s="20" t="n">
        <v>7.44135156</v>
      </c>
      <c r="G15" s="18" t="n">
        <v>531.60448827</v>
      </c>
      <c r="H15" s="20" t="n">
        <v>4.10856002</v>
      </c>
      <c r="I15" s="18" t="n">
        <v>537.40367084</v>
      </c>
      <c r="J15" s="20" t="n">
        <v>2.61279745</v>
      </c>
      <c r="K15" s="18" t="n">
        <v>536.35511526</v>
      </c>
      <c r="L15" s="20" t="n">
        <v>3.76147578</v>
      </c>
      <c r="M15" s="18" t="n">
        <v>346.97734016</v>
      </c>
      <c r="N15" s="20" t="n">
        <v>25.67199834</v>
      </c>
      <c r="O15" s="18" t="s">
        <v>182</v>
      </c>
      <c r="P15" s="20" t="s">
        <v>182</v>
      </c>
      <c r="Q15" s="18" t="n">
        <v>367.66871077</v>
      </c>
      <c r="R15" s="20" t="n">
        <v>14.82638214</v>
      </c>
      <c r="S15" s="18" t="s">
        <v>182</v>
      </c>
      <c r="T15" s="20" t="s">
        <v>182</v>
      </c>
      <c r="U15" s="18" t="n">
        <v>447.88475206</v>
      </c>
      <c r="V15" s="20" t="n">
        <v>9.581657849999999</v>
      </c>
    </row>
    <row r="16" spans="1:22">
      <c r="A16" s="15" t="s">
        <v>191</v>
      </c>
      <c r="B16" s="17" t="n">
        <v>6108</v>
      </c>
      <c r="C16" s="18">
        <f>(281.0/B16*100)</f>
        <v/>
      </c>
      <c r="D16" s="19" t="n">
        <v>5827</v>
      </c>
      <c r="E16" s="18" t="n">
        <v>454.08395986</v>
      </c>
      <c r="F16" s="20" t="n">
        <v>8.192770189999999</v>
      </c>
      <c r="G16" s="18" t="n">
        <v>475.27817634</v>
      </c>
      <c r="H16" s="20" t="n">
        <v>5.84945954</v>
      </c>
      <c r="I16" s="18" t="n">
        <v>523.49064935</v>
      </c>
      <c r="J16" s="20" t="n">
        <v>2.92310866</v>
      </c>
      <c r="K16" s="18" t="n">
        <v>516.47414551</v>
      </c>
      <c r="L16" s="20" t="n">
        <v>3.33527141</v>
      </c>
      <c r="M16" s="18" t="n">
        <v>327.78468044</v>
      </c>
      <c r="N16" s="20" t="n">
        <v>17.76127597</v>
      </c>
      <c r="O16" s="18" t="s">
        <v>182</v>
      </c>
      <c r="P16" s="20" t="s">
        <v>182</v>
      </c>
      <c r="Q16" s="18" t="s">
        <v>182</v>
      </c>
      <c r="R16" s="20" t="s">
        <v>182</v>
      </c>
      <c r="S16" s="18" t="s">
        <v>182</v>
      </c>
      <c r="T16" s="20" t="s">
        <v>182</v>
      </c>
      <c r="U16" s="18" t="n">
        <v>390.74733305</v>
      </c>
      <c r="V16" s="20" t="n">
        <v>8.41219862</v>
      </c>
    </row>
    <row r="17" spans="1:22">
      <c r="A17" s="15" t="s">
        <v>192</v>
      </c>
      <c r="B17" s="17" t="n">
        <v>6504</v>
      </c>
      <c r="C17" s="18">
        <f>(854.0/B17*100)</f>
        <v/>
      </c>
      <c r="D17" s="19" t="n">
        <v>5650</v>
      </c>
      <c r="E17" s="18" t="n">
        <v>498.02051693</v>
      </c>
      <c r="F17" s="20" t="n">
        <v>6.01570352</v>
      </c>
      <c r="G17" s="18" t="n">
        <v>516.55363988</v>
      </c>
      <c r="H17" s="20" t="n">
        <v>4.31861132</v>
      </c>
      <c r="I17" s="18" t="n">
        <v>526.18101144</v>
      </c>
      <c r="J17" s="20" t="n">
        <v>3.28499392</v>
      </c>
      <c r="K17" s="18" t="n">
        <v>532.63484479</v>
      </c>
      <c r="L17" s="20" t="n">
        <v>4.15225673</v>
      </c>
      <c r="M17" s="18" t="s">
        <v>182</v>
      </c>
      <c r="N17" s="20" t="s">
        <v>182</v>
      </c>
      <c r="O17" s="18" t="s">
        <v>182</v>
      </c>
      <c r="P17" s="20" t="s">
        <v>182</v>
      </c>
      <c r="Q17" s="18" t="n">
        <v>338.260297</v>
      </c>
      <c r="R17" s="20" t="n">
        <v>14.23011861</v>
      </c>
      <c r="S17" s="18" t="s">
        <v>182</v>
      </c>
      <c r="T17" s="20" t="s">
        <v>182</v>
      </c>
      <c r="U17" s="18" t="n">
        <v>421.50777375</v>
      </c>
      <c r="V17" s="20" t="n">
        <v>9.176217279999999</v>
      </c>
    </row>
    <row r="18" spans="1:22">
      <c r="A18" s="15" t="s">
        <v>193</v>
      </c>
      <c r="B18" s="17" t="n">
        <v>5532</v>
      </c>
      <c r="C18" s="18">
        <f>(43.0/B18*100)</f>
        <v/>
      </c>
      <c r="D18" s="19" t="n">
        <v>5489</v>
      </c>
      <c r="E18" s="18" t="n">
        <v>459.1926789</v>
      </c>
      <c r="F18" s="20" t="n">
        <v>7.32876558</v>
      </c>
      <c r="G18" s="18" t="n">
        <v>466.68543876</v>
      </c>
      <c r="H18" s="20" t="n">
        <v>4.96202363</v>
      </c>
      <c r="I18" s="18" t="n">
        <v>484.93063704</v>
      </c>
      <c r="J18" s="20" t="n">
        <v>3.97142968</v>
      </c>
      <c r="K18" s="18" t="n">
        <v>474.22210225</v>
      </c>
      <c r="L18" s="20" t="n">
        <v>5.63191571</v>
      </c>
      <c r="M18" s="18" t="n">
        <v>344.14369298</v>
      </c>
      <c r="N18" s="20" t="n">
        <v>18.50959331</v>
      </c>
      <c r="O18" s="18" t="s">
        <v>182</v>
      </c>
      <c r="P18" s="20" t="s">
        <v>182</v>
      </c>
      <c r="Q18" s="18" t="s">
        <v>182</v>
      </c>
      <c r="R18" s="20" t="s">
        <v>182</v>
      </c>
      <c r="S18" s="18" t="s">
        <v>182</v>
      </c>
      <c r="T18" s="20" t="s">
        <v>182</v>
      </c>
      <c r="U18" s="18" t="n">
        <v>380.1621181</v>
      </c>
      <c r="V18" s="20" t="n">
        <v>8.68266826</v>
      </c>
    </row>
    <row r="19" spans="1:22">
      <c r="A19" s="15" t="s">
        <v>194</v>
      </c>
      <c r="B19" s="17" t="n">
        <v>5658</v>
      </c>
      <c r="C19" s="18">
        <f>(311.0/B19*100)</f>
        <v/>
      </c>
      <c r="D19" s="19" t="n">
        <v>5347</v>
      </c>
      <c r="E19" s="18" t="n">
        <v>431.05377747</v>
      </c>
      <c r="F19" s="20" t="n">
        <v>7.02743594</v>
      </c>
      <c r="G19" s="18" t="n">
        <v>452.81226531</v>
      </c>
      <c r="H19" s="20" t="n">
        <v>5.13905854</v>
      </c>
      <c r="I19" s="18" t="n">
        <v>481.5261725</v>
      </c>
      <c r="J19" s="20" t="n">
        <v>3.01240623</v>
      </c>
      <c r="K19" s="18" t="n">
        <v>482.75497483</v>
      </c>
      <c r="L19" s="20" t="n">
        <v>4.13944567</v>
      </c>
      <c r="M19" s="18" t="n">
        <v>417.5235188</v>
      </c>
      <c r="N19" s="20" t="n">
        <v>18.56400748</v>
      </c>
      <c r="O19" s="18" t="s">
        <v>182</v>
      </c>
      <c r="P19" s="20" t="s">
        <v>182</v>
      </c>
      <c r="Q19" s="18" t="s">
        <v>182</v>
      </c>
      <c r="R19" s="20" t="s">
        <v>182</v>
      </c>
      <c r="S19" s="18" t="s">
        <v>182</v>
      </c>
      <c r="T19" s="20" t="s">
        <v>182</v>
      </c>
      <c r="U19" s="18" t="n">
        <v>387.14314415</v>
      </c>
      <c r="V19" s="20" t="n">
        <v>7.58840403</v>
      </c>
    </row>
    <row r="20" spans="1:22">
      <c r="A20" s="15" t="s">
        <v>195</v>
      </c>
      <c r="B20" s="17" t="n">
        <v>3371</v>
      </c>
      <c r="C20" s="18">
        <f>(81.0/B20*100)</f>
        <v/>
      </c>
      <c r="D20" s="19" t="n">
        <v>3290</v>
      </c>
      <c r="E20" s="18" t="n">
        <v>466.0172015</v>
      </c>
      <c r="F20" s="20" t="n">
        <v>8.03326465</v>
      </c>
      <c r="G20" s="18" t="n">
        <v>474.3471414</v>
      </c>
      <c r="H20" s="20" t="n">
        <v>5.32023451</v>
      </c>
      <c r="I20" s="18" t="n">
        <v>491.5406702</v>
      </c>
      <c r="J20" s="20" t="n">
        <v>2.82331084</v>
      </c>
      <c r="K20" s="18" t="n">
        <v>497.22411415</v>
      </c>
      <c r="L20" s="20" t="n">
        <v>4.91575609</v>
      </c>
      <c r="M20" s="18" t="s">
        <v>182</v>
      </c>
      <c r="N20" s="20" t="s">
        <v>182</v>
      </c>
      <c r="O20" s="18" t="s">
        <v>182</v>
      </c>
      <c r="P20" s="20" t="s">
        <v>182</v>
      </c>
      <c r="Q20" s="18" t="s">
        <v>182</v>
      </c>
      <c r="R20" s="20" t="s">
        <v>182</v>
      </c>
      <c r="S20" s="18" t="s">
        <v>182</v>
      </c>
      <c r="T20" s="20" t="s">
        <v>182</v>
      </c>
      <c r="U20" s="18" t="n">
        <v>415.0779766</v>
      </c>
      <c r="V20" s="20" t="n">
        <v>5.72876214</v>
      </c>
    </row>
    <row r="21" spans="1:22">
      <c r="A21" s="15" t="s">
        <v>196</v>
      </c>
      <c r="B21" s="17" t="n">
        <v>5741</v>
      </c>
      <c r="C21" s="18">
        <f>(115.0/B21*100)</f>
        <v/>
      </c>
      <c r="D21" s="19" t="n">
        <v>5626</v>
      </c>
      <c r="E21" s="18" t="n">
        <v>482.44526716</v>
      </c>
      <c r="F21" s="20" t="n">
        <v>6.69436307</v>
      </c>
      <c r="G21" s="18" t="n">
        <v>504.84091058</v>
      </c>
      <c r="H21" s="20" t="n">
        <v>4.13350803</v>
      </c>
      <c r="I21" s="18" t="n">
        <v>525.96914315</v>
      </c>
      <c r="J21" s="20" t="n">
        <v>2.76181166</v>
      </c>
      <c r="K21" s="18" t="n">
        <v>538.77882357</v>
      </c>
      <c r="L21" s="20" t="n">
        <v>3.26655742</v>
      </c>
      <c r="M21" s="18" t="n">
        <v>412.14039851</v>
      </c>
      <c r="N21" s="20" t="n">
        <v>36.64432922</v>
      </c>
      <c r="O21" s="18" t="s">
        <v>182</v>
      </c>
      <c r="P21" s="20" t="s">
        <v>182</v>
      </c>
      <c r="Q21" s="18" t="s">
        <v>182</v>
      </c>
      <c r="R21" s="20" t="s">
        <v>182</v>
      </c>
      <c r="S21" s="18" t="s">
        <v>182</v>
      </c>
      <c r="T21" s="20" t="s">
        <v>182</v>
      </c>
      <c r="U21" s="18" t="n">
        <v>456.09719683</v>
      </c>
      <c r="V21" s="20" t="n">
        <v>9.192792369999999</v>
      </c>
    </row>
    <row r="22" spans="1:22">
      <c r="A22" s="15" t="s">
        <v>197</v>
      </c>
      <c r="B22" s="17" t="n">
        <v>6598</v>
      </c>
      <c r="C22" s="18">
        <f>(107.0/B22*100)</f>
        <v/>
      </c>
      <c r="D22" s="19" t="n">
        <v>6491</v>
      </c>
      <c r="E22" s="18" t="n">
        <v>450.04379499</v>
      </c>
      <c r="F22" s="20" t="n">
        <v>8.4170718</v>
      </c>
      <c r="G22" s="18" t="n">
        <v>455.32969575</v>
      </c>
      <c r="H22" s="20" t="n">
        <v>6.68816681</v>
      </c>
      <c r="I22" s="18" t="n">
        <v>501.02279072</v>
      </c>
      <c r="J22" s="20" t="n">
        <v>4.40924572</v>
      </c>
      <c r="K22" s="18" t="n">
        <v>513.3156996500001</v>
      </c>
      <c r="L22" s="20" t="n">
        <v>4.133269</v>
      </c>
      <c r="M22" s="18" t="n">
        <v>371.78539807</v>
      </c>
      <c r="N22" s="20" t="n">
        <v>9.287245390000001</v>
      </c>
      <c r="O22" s="18" t="s">
        <v>182</v>
      </c>
      <c r="P22" s="20" t="s">
        <v>182</v>
      </c>
      <c r="Q22" s="18" t="n">
        <v>481.75555063</v>
      </c>
      <c r="R22" s="20" t="n">
        <v>8.711038220000001</v>
      </c>
      <c r="S22" s="18" t="s">
        <v>182</v>
      </c>
      <c r="T22" s="20" t="s">
        <v>182</v>
      </c>
      <c r="U22" s="18" t="n">
        <v>385.01449491</v>
      </c>
      <c r="V22" s="20" t="n">
        <v>8.631310429999999</v>
      </c>
    </row>
    <row r="23" spans="1:22">
      <c r="A23" s="15" t="s">
        <v>198</v>
      </c>
      <c r="B23" s="17" t="n">
        <v>11583</v>
      </c>
      <c r="C23" s="18">
        <f>(578.0/B23*100)</f>
        <v/>
      </c>
      <c r="D23" s="19" t="n">
        <v>11005</v>
      </c>
      <c r="E23" s="18" t="n">
        <v>480.4020107</v>
      </c>
      <c r="F23" s="20" t="n">
        <v>7.13837777</v>
      </c>
      <c r="G23" s="18" t="n">
        <v>487.99984494</v>
      </c>
      <c r="H23" s="20" t="n">
        <v>3.87786858</v>
      </c>
      <c r="I23" s="18" t="n">
        <v>493.59424747</v>
      </c>
      <c r="J23" s="20" t="n">
        <v>3.09241466</v>
      </c>
      <c r="K23" s="18" t="n">
        <v>499.80910155</v>
      </c>
      <c r="L23" s="20" t="n">
        <v>4.55355093</v>
      </c>
      <c r="M23" s="18" t="n">
        <v>415.78740956</v>
      </c>
      <c r="N23" s="20" t="n">
        <v>22.44752181</v>
      </c>
      <c r="O23" s="18" t="s">
        <v>182</v>
      </c>
      <c r="P23" s="20" t="s">
        <v>182</v>
      </c>
      <c r="Q23" s="18" t="s">
        <v>182</v>
      </c>
      <c r="R23" s="20" t="s">
        <v>182</v>
      </c>
      <c r="S23" s="18" t="s">
        <v>182</v>
      </c>
      <c r="T23" s="20" t="s">
        <v>182</v>
      </c>
      <c r="U23" s="18" t="n">
        <v>416.53663157</v>
      </c>
      <c r="V23" s="20" t="n">
        <v>7.67905401</v>
      </c>
    </row>
    <row r="24" spans="1:22">
      <c r="A24" s="15" t="s">
        <v>199</v>
      </c>
      <c r="B24" s="17" t="n">
        <v>6647</v>
      </c>
      <c r="C24" s="18">
        <f>(32.0/B24*100)</f>
        <v/>
      </c>
      <c r="D24" s="19" t="n">
        <v>6615</v>
      </c>
      <c r="E24" s="18" t="n">
        <v>489.37533187</v>
      </c>
      <c r="F24" s="20" t="n">
        <v>4.54200553</v>
      </c>
      <c r="G24" s="18" t="n">
        <v>519.08851047</v>
      </c>
      <c r="H24" s="20" t="n">
        <v>3.56016124</v>
      </c>
      <c r="I24" s="18" t="n">
        <v>529.36953779</v>
      </c>
      <c r="J24" s="20" t="n">
        <v>3.53262453</v>
      </c>
      <c r="K24" s="18" t="n">
        <v>532.39082516</v>
      </c>
      <c r="L24" s="20" t="n">
        <v>5.30519847</v>
      </c>
      <c r="M24" s="18" t="n">
        <v>421.72680658</v>
      </c>
      <c r="N24" s="20" t="n">
        <v>17.49008828</v>
      </c>
      <c r="O24" s="18" t="s">
        <v>182</v>
      </c>
      <c r="P24" s="20" t="s">
        <v>182</v>
      </c>
      <c r="Q24" s="18" t="s">
        <v>182</v>
      </c>
      <c r="R24" s="20" t="s">
        <v>182</v>
      </c>
      <c r="S24" s="18" t="s">
        <v>182</v>
      </c>
      <c r="T24" s="20" t="s">
        <v>182</v>
      </c>
      <c r="U24" s="18" t="n">
        <v>439.28587862</v>
      </c>
      <c r="V24" s="20" t="n">
        <v>13.88381756</v>
      </c>
    </row>
    <row r="25" spans="1:22">
      <c r="A25" s="15" t="s">
        <v>200</v>
      </c>
      <c r="B25" s="17" t="n">
        <v>5581</v>
      </c>
      <c r="C25" s="18">
        <f>(28.0/B25*100)</f>
        <v/>
      </c>
      <c r="D25" s="19" t="n">
        <v>5553</v>
      </c>
      <c r="E25" s="18" t="n">
        <v>487.3177772</v>
      </c>
      <c r="F25" s="20" t="n">
        <v>5.27917048</v>
      </c>
      <c r="G25" s="18" t="n">
        <v>512.40501448</v>
      </c>
      <c r="H25" s="20" t="n">
        <v>4.73264781</v>
      </c>
      <c r="I25" s="18" t="n">
        <v>524.53666478</v>
      </c>
      <c r="J25" s="20" t="n">
        <v>3.46596308</v>
      </c>
      <c r="K25" s="18" t="n">
        <v>549.5175938899999</v>
      </c>
      <c r="L25" s="20" t="n">
        <v>7.37403833</v>
      </c>
      <c r="M25" s="18" t="n">
        <v>368.87327966</v>
      </c>
      <c r="N25" s="20" t="n">
        <v>23.3815843</v>
      </c>
      <c r="O25" s="18" t="s">
        <v>182</v>
      </c>
      <c r="P25" s="20" t="s">
        <v>182</v>
      </c>
      <c r="Q25" s="18" t="s">
        <v>182</v>
      </c>
      <c r="R25" s="20" t="s">
        <v>182</v>
      </c>
      <c r="S25" s="18" t="s">
        <v>182</v>
      </c>
      <c r="T25" s="20" t="s">
        <v>182</v>
      </c>
      <c r="U25" s="18" t="n">
        <v>453.59914997</v>
      </c>
      <c r="V25" s="20" t="n">
        <v>19.59376716</v>
      </c>
    </row>
    <row r="26" spans="1:22">
      <c r="A26" s="15" t="s">
        <v>201</v>
      </c>
      <c r="B26" s="17" t="n">
        <v>4869</v>
      </c>
      <c r="C26" s="18">
        <f>(124.0/B26*100)</f>
        <v/>
      </c>
      <c r="D26" s="19" t="n">
        <v>4745</v>
      </c>
      <c r="E26" s="18" t="n">
        <v>461.05531628</v>
      </c>
      <c r="F26" s="20" t="n">
        <v>6.83359326</v>
      </c>
      <c r="G26" s="18" t="n">
        <v>486.95938156</v>
      </c>
      <c r="H26" s="20" t="n">
        <v>3.53114939</v>
      </c>
      <c r="I26" s="18" t="n">
        <v>493.46563525</v>
      </c>
      <c r="J26" s="20" t="n">
        <v>2.23397256</v>
      </c>
      <c r="K26" s="18" t="n">
        <v>493.56410615</v>
      </c>
      <c r="L26" s="20" t="n">
        <v>4.4158842</v>
      </c>
      <c r="M26" s="18" t="s">
        <v>182</v>
      </c>
      <c r="N26" s="20" t="s">
        <v>182</v>
      </c>
      <c r="O26" s="18" t="s">
        <v>182</v>
      </c>
      <c r="P26" s="20" t="s">
        <v>182</v>
      </c>
      <c r="Q26" s="18" t="s">
        <v>182</v>
      </c>
      <c r="R26" s="20" t="s">
        <v>182</v>
      </c>
      <c r="S26" s="18" t="s">
        <v>182</v>
      </c>
      <c r="T26" s="20" t="s">
        <v>182</v>
      </c>
      <c r="U26" s="18" t="n">
        <v>425.94320378</v>
      </c>
      <c r="V26" s="20" t="n">
        <v>9.507872559999999</v>
      </c>
    </row>
    <row r="27" spans="1:22">
      <c r="A27" s="15" t="s">
        <v>202</v>
      </c>
      <c r="B27" s="17" t="n">
        <v>5299</v>
      </c>
      <c r="C27" s="18">
        <f>(255.0/B27*100)</f>
        <v/>
      </c>
      <c r="D27" s="19" t="n">
        <v>5044</v>
      </c>
      <c r="E27" s="18" t="n">
        <v>450.47483288</v>
      </c>
      <c r="F27" s="20" t="n">
        <v>6.09587776</v>
      </c>
      <c r="G27" s="18" t="n">
        <v>463.70247948</v>
      </c>
      <c r="H27" s="20" t="n">
        <v>5.63074061</v>
      </c>
      <c r="I27" s="18" t="n">
        <v>496.19502279</v>
      </c>
      <c r="J27" s="20" t="n">
        <v>2.29432583</v>
      </c>
      <c r="K27" s="18" t="n">
        <v>509.15902146</v>
      </c>
      <c r="L27" s="20" t="n">
        <v>2.78436529</v>
      </c>
      <c r="M27" s="18" t="n">
        <v>387.30917951</v>
      </c>
      <c r="N27" s="20" t="n">
        <v>16.08929805</v>
      </c>
      <c r="O27" s="18" t="s">
        <v>182</v>
      </c>
      <c r="P27" s="20" t="s">
        <v>182</v>
      </c>
      <c r="Q27" s="18" t="s">
        <v>182</v>
      </c>
      <c r="R27" s="20" t="s">
        <v>182</v>
      </c>
      <c r="S27" s="18" t="s">
        <v>182</v>
      </c>
      <c r="T27" s="20" t="s">
        <v>182</v>
      </c>
      <c r="U27" s="18" t="n">
        <v>410.8465201</v>
      </c>
      <c r="V27" s="20" t="n">
        <v>4.73637199</v>
      </c>
    </row>
    <row r="28" spans="1:22">
      <c r="A28" s="15" t="s">
        <v>203</v>
      </c>
      <c r="B28" s="17" t="n">
        <v>7568</v>
      </c>
      <c r="C28" s="18">
        <f>(173.0/B28*100)</f>
        <v/>
      </c>
      <c r="D28" s="19" t="n">
        <v>7395</v>
      </c>
      <c r="E28" s="18" t="n">
        <v>400.10375653</v>
      </c>
      <c r="F28" s="20" t="n">
        <v>4.71363936</v>
      </c>
      <c r="G28" s="18" t="n">
        <v>418.28314275</v>
      </c>
      <c r="H28" s="20" t="n">
        <v>3.42557727</v>
      </c>
      <c r="I28" s="18" t="n">
        <v>433.04452847</v>
      </c>
      <c r="J28" s="20" t="n">
        <v>2.75208769</v>
      </c>
      <c r="K28" s="18" t="n">
        <v>449.12579916</v>
      </c>
      <c r="L28" s="20" t="n">
        <v>4.30201062</v>
      </c>
      <c r="M28" s="18" t="n">
        <v>334.93985653</v>
      </c>
      <c r="N28" s="20" t="n">
        <v>9.19196545</v>
      </c>
      <c r="O28" s="18" t="s">
        <v>182</v>
      </c>
      <c r="P28" s="20" t="s">
        <v>182</v>
      </c>
      <c r="Q28" s="18" t="s">
        <v>182</v>
      </c>
      <c r="R28" s="20" t="s">
        <v>182</v>
      </c>
      <c r="S28" s="18" t="s">
        <v>182</v>
      </c>
      <c r="T28" s="20" t="s">
        <v>182</v>
      </c>
      <c r="U28" s="18" t="n">
        <v>366.12580781</v>
      </c>
      <c r="V28" s="20" t="n">
        <v>6.45955678</v>
      </c>
    </row>
    <row r="29" spans="1:22">
      <c r="A29" s="15" t="s">
        <v>204</v>
      </c>
      <c r="B29" s="17" t="n">
        <v>5385</v>
      </c>
      <c r="C29" s="18">
        <f>(37.0/B29*100)</f>
        <v/>
      </c>
      <c r="D29" s="19" t="n">
        <v>5348</v>
      </c>
      <c r="E29" s="18" t="n">
        <v>463.21414594</v>
      </c>
      <c r="F29" s="20" t="n">
        <v>7.91049945</v>
      </c>
      <c r="G29" s="18" t="n">
        <v>498.57330093</v>
      </c>
      <c r="H29" s="20" t="n">
        <v>5.03758984</v>
      </c>
      <c r="I29" s="18" t="n">
        <v>514.4770541</v>
      </c>
      <c r="J29" s="20" t="n">
        <v>2.63814078</v>
      </c>
      <c r="K29" s="18" t="n">
        <v>517.73870397</v>
      </c>
      <c r="L29" s="20" t="n">
        <v>4.24233914</v>
      </c>
      <c r="M29" s="18" t="n">
        <v>324.13415987</v>
      </c>
      <c r="N29" s="20" t="n">
        <v>51.69632977</v>
      </c>
      <c r="O29" s="18" t="s">
        <v>182</v>
      </c>
      <c r="P29" s="20" t="s">
        <v>182</v>
      </c>
      <c r="Q29" s="18" t="n">
        <v>314.02123871</v>
      </c>
      <c r="R29" s="20" t="n">
        <v>13.26138992</v>
      </c>
      <c r="S29" s="18" t="s">
        <v>182</v>
      </c>
      <c r="T29" s="20" t="s">
        <v>182</v>
      </c>
      <c r="U29" s="18" t="n">
        <v>399.72887428</v>
      </c>
      <c r="V29" s="20" t="n">
        <v>14.56166296</v>
      </c>
    </row>
    <row r="30" spans="1:22">
      <c r="A30" s="15" t="s">
        <v>205</v>
      </c>
      <c r="B30" s="17" t="n">
        <v>4520</v>
      </c>
      <c r="C30" s="18">
        <f>(682.0/B30*100)</f>
        <v/>
      </c>
      <c r="D30" s="19" t="n">
        <v>3838</v>
      </c>
      <c r="E30" s="18" t="n">
        <v>492.77404442</v>
      </c>
      <c r="F30" s="20" t="n">
        <v>10.05154794</v>
      </c>
      <c r="G30" s="18" t="n">
        <v>509.94212973</v>
      </c>
      <c r="H30" s="20" t="n">
        <v>6.218407</v>
      </c>
      <c r="I30" s="18" t="n">
        <v>524.34091663</v>
      </c>
      <c r="J30" s="20" t="n">
        <v>3.39205383</v>
      </c>
      <c r="K30" s="18" t="n">
        <v>532.13241828</v>
      </c>
      <c r="L30" s="20" t="n">
        <v>4.68724435</v>
      </c>
      <c r="M30" s="18" t="n">
        <v>405.01001004</v>
      </c>
      <c r="N30" s="20" t="n">
        <v>26.28454288</v>
      </c>
      <c r="O30" s="18" t="s">
        <v>182</v>
      </c>
      <c r="P30" s="20" t="s">
        <v>182</v>
      </c>
      <c r="Q30" s="18" t="s">
        <v>182</v>
      </c>
      <c r="R30" s="20" t="s">
        <v>182</v>
      </c>
      <c r="S30" s="18" t="s">
        <v>182</v>
      </c>
      <c r="T30" s="20" t="s">
        <v>182</v>
      </c>
      <c r="U30" s="18" t="n">
        <v>423.52108661</v>
      </c>
      <c r="V30" s="20" t="n">
        <v>7.46184302</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(20.0/B32*100)</f>
        <v/>
      </c>
      <c r="D32" s="19" t="n">
        <v>4458</v>
      </c>
      <c r="E32" s="18" t="n">
        <v>453.82705746</v>
      </c>
      <c r="F32" s="20" t="n">
        <v>8.45022049</v>
      </c>
      <c r="G32" s="18" t="n">
        <v>477.5832725</v>
      </c>
      <c r="H32" s="20" t="n">
        <v>5.22620779</v>
      </c>
      <c r="I32" s="18" t="n">
        <v>513.1843856199999</v>
      </c>
      <c r="J32" s="20" t="n">
        <v>2.68019515</v>
      </c>
      <c r="K32" s="18" t="n">
        <v>521.35604769</v>
      </c>
      <c r="L32" s="20" t="n">
        <v>3.75598323</v>
      </c>
      <c r="M32" s="18" t="n">
        <v>415.96615723</v>
      </c>
      <c r="N32" s="20" t="n">
        <v>23.22638406</v>
      </c>
      <c r="O32" s="18" t="s">
        <v>182</v>
      </c>
      <c r="P32" s="20" t="s">
        <v>182</v>
      </c>
      <c r="Q32" s="18" t="s">
        <v>182</v>
      </c>
      <c r="R32" s="20" t="s">
        <v>182</v>
      </c>
      <c r="S32" s="18" t="s">
        <v>182</v>
      </c>
      <c r="T32" s="20" t="s">
        <v>182</v>
      </c>
      <c r="U32" s="18" t="n">
        <v>415.77222417</v>
      </c>
      <c r="V32" s="20" t="n">
        <v>10.13316957</v>
      </c>
    </row>
    <row r="33" spans="1:22">
      <c r="A33" s="15" t="s">
        <v>208</v>
      </c>
      <c r="B33" s="17" t="n">
        <v>7325</v>
      </c>
      <c r="C33" s="18">
        <f>(274.0/B33*100)</f>
        <v/>
      </c>
      <c r="D33" s="19" t="n">
        <v>7051</v>
      </c>
      <c r="E33" s="18" t="n">
        <v>496.39660798</v>
      </c>
      <c r="F33" s="20" t="n">
        <v>5.71593904</v>
      </c>
      <c r="G33" s="18" t="n">
        <v>506.71424352</v>
      </c>
      <c r="H33" s="20" t="n">
        <v>3.2797683</v>
      </c>
      <c r="I33" s="18" t="n">
        <v>500.03827593</v>
      </c>
      <c r="J33" s="20" t="n">
        <v>2.96167401</v>
      </c>
      <c r="K33" s="18" t="n">
        <v>500.5395065</v>
      </c>
      <c r="L33" s="20" t="n">
        <v>5.19775775</v>
      </c>
      <c r="M33" s="18" t="n">
        <v>376.02911283</v>
      </c>
      <c r="N33" s="20" t="n">
        <v>21.32653468</v>
      </c>
      <c r="O33" s="18" t="s">
        <v>182</v>
      </c>
      <c r="P33" s="20" t="s">
        <v>182</v>
      </c>
      <c r="Q33" s="18" t="s">
        <v>182</v>
      </c>
      <c r="R33" s="20" t="s">
        <v>182</v>
      </c>
      <c r="S33" s="18" t="s">
        <v>182</v>
      </c>
      <c r="T33" s="20" t="s">
        <v>182</v>
      </c>
      <c r="U33" s="18" t="n">
        <v>428.97431637</v>
      </c>
      <c r="V33" s="20" t="n">
        <v>9.85425798</v>
      </c>
    </row>
    <row r="34" spans="1:22">
      <c r="A34" s="15" t="s">
        <v>209</v>
      </c>
      <c r="B34" s="17" t="n">
        <v>6350</v>
      </c>
      <c r="C34" s="18">
        <f>(117.0/B34*100)</f>
        <v/>
      </c>
      <c r="D34" s="19" t="n">
        <v>6233</v>
      </c>
      <c r="E34" s="18" t="n">
        <v>435.24759902</v>
      </c>
      <c r="F34" s="20" t="n">
        <v>5.27975015</v>
      </c>
      <c r="G34" s="18" t="n">
        <v>463.79943071</v>
      </c>
      <c r="H34" s="20" t="n">
        <v>3.52654501</v>
      </c>
      <c r="I34" s="18" t="n">
        <v>474.97432541</v>
      </c>
      <c r="J34" s="20" t="n">
        <v>3.01990978</v>
      </c>
      <c r="K34" s="18" t="n">
        <v>460.09578176</v>
      </c>
      <c r="L34" s="20" t="n">
        <v>4.62995672</v>
      </c>
      <c r="M34" s="18" t="n">
        <v>336.00964723</v>
      </c>
      <c r="N34" s="20" t="n">
        <v>14.75537024</v>
      </c>
      <c r="O34" s="18" t="s">
        <v>182</v>
      </c>
      <c r="P34" s="20" t="s">
        <v>182</v>
      </c>
      <c r="Q34" s="18" t="n">
        <v>263.37193708</v>
      </c>
      <c r="R34" s="20" t="n">
        <v>13.61114927</v>
      </c>
      <c r="S34" s="18" t="s">
        <v>182</v>
      </c>
      <c r="T34" s="20" t="s">
        <v>182</v>
      </c>
      <c r="U34" s="18" t="n">
        <v>355.65669827</v>
      </c>
      <c r="V34" s="20" t="n">
        <v>7.62333426</v>
      </c>
    </row>
    <row r="35" spans="1:22">
      <c r="A35" s="15" t="s">
        <v>210</v>
      </c>
      <c r="B35" s="17" t="n">
        <v>6406</v>
      </c>
      <c r="C35" s="18">
        <f>(105.0/B35*100)</f>
        <v/>
      </c>
      <c r="D35" s="19" t="n">
        <v>6301</v>
      </c>
      <c r="E35" s="18" t="n">
        <v>515.19605484</v>
      </c>
      <c r="F35" s="20" t="n">
        <v>5.59877944</v>
      </c>
      <c r="G35" s="18" t="n">
        <v>519.49553754</v>
      </c>
      <c r="H35" s="20" t="n">
        <v>2.9742642</v>
      </c>
      <c r="I35" s="18" t="n">
        <v>509.72170447</v>
      </c>
      <c r="J35" s="20" t="n">
        <v>2.1641682</v>
      </c>
      <c r="K35" s="18" t="n">
        <v>506.47851583</v>
      </c>
      <c r="L35" s="20" t="n">
        <v>4.66028344</v>
      </c>
      <c r="M35" s="18" t="n">
        <v>430.2645433</v>
      </c>
      <c r="N35" s="20" t="n">
        <v>21.07802728</v>
      </c>
      <c r="O35" s="18" t="s">
        <v>182</v>
      </c>
      <c r="P35" s="20" t="s">
        <v>182</v>
      </c>
      <c r="Q35" s="18" t="n">
        <v>337.32521215</v>
      </c>
      <c r="R35" s="20" t="n">
        <v>11.65794297</v>
      </c>
      <c r="S35" s="18" t="s">
        <v>182</v>
      </c>
      <c r="T35" s="20" t="s">
        <v>182</v>
      </c>
      <c r="U35" s="18" t="n">
        <v>419.35777795</v>
      </c>
      <c r="V35" s="20" t="n">
        <v>7.2692726</v>
      </c>
    </row>
    <row r="36" spans="1:22">
      <c r="A36" s="15" t="s">
        <v>211</v>
      </c>
      <c r="B36" s="17" t="n">
        <v>6736</v>
      </c>
      <c r="C36" s="18">
        <f>(109.0/B36*100)</f>
        <v/>
      </c>
      <c r="D36" s="19" t="n">
        <v>6627</v>
      </c>
      <c r="E36" s="18" t="n">
        <v>464.80283642</v>
      </c>
      <c r="F36" s="20" t="n">
        <v>6.493146</v>
      </c>
      <c r="G36" s="18" t="n">
        <v>499.13852083</v>
      </c>
      <c r="H36" s="20" t="n">
        <v>3.67316505</v>
      </c>
      <c r="I36" s="18" t="n">
        <v>504.62319519</v>
      </c>
      <c r="J36" s="20" t="n">
        <v>2.29910441</v>
      </c>
      <c r="K36" s="18" t="n">
        <v>503.75521184</v>
      </c>
      <c r="L36" s="20" t="n">
        <v>4.00457305</v>
      </c>
      <c r="M36" s="18" t="n">
        <v>369.72364582</v>
      </c>
      <c r="N36" s="20" t="n">
        <v>22.3136275</v>
      </c>
      <c r="O36" s="18" t="s">
        <v>182</v>
      </c>
      <c r="P36" s="20" t="s">
        <v>182</v>
      </c>
      <c r="Q36" s="18" t="s">
        <v>182</v>
      </c>
      <c r="R36" s="20" t="s">
        <v>182</v>
      </c>
      <c r="S36" s="18" t="s">
        <v>182</v>
      </c>
      <c r="T36" s="20" t="s">
        <v>182</v>
      </c>
      <c r="U36" s="18" t="n">
        <v>415.97664613</v>
      </c>
      <c r="V36" s="20" t="n">
        <v>7.6835227</v>
      </c>
    </row>
    <row r="37" spans="1:22">
      <c r="A37" s="15" t="s">
        <v>212</v>
      </c>
      <c r="B37" s="17" t="n">
        <v>5458</v>
      </c>
      <c r="C37" s="18">
        <f>(382.0/B37*100)</f>
        <v/>
      </c>
      <c r="D37" s="19" t="n">
        <v>5076</v>
      </c>
      <c r="E37" s="18" t="n">
        <v>486.26462851</v>
      </c>
      <c r="F37" s="20" t="n">
        <v>7.2516869</v>
      </c>
      <c r="G37" s="18" t="n">
        <v>516.51399396</v>
      </c>
      <c r="H37" s="20" t="n">
        <v>5.26296762</v>
      </c>
      <c r="I37" s="18" t="n">
        <v>512.60488203</v>
      </c>
      <c r="J37" s="20" t="n">
        <v>3.55475423</v>
      </c>
      <c r="K37" s="18" t="n">
        <v>518.92496066</v>
      </c>
      <c r="L37" s="20" t="n">
        <v>4.33814658</v>
      </c>
      <c r="M37" s="18" t="n">
        <v>343.16972128</v>
      </c>
      <c r="N37" s="20" t="n">
        <v>23.12127196</v>
      </c>
      <c r="O37" s="18" t="s">
        <v>182</v>
      </c>
      <c r="P37" s="20" t="s">
        <v>182</v>
      </c>
      <c r="Q37" s="18" t="s">
        <v>182</v>
      </c>
      <c r="R37" s="20" t="s">
        <v>182</v>
      </c>
      <c r="S37" s="18" t="s">
        <v>182</v>
      </c>
      <c r="T37" s="20" t="s">
        <v>182</v>
      </c>
      <c r="U37" s="18" t="n">
        <v>420.73805685</v>
      </c>
      <c r="V37" s="20" t="n">
        <v>6.84903391</v>
      </c>
    </row>
    <row r="38" spans="1:22">
      <c r="A38" s="15" t="s">
        <v>213</v>
      </c>
      <c r="B38" s="17" t="n">
        <v>5860</v>
      </c>
      <c r="C38" s="18">
        <f>(83.0/B38*100)</f>
        <v/>
      </c>
      <c r="D38" s="19" t="n">
        <v>5777</v>
      </c>
      <c r="E38" s="18" t="n">
        <v>454.06709088</v>
      </c>
      <c r="F38" s="20" t="n">
        <v>9.426629119999999</v>
      </c>
      <c r="G38" s="18" t="n">
        <v>476.4695386</v>
      </c>
      <c r="H38" s="20" t="n">
        <v>6.22995739</v>
      </c>
      <c r="I38" s="18" t="n">
        <v>502.15785249</v>
      </c>
      <c r="J38" s="20" t="n">
        <v>3.05701098</v>
      </c>
      <c r="K38" s="18" t="n">
        <v>507.98948754</v>
      </c>
      <c r="L38" s="20" t="n">
        <v>4.09541337</v>
      </c>
      <c r="M38" s="18" t="n">
        <v>369.61260262</v>
      </c>
      <c r="N38" s="20" t="n">
        <v>18.26023486</v>
      </c>
      <c r="O38" s="18" t="s">
        <v>182</v>
      </c>
      <c r="P38" s="20" t="s">
        <v>182</v>
      </c>
      <c r="Q38" s="18" t="s">
        <v>182</v>
      </c>
      <c r="R38" s="20" t="s">
        <v>182</v>
      </c>
      <c r="S38" s="18" t="s">
        <v>182</v>
      </c>
      <c r="T38" s="20" t="s">
        <v>182</v>
      </c>
      <c r="U38" s="18" t="n">
        <v>427.97642433</v>
      </c>
      <c r="V38" s="20" t="n">
        <v>6.35054237</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(5704.0/B40*100)</f>
        <v/>
      </c>
      <c r="D40" s="19" t="n">
        <v>8453</v>
      </c>
      <c r="E40" s="18" t="n">
        <v>471.00119337</v>
      </c>
      <c r="F40" s="20" t="n">
        <v>10.11437291</v>
      </c>
      <c r="G40" s="18" t="n">
        <v>497.5997722</v>
      </c>
      <c r="H40" s="20" t="n">
        <v>4.83232432</v>
      </c>
      <c r="I40" s="18" t="n">
        <v>510.55746098</v>
      </c>
      <c r="J40" s="20" t="n">
        <v>3.51575572</v>
      </c>
      <c r="K40" s="18" t="n">
        <v>513.92528151</v>
      </c>
      <c r="L40" s="20" t="n">
        <v>4.20433286</v>
      </c>
      <c r="M40" s="18" t="n">
        <v>432.02468627</v>
      </c>
      <c r="N40" s="20" t="n">
        <v>21.89614716</v>
      </c>
      <c r="O40" s="18" t="s">
        <v>182</v>
      </c>
      <c r="P40" s="20" t="s">
        <v>182</v>
      </c>
      <c r="Q40" s="18" t="n">
        <v>493.18465857</v>
      </c>
      <c r="R40" s="20" t="n">
        <v>2.25147869</v>
      </c>
      <c r="S40" s="18" t="s">
        <v>182</v>
      </c>
      <c r="T40" s="20" t="s">
        <v>182</v>
      </c>
      <c r="U40" s="18" t="n">
        <v>412.15977826</v>
      </c>
      <c r="V40" s="20" t="n">
        <v>7.86889526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(3063.0/B46*100)</f>
        <v/>
      </c>
      <c r="D46" s="19" t="n">
        <v>20078</v>
      </c>
      <c r="E46" s="18" t="n">
        <v>391.6773293</v>
      </c>
      <c r="F46" s="20" t="n">
        <v>6.21812809</v>
      </c>
      <c r="G46" s="18" t="n">
        <v>430.49275899</v>
      </c>
      <c r="H46" s="20" t="n">
        <v>4.48687599</v>
      </c>
      <c r="I46" s="18" t="n">
        <v>424.39775329</v>
      </c>
      <c r="J46" s="20" t="n">
        <v>4.08609673</v>
      </c>
      <c r="K46" s="18" t="n">
        <v>437.25188132</v>
      </c>
      <c r="L46" s="20" t="n">
        <v>4.96078821</v>
      </c>
      <c r="M46" s="18" t="n">
        <v>307.86644132</v>
      </c>
      <c r="N46" s="20" t="n">
        <v>11.90587687</v>
      </c>
      <c r="O46" s="18" t="s">
        <v>182</v>
      </c>
      <c r="P46" s="20" t="s">
        <v>182</v>
      </c>
      <c r="Q46" s="18" t="s">
        <v>182</v>
      </c>
      <c r="R46" s="20" t="s">
        <v>182</v>
      </c>
      <c r="S46" s="18" t="s">
        <v>182</v>
      </c>
      <c r="T46" s="20" t="s">
        <v>182</v>
      </c>
      <c r="U46" s="18" t="n">
        <v>389.4828622</v>
      </c>
      <c r="V46" s="20" t="n">
        <v>3.79333079</v>
      </c>
    </row>
    <row r="47" spans="1:22">
      <c r="A47" s="15" t="s">
        <v>222</v>
      </c>
      <c r="B47" s="17" t="n">
        <v>5928</v>
      </c>
      <c r="C47" s="18">
        <f>(293.0/B47*100)</f>
        <v/>
      </c>
      <c r="D47" s="19" t="n">
        <v>5635</v>
      </c>
      <c r="E47" s="18" t="n">
        <v>408.5453332</v>
      </c>
      <c r="F47" s="20" t="n">
        <v>8.439105720000001</v>
      </c>
      <c r="G47" s="18" t="n">
        <v>454.19047358</v>
      </c>
      <c r="H47" s="20" t="n">
        <v>5.68507203</v>
      </c>
      <c r="I47" s="18" t="n">
        <v>456.41309641</v>
      </c>
      <c r="J47" s="20" t="n">
        <v>4.65771094</v>
      </c>
      <c r="K47" s="18" t="n">
        <v>456.19917827</v>
      </c>
      <c r="L47" s="20" t="n">
        <v>6.50204883</v>
      </c>
      <c r="M47" s="18" t="n">
        <v>325.00177883</v>
      </c>
      <c r="N47" s="20" t="n">
        <v>13.28366105</v>
      </c>
      <c r="O47" s="18" t="s">
        <v>182</v>
      </c>
      <c r="P47" s="20" t="s">
        <v>182</v>
      </c>
      <c r="Q47" s="18" t="s">
        <v>182</v>
      </c>
      <c r="R47" s="20" t="s">
        <v>182</v>
      </c>
      <c r="S47" s="18" t="s">
        <v>182</v>
      </c>
      <c r="T47" s="20" t="s">
        <v>182</v>
      </c>
      <c r="U47" s="18" t="n">
        <v>353.64938633</v>
      </c>
      <c r="V47" s="20" t="n">
        <v>6.238833</v>
      </c>
    </row>
    <row r="48" spans="1:22">
      <c r="A48" s="15" t="s">
        <v>223</v>
      </c>
      <c r="B48" s="17" t="n">
        <v>9841</v>
      </c>
      <c r="C48" s="18">
        <f>(19.0/B48*100)</f>
        <v/>
      </c>
      <c r="D48" s="19" t="n">
        <v>9822</v>
      </c>
      <c r="E48" s="18" t="n">
        <v>443.60447709</v>
      </c>
      <c r="F48" s="20" t="n">
        <v>11.32293369</v>
      </c>
      <c r="G48" s="18" t="n">
        <v>482.23013043</v>
      </c>
      <c r="H48" s="20" t="n">
        <v>4.85849504</v>
      </c>
      <c r="I48" s="18" t="n">
        <v>504.76826139</v>
      </c>
      <c r="J48" s="20" t="n">
        <v>5.49694869</v>
      </c>
      <c r="K48" s="18" t="n">
        <v>535.10395806</v>
      </c>
      <c r="L48" s="20" t="n">
        <v>6.87815956</v>
      </c>
      <c r="M48" s="18" t="n">
        <v>324.36252601</v>
      </c>
      <c r="N48" s="20" t="n">
        <v>11.17732921</v>
      </c>
      <c r="O48" s="18" t="s">
        <v>182</v>
      </c>
      <c r="P48" s="20" t="s">
        <v>182</v>
      </c>
      <c r="Q48" s="18" t="s">
        <v>182</v>
      </c>
      <c r="R48" s="20" t="s">
        <v>182</v>
      </c>
      <c r="S48" s="18" t="s">
        <v>182</v>
      </c>
      <c r="T48" s="20" t="s">
        <v>182</v>
      </c>
      <c r="U48" s="18" t="n">
        <v>414.8063389</v>
      </c>
      <c r="V48" s="20" t="n">
        <v>19.59269931</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(1296.0/B50*100)</f>
        <v/>
      </c>
      <c r="D50" s="19" t="n">
        <v>10499</v>
      </c>
      <c r="E50" s="18" t="n">
        <v>399.91130899</v>
      </c>
      <c r="F50" s="20" t="n">
        <v>5.70855474</v>
      </c>
      <c r="G50" s="18" t="n">
        <v>430.17407276</v>
      </c>
      <c r="H50" s="20" t="n">
        <v>3.50363148</v>
      </c>
      <c r="I50" s="18" t="n">
        <v>442.76956991</v>
      </c>
      <c r="J50" s="20" t="n">
        <v>3.03916473</v>
      </c>
      <c r="K50" s="18" t="n">
        <v>450.28692861</v>
      </c>
      <c r="L50" s="20" t="n">
        <v>4.24428341</v>
      </c>
      <c r="M50" s="18" t="n">
        <v>322.25586987</v>
      </c>
      <c r="N50" s="20" t="n">
        <v>8.56992509</v>
      </c>
      <c r="O50" s="18" t="s">
        <v>182</v>
      </c>
      <c r="P50" s="20" t="s">
        <v>182</v>
      </c>
      <c r="Q50" s="18" t="s">
        <v>182</v>
      </c>
      <c r="R50" s="20" t="s">
        <v>182</v>
      </c>
      <c r="S50" s="18" t="s">
        <v>182</v>
      </c>
      <c r="T50" s="20" t="s">
        <v>182</v>
      </c>
      <c r="U50" s="18" t="n">
        <v>394.80124522</v>
      </c>
      <c r="V50" s="20" t="n">
        <v>7.42165257</v>
      </c>
    </row>
    <row r="51" spans="1:22">
      <c r="A51" s="15" t="s">
        <v>226</v>
      </c>
      <c r="B51" s="17" t="n">
        <v>6866</v>
      </c>
      <c r="C51" s="18">
        <f>(115.0/B51*100)</f>
        <v/>
      </c>
      <c r="D51" s="19" t="n">
        <v>6751</v>
      </c>
      <c r="E51" s="18" t="n">
        <v>413.73217764</v>
      </c>
      <c r="F51" s="20" t="n">
        <v>4.72125918</v>
      </c>
      <c r="G51" s="18" t="n">
        <v>425.5662711</v>
      </c>
      <c r="H51" s="20" t="n">
        <v>4.55857867</v>
      </c>
      <c r="I51" s="18" t="n">
        <v>440.97092951</v>
      </c>
      <c r="J51" s="20" t="n">
        <v>3.11379667</v>
      </c>
      <c r="K51" s="18" t="n">
        <v>441.09050479</v>
      </c>
      <c r="L51" s="20" t="n">
        <v>4.50754378</v>
      </c>
      <c r="M51" s="18" t="n">
        <v>306.15936954</v>
      </c>
      <c r="N51" s="20" t="n">
        <v>16.24559738</v>
      </c>
      <c r="O51" s="18" t="s">
        <v>182</v>
      </c>
      <c r="P51" s="20" t="s">
        <v>182</v>
      </c>
      <c r="Q51" s="18" t="n">
        <v>427.96430568</v>
      </c>
      <c r="R51" s="20" t="n">
        <v>5.20460603</v>
      </c>
      <c r="S51" s="18" t="s">
        <v>182</v>
      </c>
      <c r="T51" s="20" t="s">
        <v>182</v>
      </c>
      <c r="U51" s="18" t="n">
        <v>394.74918665</v>
      </c>
      <c r="V51" s="20" t="n">
        <v>5.0390538</v>
      </c>
    </row>
    <row r="52" spans="1:22">
      <c r="A52" s="15" t="s">
        <v>227</v>
      </c>
      <c r="B52" s="17" t="n">
        <v>5809</v>
      </c>
      <c r="C52" s="18">
        <f>(131.0/B52*100)</f>
        <v/>
      </c>
      <c r="D52" s="19" t="n">
        <v>5678</v>
      </c>
      <c r="E52" s="18" t="n">
        <v>454.8091829</v>
      </c>
      <c r="F52" s="20" t="n">
        <v>6.6359643</v>
      </c>
      <c r="G52" s="18" t="n">
        <v>465.84040368</v>
      </c>
      <c r="H52" s="20" t="n">
        <v>4.74041788</v>
      </c>
      <c r="I52" s="18" t="n">
        <v>496.72873183</v>
      </c>
      <c r="J52" s="20" t="n">
        <v>2.79413407</v>
      </c>
      <c r="K52" s="18" t="n">
        <v>505.79808742</v>
      </c>
      <c r="L52" s="20" t="n">
        <v>3.56719256</v>
      </c>
      <c r="M52" s="18" t="n">
        <v>369.52470076</v>
      </c>
      <c r="N52" s="20" t="n">
        <v>22.63947018</v>
      </c>
      <c r="O52" s="18" t="s">
        <v>182</v>
      </c>
      <c r="P52" s="20" t="s">
        <v>182</v>
      </c>
      <c r="Q52" s="18" t="s">
        <v>182</v>
      </c>
      <c r="R52" s="20" t="s">
        <v>182</v>
      </c>
      <c r="S52" s="18" t="s">
        <v>182</v>
      </c>
      <c r="T52" s="20" t="s">
        <v>182</v>
      </c>
      <c r="U52" s="18" t="n">
        <v>392.29197276</v>
      </c>
      <c r="V52" s="20" t="n">
        <v>6.60239989</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(560.0/B54*100)</f>
        <v/>
      </c>
      <c r="D54" s="19" t="n">
        <v>4180</v>
      </c>
      <c r="E54" s="18" t="n">
        <v>334.69401678</v>
      </c>
      <c r="F54" s="20" t="n">
        <v>4.49402367</v>
      </c>
      <c r="G54" s="18" t="n">
        <v>378.03098398</v>
      </c>
      <c r="H54" s="20" t="n">
        <v>4.90383877</v>
      </c>
      <c r="I54" s="18" t="n">
        <v>376.23724332</v>
      </c>
      <c r="J54" s="20" t="n">
        <v>4.21451745</v>
      </c>
      <c r="K54" s="18" t="n">
        <v>390.49819245</v>
      </c>
      <c r="L54" s="20" t="n">
        <v>5.21402087</v>
      </c>
      <c r="M54" s="18" t="n">
        <v>297.57841935</v>
      </c>
      <c r="N54" s="20" t="n">
        <v>8.27344974</v>
      </c>
      <c r="O54" s="18" t="s">
        <v>182</v>
      </c>
      <c r="P54" s="20" t="s">
        <v>182</v>
      </c>
      <c r="Q54" s="18" t="s">
        <v>182</v>
      </c>
      <c r="R54" s="20" t="s">
        <v>182</v>
      </c>
      <c r="S54" s="18" t="s">
        <v>182</v>
      </c>
      <c r="T54" s="20" t="s">
        <v>182</v>
      </c>
      <c r="U54" s="18" t="n">
        <v>317.4020157</v>
      </c>
      <c r="V54" s="20" t="n">
        <v>4.95035838</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483.44442696</v>
      </c>
      <c r="F56" s="20" t="n">
        <v>9.699055960000001</v>
      </c>
      <c r="G56" s="18" t="n">
        <v>497.07411321</v>
      </c>
      <c r="H56" s="20" t="n">
        <v>5.29539277</v>
      </c>
      <c r="I56" s="18" t="n">
        <v>531.76241436</v>
      </c>
      <c r="J56" s="20" t="n">
        <v>2.91276127</v>
      </c>
      <c r="K56" s="18" t="n">
        <v>540.61990664</v>
      </c>
      <c r="L56" s="20" t="n">
        <v>3.79216672</v>
      </c>
      <c r="M56" s="18" t="n">
        <v>431.98054993</v>
      </c>
      <c r="N56" s="20" t="n">
        <v>17.09401393</v>
      </c>
      <c r="O56" s="18" t="s">
        <v>182</v>
      </c>
      <c r="P56" s="20" t="s">
        <v>182</v>
      </c>
      <c r="Q56" s="18" t="s">
        <v>182</v>
      </c>
      <c r="R56" s="20" t="s">
        <v>182</v>
      </c>
      <c r="S56" s="18" t="s">
        <v>182</v>
      </c>
      <c r="T56" s="20" t="s">
        <v>182</v>
      </c>
      <c r="U56" s="18" t="n">
        <v>419.05931128</v>
      </c>
      <c r="V56" s="20" t="n">
        <v>20.16275662</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(287.0/B61*100)</f>
        <v/>
      </c>
      <c r="D61" s="19" t="n">
        <v>6238</v>
      </c>
      <c r="E61" s="18" t="n">
        <v>433.03655778</v>
      </c>
      <c r="F61" s="20" t="n">
        <v>5.97309327</v>
      </c>
      <c r="G61" s="18" t="n">
        <v>456.26336375</v>
      </c>
      <c r="H61" s="20" t="n">
        <v>3.82395598</v>
      </c>
      <c r="I61" s="18" t="n">
        <v>481.12493447</v>
      </c>
      <c r="J61" s="20" t="n">
        <v>3.1223544</v>
      </c>
      <c r="K61" s="18" t="n">
        <v>499.1400606</v>
      </c>
      <c r="L61" s="20" t="n">
        <v>4.24460798</v>
      </c>
      <c r="M61" s="18" t="n">
        <v>368.81442632</v>
      </c>
      <c r="N61" s="20" t="n">
        <v>17.16780352</v>
      </c>
      <c r="O61" s="18" t="s">
        <v>182</v>
      </c>
      <c r="P61" s="20" t="s">
        <v>182</v>
      </c>
      <c r="Q61" s="18" t="s">
        <v>182</v>
      </c>
      <c r="R61" s="20" t="s">
        <v>182</v>
      </c>
      <c r="S61" s="18" t="s">
        <v>182</v>
      </c>
      <c r="T61" s="20" t="s">
        <v>182</v>
      </c>
      <c r="U61" s="18" t="n">
        <v>386.12084927</v>
      </c>
      <c r="V61" s="20" t="n">
        <v>8.97220849</v>
      </c>
    </row>
    <row r="62" spans="1:22">
      <c r="A62" s="15" t="s">
        <v>237</v>
      </c>
      <c r="B62" s="17" t="n">
        <v>4476</v>
      </c>
      <c r="C62" s="18">
        <f>(5.0/B62*100)</f>
        <v/>
      </c>
      <c r="D62" s="19" t="n">
        <v>4471</v>
      </c>
      <c r="E62" s="18" t="n">
        <v>481.51938153</v>
      </c>
      <c r="F62" s="20" t="n">
        <v>8.930450069999999</v>
      </c>
      <c r="G62" s="18" t="n">
        <v>498.4808936</v>
      </c>
      <c r="H62" s="20" t="n">
        <v>3.51572942</v>
      </c>
      <c r="I62" s="18" t="n">
        <v>509.85740319</v>
      </c>
      <c r="J62" s="20" t="n">
        <v>1.58952327</v>
      </c>
      <c r="K62" s="18" t="n">
        <v>524.53803263</v>
      </c>
      <c r="L62" s="20" t="n">
        <v>3.68740074</v>
      </c>
      <c r="M62" s="18" t="n">
        <v>426.5402774</v>
      </c>
      <c r="N62" s="20" t="n">
        <v>15.63912385</v>
      </c>
      <c r="O62" s="18" t="s">
        <v>182</v>
      </c>
      <c r="P62" s="20" t="s">
        <v>182</v>
      </c>
      <c r="Q62" s="18" t="s">
        <v>182</v>
      </c>
      <c r="R62" s="20" t="s">
        <v>182</v>
      </c>
      <c r="S62" s="18" t="s">
        <v>182</v>
      </c>
      <c r="T62" s="20" t="s">
        <v>182</v>
      </c>
      <c r="U62" s="18" t="n">
        <v>464.64633977</v>
      </c>
      <c r="V62" s="20" t="n">
        <v>21.36744844</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(941.0/B67*100)</f>
        <v/>
      </c>
      <c r="D67" s="19" t="n">
        <v>6030</v>
      </c>
      <c r="E67" s="18" t="n">
        <v>368.44301319</v>
      </c>
      <c r="F67" s="20" t="n">
        <v>5.44208581</v>
      </c>
      <c r="G67" s="18" t="n">
        <v>401.17283333</v>
      </c>
      <c r="H67" s="20" t="n">
        <v>3.54603726</v>
      </c>
      <c r="I67" s="18" t="n">
        <v>424.99242166</v>
      </c>
      <c r="J67" s="20" t="n">
        <v>3.39508671</v>
      </c>
      <c r="K67" s="18" t="n">
        <v>437.03941639</v>
      </c>
      <c r="L67" s="20" t="n">
        <v>5.99231096</v>
      </c>
      <c r="M67" s="18" t="n">
        <v>291.76354753</v>
      </c>
      <c r="N67" s="20" t="n">
        <v>5.37762837</v>
      </c>
      <c r="O67" s="18" t="s">
        <v>182</v>
      </c>
      <c r="P67" s="20" t="s">
        <v>182</v>
      </c>
      <c r="Q67" s="18" t="s">
        <v>182</v>
      </c>
      <c r="R67" s="20" t="s">
        <v>182</v>
      </c>
      <c r="S67" s="18" t="s">
        <v>182</v>
      </c>
      <c r="T67" s="20" t="s">
        <v>182</v>
      </c>
      <c r="U67" s="18" t="n">
        <v>338.44061782</v>
      </c>
      <c r="V67" s="20" t="n">
        <v>6.67617707</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474.17432413</v>
      </c>
      <c r="F70" s="20" t="n">
        <v>8.35319632</v>
      </c>
      <c r="G70" s="18" t="n">
        <v>498.86607129</v>
      </c>
      <c r="H70" s="20" t="n">
        <v>3.65350133</v>
      </c>
      <c r="I70" s="18" t="n">
        <v>503.23334606</v>
      </c>
      <c r="J70" s="20" t="n">
        <v>3.19103776</v>
      </c>
      <c r="K70" s="18" t="n">
        <v>500.37865729</v>
      </c>
      <c r="L70" s="20" t="n">
        <v>5.03659427</v>
      </c>
      <c r="M70" s="18" t="n">
        <v>426.1731216</v>
      </c>
      <c r="N70" s="20" t="n">
        <v>17.43907662</v>
      </c>
      <c r="O70" s="18" t="s">
        <v>182</v>
      </c>
      <c r="P70" s="20" t="s">
        <v>182</v>
      </c>
      <c r="Q70" s="18" t="s">
        <v>182</v>
      </c>
      <c r="R70" s="20" t="s">
        <v>182</v>
      </c>
      <c r="S70" s="18" t="s">
        <v>182</v>
      </c>
      <c r="T70" s="20" t="s">
        <v>182</v>
      </c>
      <c r="U70" s="18" t="n">
        <v>437.67794029</v>
      </c>
      <c r="V70" s="20" t="n">
        <v>7.62750496</v>
      </c>
    </row>
    <row r="71" spans="1:22">
      <c r="A71" s="15" t="s">
        <v>246</v>
      </c>
      <c r="B71" s="17" t="n">
        <v>6115</v>
      </c>
      <c r="C71" s="18">
        <f>(132.0/B71*100)</f>
        <v/>
      </c>
      <c r="D71" s="19" t="n">
        <v>5983</v>
      </c>
      <c r="E71" s="18" t="n">
        <v>508.1594936</v>
      </c>
      <c r="F71" s="20" t="n">
        <v>6.57572279</v>
      </c>
      <c r="G71" s="18" t="n">
        <v>520.65833724</v>
      </c>
      <c r="H71" s="20" t="n">
        <v>4.38437684</v>
      </c>
      <c r="I71" s="18" t="n">
        <v>536.63939528</v>
      </c>
      <c r="J71" s="20" t="n">
        <v>2.11987561</v>
      </c>
      <c r="K71" s="18" t="n">
        <v>553.21739197</v>
      </c>
      <c r="L71" s="20" t="n">
        <v>3.36036933</v>
      </c>
      <c r="M71" s="18" t="n">
        <v>440.86831375</v>
      </c>
      <c r="N71" s="20" t="n">
        <v>17.19045308</v>
      </c>
      <c r="O71" s="18" t="s">
        <v>182</v>
      </c>
      <c r="P71" s="20" t="s">
        <v>182</v>
      </c>
      <c r="Q71" s="18" t="s">
        <v>182</v>
      </c>
      <c r="R71" s="20" t="s">
        <v>182</v>
      </c>
      <c r="S71" s="18" t="s">
        <v>182</v>
      </c>
      <c r="T71" s="20" t="s">
        <v>182</v>
      </c>
      <c r="U71" s="18" t="n">
        <v>503.57101443</v>
      </c>
      <c r="V71" s="20" t="n">
        <v>13.45234414</v>
      </c>
    </row>
    <row r="72" spans="1:22">
      <c r="A72" s="15" t="s">
        <v>247</v>
      </c>
      <c r="B72" s="17" t="n">
        <v>7708</v>
      </c>
      <c r="C72" s="18">
        <f>(9.0/B72*100)</f>
        <v/>
      </c>
      <c r="D72" s="19" t="n">
        <v>7699</v>
      </c>
      <c r="E72" s="18" t="n">
        <v>454.52344843</v>
      </c>
      <c r="F72" s="20" t="n">
        <v>6.27917762</v>
      </c>
      <c r="G72" s="18" t="n">
        <v>481.75089791</v>
      </c>
      <c r="H72" s="20" t="n">
        <v>3.47787856</v>
      </c>
      <c r="I72" s="18" t="n">
        <v>500.02239767</v>
      </c>
      <c r="J72" s="20" t="n">
        <v>2.63586859</v>
      </c>
      <c r="K72" s="18" t="n">
        <v>521.15121872</v>
      </c>
      <c r="L72" s="20" t="n">
        <v>4.53268297</v>
      </c>
      <c r="M72" s="18" t="n">
        <v>326.14458683</v>
      </c>
      <c r="N72" s="20" t="n">
        <v>15.96470294</v>
      </c>
      <c r="O72" s="18" t="s">
        <v>182</v>
      </c>
      <c r="P72" s="20" t="s">
        <v>182</v>
      </c>
      <c r="Q72" s="18" t="s">
        <v>182</v>
      </c>
      <c r="R72" s="20" t="s">
        <v>182</v>
      </c>
      <c r="S72" s="18" t="s">
        <v>182</v>
      </c>
      <c r="T72" s="20" t="s">
        <v>182</v>
      </c>
      <c r="U72" s="18" t="n">
        <v>392.59393125</v>
      </c>
      <c r="V72" s="20" t="n">
        <v>27.72259494</v>
      </c>
    </row>
    <row r="73" spans="1:22">
      <c r="A73" s="15" t="s">
        <v>248</v>
      </c>
      <c r="B73" s="17" t="n">
        <v>8249</v>
      </c>
      <c r="C73" s="18">
        <f>(274.0/B73*100)</f>
        <v/>
      </c>
      <c r="D73" s="19" t="n">
        <v>7975</v>
      </c>
      <c r="E73" s="18" t="n">
        <v>388.16940109</v>
      </c>
      <c r="F73" s="20" t="n">
        <v>6.08533326</v>
      </c>
      <c r="G73" s="18" t="n">
        <v>402.25999995</v>
      </c>
      <c r="H73" s="20" t="n">
        <v>4.46515477</v>
      </c>
      <c r="I73" s="18" t="n">
        <v>416.08766456</v>
      </c>
      <c r="J73" s="20" t="n">
        <v>3.38628946</v>
      </c>
      <c r="K73" s="18" t="n">
        <v>426.33864225</v>
      </c>
      <c r="L73" s="20" t="n">
        <v>6.94493932</v>
      </c>
      <c r="M73" s="18" t="n">
        <v>351.84252841</v>
      </c>
      <c r="N73" s="20" t="n">
        <v>8.1004358</v>
      </c>
      <c r="O73" s="18" t="s">
        <v>182</v>
      </c>
      <c r="P73" s="20" t="s">
        <v>182</v>
      </c>
      <c r="Q73" s="18" t="s">
        <v>182</v>
      </c>
      <c r="R73" s="20" t="s">
        <v>182</v>
      </c>
      <c r="S73" s="18" t="s">
        <v>182</v>
      </c>
      <c r="T73" s="20" t="s">
        <v>182</v>
      </c>
      <c r="U73" s="18" t="n">
        <v>345.43641605</v>
      </c>
      <c r="V73" s="20" t="n">
        <v>10.3594338</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(347.0/B77*100)</f>
        <v/>
      </c>
      <c r="D77" s="19" t="n">
        <v>5715</v>
      </c>
      <c r="E77" s="18" t="n">
        <v>425.22115021</v>
      </c>
      <c r="F77" s="20" t="n">
        <v>5.2273793</v>
      </c>
      <c r="G77" s="18" t="n">
        <v>444.17254018</v>
      </c>
      <c r="H77" s="20" t="n">
        <v>3.9897944</v>
      </c>
      <c r="I77" s="18" t="n">
        <v>463.98840669</v>
      </c>
      <c r="J77" s="20" t="n">
        <v>2.90849385</v>
      </c>
      <c r="K77" s="18" t="n">
        <v>466.69876068</v>
      </c>
      <c r="L77" s="20" t="n">
        <v>5.41272204</v>
      </c>
      <c r="M77" s="18" t="n">
        <v>324.87880635</v>
      </c>
      <c r="N77" s="20" t="n">
        <v>14.89113436</v>
      </c>
      <c r="O77" s="18" t="s">
        <v>182</v>
      </c>
      <c r="P77" s="20" t="s">
        <v>182</v>
      </c>
      <c r="Q77" s="18" t="s">
        <v>182</v>
      </c>
      <c r="R77" s="20" t="s">
        <v>182</v>
      </c>
      <c r="S77" s="18" t="s">
        <v>182</v>
      </c>
      <c r="T77" s="20" t="s">
        <v>182</v>
      </c>
      <c r="U77" s="18" t="n">
        <v>376.74005468</v>
      </c>
      <c r="V77" s="20" t="n">
        <v>4.64005858</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368</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476.83178112</v>
      </c>
      <c r="F7" s="20" t="n">
        <v>6.81165957</v>
      </c>
      <c r="G7" s="18" t="n">
        <v>506.48270913</v>
      </c>
      <c r="H7" s="20" t="n">
        <v>3.4987257</v>
      </c>
      <c r="I7" s="18" t="n">
        <v>509.77295187</v>
      </c>
      <c r="J7" s="20" t="n">
        <v>2.77332931</v>
      </c>
      <c r="K7" s="18" t="n">
        <v>521.74680326</v>
      </c>
      <c r="L7" s="20" t="n">
        <v>3.36880198</v>
      </c>
      <c r="M7" s="18" t="n">
        <v>407.59514641</v>
      </c>
      <c r="N7" s="20" t="n">
        <v>17.19088166</v>
      </c>
      <c r="O7" s="18" t="s">
        <v>182</v>
      </c>
      <c r="P7" s="20" t="s">
        <v>182</v>
      </c>
      <c r="Q7" s="18" t="s">
        <v>182</v>
      </c>
      <c r="R7" s="20" t="s">
        <v>182</v>
      </c>
      <c r="S7" s="18" t="s">
        <v>182</v>
      </c>
      <c r="T7" s="20" t="s">
        <v>182</v>
      </c>
      <c r="U7" s="18" t="n">
        <v>468.76915762</v>
      </c>
      <c r="V7" s="20" t="n">
        <v>4.47187814</v>
      </c>
    </row>
    <row r="8" spans="1:22">
      <c r="A8" s="15" t="s">
        <v>183</v>
      </c>
      <c r="B8" s="17" t="n">
        <v>7007</v>
      </c>
      <c r="C8" s="18">
        <f>(279.0/B8*100)</f>
        <v/>
      </c>
      <c r="D8" s="19" t="n">
        <v>6728</v>
      </c>
      <c r="E8" s="18" t="n">
        <v>456.82192203</v>
      </c>
      <c r="F8" s="20" t="n">
        <v>6.55880502</v>
      </c>
      <c r="G8" s="18" t="n">
        <v>495.55683993</v>
      </c>
      <c r="H8" s="20" t="n">
        <v>4.43991855</v>
      </c>
      <c r="I8" s="18" t="n">
        <v>496.63226143</v>
      </c>
      <c r="J8" s="20" t="n">
        <v>3.36844543</v>
      </c>
      <c r="K8" s="18" t="n">
        <v>494.61387264</v>
      </c>
      <c r="L8" s="20" t="n">
        <v>3.80286396</v>
      </c>
      <c r="M8" s="18" t="n">
        <v>386.26625258</v>
      </c>
      <c r="N8" s="20" t="n">
        <v>31.80566846</v>
      </c>
      <c r="O8" s="18" t="s">
        <v>182</v>
      </c>
      <c r="P8" s="20" t="s">
        <v>182</v>
      </c>
      <c r="Q8" s="18" t="n">
        <v>361.38025951</v>
      </c>
      <c r="R8" s="20" t="n">
        <v>22.72565673</v>
      </c>
      <c r="S8" s="18" t="s">
        <v>182</v>
      </c>
      <c r="T8" s="20" t="s">
        <v>182</v>
      </c>
      <c r="U8" s="18" t="n">
        <v>404.09585999</v>
      </c>
      <c r="V8" s="20" t="n">
        <v>8.049082800000001</v>
      </c>
    </row>
    <row r="9" spans="1:22">
      <c r="A9" s="15" t="s">
        <v>184</v>
      </c>
      <c r="B9" s="17" t="n">
        <v>9651</v>
      </c>
      <c r="C9" s="18">
        <f>(683.0/B9*100)</f>
        <v/>
      </c>
      <c r="D9" s="19" t="n">
        <v>8968</v>
      </c>
      <c r="E9" s="18" t="n">
        <v>453.20599551</v>
      </c>
      <c r="F9" s="20" t="n">
        <v>6.75362743</v>
      </c>
      <c r="G9" s="18" t="n">
        <v>491.37691401</v>
      </c>
      <c r="H9" s="20" t="n">
        <v>5.04645827</v>
      </c>
      <c r="I9" s="18" t="n">
        <v>519.11874903</v>
      </c>
      <c r="J9" s="20" t="n">
        <v>2.49240803</v>
      </c>
      <c r="K9" s="18" t="n">
        <v>513.81661772</v>
      </c>
      <c r="L9" s="20" t="n">
        <v>3.13718304</v>
      </c>
      <c r="M9" s="18" t="n">
        <v>468.80407001</v>
      </c>
      <c r="N9" s="20" t="n">
        <v>44.15422539</v>
      </c>
      <c r="O9" s="18" t="s">
        <v>182</v>
      </c>
      <c r="P9" s="20" t="s">
        <v>182</v>
      </c>
      <c r="Q9" s="18" t="n">
        <v>347.7815185</v>
      </c>
      <c r="R9" s="20" t="n">
        <v>11.20716786</v>
      </c>
      <c r="S9" s="18" t="s">
        <v>182</v>
      </c>
      <c r="T9" s="20" t="s">
        <v>182</v>
      </c>
      <c r="U9" s="18" t="n">
        <v>421.38183037</v>
      </c>
      <c r="V9" s="20" t="n">
        <v>6.14112954</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(179.0/B11*100)</f>
        <v/>
      </c>
      <c r="D11" s="19" t="n">
        <v>6874</v>
      </c>
      <c r="E11" s="18" t="n">
        <v>426.87937923</v>
      </c>
      <c r="F11" s="20" t="n">
        <v>6.45821806</v>
      </c>
      <c r="G11" s="18" t="n">
        <v>438.06793213</v>
      </c>
      <c r="H11" s="20" t="n">
        <v>4.3882302</v>
      </c>
      <c r="I11" s="18" t="n">
        <v>467.45380788</v>
      </c>
      <c r="J11" s="20" t="n">
        <v>3.26197594</v>
      </c>
      <c r="K11" s="18" t="n">
        <v>476.18570289</v>
      </c>
      <c r="L11" s="20" t="n">
        <v>3.18153882</v>
      </c>
      <c r="M11" s="18" t="n">
        <v>312.95665784</v>
      </c>
      <c r="N11" s="20" t="n">
        <v>30.7330562</v>
      </c>
      <c r="O11" s="18" t="s">
        <v>182</v>
      </c>
      <c r="P11" s="20" t="s">
        <v>182</v>
      </c>
      <c r="Q11" s="18" t="s">
        <v>182</v>
      </c>
      <c r="R11" s="20" t="s">
        <v>182</v>
      </c>
      <c r="S11" s="18" t="s">
        <v>182</v>
      </c>
      <c r="T11" s="20" t="s">
        <v>182</v>
      </c>
      <c r="U11" s="18" t="n">
        <v>420.8465555</v>
      </c>
      <c r="V11" s="20" t="n">
        <v>7.20096182</v>
      </c>
    </row>
    <row r="12" spans="1:22">
      <c r="A12" s="15" t="s">
        <v>187</v>
      </c>
      <c r="B12" s="17" t="n">
        <v>6894</v>
      </c>
      <c r="C12" s="18">
        <f>(128.0/B12*100)</f>
        <v/>
      </c>
      <c r="D12" s="19" t="n">
        <v>6766</v>
      </c>
      <c r="E12" s="18" t="n">
        <v>453.99113895</v>
      </c>
      <c r="F12" s="20" t="n">
        <v>7.27637525</v>
      </c>
      <c r="G12" s="18" t="n">
        <v>482.23204433</v>
      </c>
      <c r="H12" s="20" t="n">
        <v>4.02821074</v>
      </c>
      <c r="I12" s="18" t="n">
        <v>501.79306275</v>
      </c>
      <c r="J12" s="20" t="n">
        <v>2.81077771</v>
      </c>
      <c r="K12" s="18" t="n">
        <v>504.4184308</v>
      </c>
      <c r="L12" s="20" t="n">
        <v>4.27548089</v>
      </c>
      <c r="M12" s="18" t="n">
        <v>401.25210766</v>
      </c>
      <c r="N12" s="20" t="n">
        <v>22.85696234</v>
      </c>
      <c r="O12" s="18" t="s">
        <v>182</v>
      </c>
      <c r="P12" s="20" t="s">
        <v>182</v>
      </c>
      <c r="Q12" s="18" t="n">
        <v>332.31014509</v>
      </c>
      <c r="R12" s="20" t="n">
        <v>18.34291261</v>
      </c>
      <c r="S12" s="18" t="s">
        <v>182</v>
      </c>
      <c r="T12" s="20" t="s">
        <v>182</v>
      </c>
      <c r="U12" s="18" t="n">
        <v>399.80848269</v>
      </c>
      <c r="V12" s="20" t="n">
        <v>7.55750072</v>
      </c>
    </row>
    <row r="13" spans="1:22">
      <c r="A13" s="15" t="s">
        <v>188</v>
      </c>
      <c r="B13" s="17" t="n">
        <v>7161</v>
      </c>
      <c r="C13" s="18">
        <f>(376.0/B13*100)</f>
        <v/>
      </c>
      <c r="D13" s="19" t="n">
        <v>6785</v>
      </c>
      <c r="E13" s="18" t="n">
        <v>472.58310294</v>
      </c>
      <c r="F13" s="20" t="n">
        <v>10.66370247</v>
      </c>
      <c r="G13" s="18" t="n">
        <v>487.20299075</v>
      </c>
      <c r="H13" s="20" t="n">
        <v>5.91225679</v>
      </c>
      <c r="I13" s="18" t="n">
        <v>514.09627684</v>
      </c>
      <c r="J13" s="20" t="n">
        <v>2.51695743</v>
      </c>
      <c r="K13" s="18" t="n">
        <v>516.00924964</v>
      </c>
      <c r="L13" s="20" t="n">
        <v>3.3144575</v>
      </c>
      <c r="M13" s="18" t="n">
        <v>391.87245923</v>
      </c>
      <c r="N13" s="20" t="n">
        <v>22.46267813</v>
      </c>
      <c r="O13" s="18" t="s">
        <v>182</v>
      </c>
      <c r="P13" s="20" t="s">
        <v>182</v>
      </c>
      <c r="Q13" s="18" t="n">
        <v>407.4699787</v>
      </c>
      <c r="R13" s="20" t="n">
        <v>6.79601306</v>
      </c>
      <c r="S13" s="18" t="s">
        <v>182</v>
      </c>
      <c r="T13" s="20" t="s">
        <v>182</v>
      </c>
      <c r="U13" s="18" t="n">
        <v>412.91303403</v>
      </c>
      <c r="V13" s="20" t="n">
        <v>8.0084561</v>
      </c>
    </row>
    <row r="14" spans="1:22">
      <c r="A14" s="15" t="s">
        <v>189</v>
      </c>
      <c r="B14" s="17" t="n">
        <v>5587</v>
      </c>
      <c r="C14" s="18">
        <f>(210.0/B14*100)</f>
        <v/>
      </c>
      <c r="D14" s="19" t="n">
        <v>5377</v>
      </c>
      <c r="E14" s="18" t="n">
        <v>487.76408804</v>
      </c>
      <c r="F14" s="20" t="n">
        <v>6.90742873</v>
      </c>
      <c r="G14" s="18" t="n">
        <v>504.75144769</v>
      </c>
      <c r="H14" s="20" t="n">
        <v>4.62371987</v>
      </c>
      <c r="I14" s="18" t="n">
        <v>522.50361342</v>
      </c>
      <c r="J14" s="20" t="n">
        <v>2.27188622</v>
      </c>
      <c r="K14" s="18" t="n">
        <v>533.87548556</v>
      </c>
      <c r="L14" s="20" t="n">
        <v>3.96433112</v>
      </c>
      <c r="M14" s="18" t="n">
        <v>397.46444377</v>
      </c>
      <c r="N14" s="20" t="n">
        <v>18.97557136</v>
      </c>
      <c r="O14" s="18" t="s">
        <v>182</v>
      </c>
      <c r="P14" s="20" t="s">
        <v>182</v>
      </c>
      <c r="Q14" s="18" t="s">
        <v>182</v>
      </c>
      <c r="R14" s="20" t="s">
        <v>182</v>
      </c>
      <c r="S14" s="18" t="s">
        <v>182</v>
      </c>
      <c r="T14" s="20" t="s">
        <v>182</v>
      </c>
      <c r="U14" s="18" t="n">
        <v>459.71901279</v>
      </c>
      <c r="V14" s="20" t="n">
        <v>8.77613751</v>
      </c>
    </row>
    <row r="15" spans="1:22">
      <c r="A15" s="15" t="s">
        <v>190</v>
      </c>
      <c r="B15" s="17" t="n">
        <v>5882</v>
      </c>
      <c r="C15" s="18">
        <f>(206.0/B15*100)</f>
        <v/>
      </c>
      <c r="D15" s="19" t="n">
        <v>5676</v>
      </c>
      <c r="E15" s="18" t="n">
        <v>472.58010814</v>
      </c>
      <c r="F15" s="20" t="n">
        <v>9.66337405</v>
      </c>
      <c r="G15" s="18" t="n">
        <v>514.0965931</v>
      </c>
      <c r="H15" s="20" t="n">
        <v>5.98310531</v>
      </c>
      <c r="I15" s="18" t="n">
        <v>536.44304244</v>
      </c>
      <c r="J15" s="20" t="n">
        <v>2.63055176</v>
      </c>
      <c r="K15" s="18" t="n">
        <v>541.79680038</v>
      </c>
      <c r="L15" s="20" t="n">
        <v>3.47866487</v>
      </c>
      <c r="M15" s="18" t="n">
        <v>346.97734016</v>
      </c>
      <c r="N15" s="20" t="n">
        <v>25.67199834</v>
      </c>
      <c r="O15" s="18" t="s">
        <v>182</v>
      </c>
      <c r="P15" s="20" t="s">
        <v>182</v>
      </c>
      <c r="Q15" s="18" t="n">
        <v>367.66871077</v>
      </c>
      <c r="R15" s="20" t="n">
        <v>14.82638214</v>
      </c>
      <c r="S15" s="18" t="s">
        <v>182</v>
      </c>
      <c r="T15" s="20" t="s">
        <v>182</v>
      </c>
      <c r="U15" s="18" t="n">
        <v>445.19642558</v>
      </c>
      <c r="V15" s="20" t="n">
        <v>9.75806657</v>
      </c>
    </row>
    <row r="16" spans="1:22">
      <c r="A16" s="15" t="s">
        <v>191</v>
      </c>
      <c r="B16" s="17" t="n">
        <v>6108</v>
      </c>
      <c r="C16" s="18">
        <f>(281.0/B16*100)</f>
        <v/>
      </c>
      <c r="D16" s="19" t="n">
        <v>5827</v>
      </c>
      <c r="E16" s="18" t="n">
        <v>447.39605164</v>
      </c>
      <c r="F16" s="20" t="n">
        <v>10.87015286</v>
      </c>
      <c r="G16" s="18" t="n">
        <v>485.47524747</v>
      </c>
      <c r="H16" s="20" t="n">
        <v>6.95525814</v>
      </c>
      <c r="I16" s="18" t="n">
        <v>521.90166161</v>
      </c>
      <c r="J16" s="20" t="n">
        <v>2.85487551</v>
      </c>
      <c r="K16" s="18" t="n">
        <v>513.1650992</v>
      </c>
      <c r="L16" s="20" t="n">
        <v>3.35221958</v>
      </c>
      <c r="M16" s="18" t="n">
        <v>327.78468044</v>
      </c>
      <c r="N16" s="20" t="n">
        <v>17.76127597</v>
      </c>
      <c r="O16" s="18" t="s">
        <v>182</v>
      </c>
      <c r="P16" s="20" t="s">
        <v>182</v>
      </c>
      <c r="Q16" s="18" t="s">
        <v>182</v>
      </c>
      <c r="R16" s="20" t="s">
        <v>182</v>
      </c>
      <c r="S16" s="18" t="s">
        <v>182</v>
      </c>
      <c r="T16" s="20" t="s">
        <v>182</v>
      </c>
      <c r="U16" s="18" t="n">
        <v>393.47115324</v>
      </c>
      <c r="V16" s="20" t="n">
        <v>8.33079753</v>
      </c>
    </row>
    <row r="17" spans="1:22">
      <c r="A17" s="15" t="s">
        <v>192</v>
      </c>
      <c r="B17" s="17" t="n">
        <v>6504</v>
      </c>
      <c r="C17" s="18">
        <f>(854.0/B17*100)</f>
        <v/>
      </c>
      <c r="D17" s="19" t="n">
        <v>5650</v>
      </c>
      <c r="E17" s="18" t="n">
        <v>494.29913271</v>
      </c>
      <c r="F17" s="20" t="n">
        <v>6.43728028</v>
      </c>
      <c r="G17" s="18" t="n">
        <v>509.59859241</v>
      </c>
      <c r="H17" s="20" t="n">
        <v>4.20417577</v>
      </c>
      <c r="I17" s="18" t="n">
        <v>525.64963864</v>
      </c>
      <c r="J17" s="20" t="n">
        <v>3.32050547</v>
      </c>
      <c r="K17" s="18" t="n">
        <v>535.5109628</v>
      </c>
      <c r="L17" s="20" t="n">
        <v>3.93505619</v>
      </c>
      <c r="M17" s="18" t="s">
        <v>182</v>
      </c>
      <c r="N17" s="20" t="s">
        <v>182</v>
      </c>
      <c r="O17" s="18" t="s">
        <v>182</v>
      </c>
      <c r="P17" s="20" t="s">
        <v>182</v>
      </c>
      <c r="Q17" s="18" t="n">
        <v>338.260297</v>
      </c>
      <c r="R17" s="20" t="n">
        <v>14.23011861</v>
      </c>
      <c r="S17" s="18" t="s">
        <v>182</v>
      </c>
      <c r="T17" s="20" t="s">
        <v>182</v>
      </c>
      <c r="U17" s="18" t="n">
        <v>430.55043663</v>
      </c>
      <c r="V17" s="20" t="n">
        <v>8.7091653</v>
      </c>
    </row>
    <row r="18" spans="1:22">
      <c r="A18" s="15" t="s">
        <v>193</v>
      </c>
      <c r="B18" s="17" t="n">
        <v>5532</v>
      </c>
      <c r="C18" s="18">
        <f>(43.0/B18*100)</f>
        <v/>
      </c>
      <c r="D18" s="19" t="n">
        <v>5489</v>
      </c>
      <c r="E18" s="18" t="n">
        <v>450.40746712</v>
      </c>
      <c r="F18" s="20" t="n">
        <v>7.219139</v>
      </c>
      <c r="G18" s="18" t="n">
        <v>465.20514259</v>
      </c>
      <c r="H18" s="20" t="n">
        <v>5.24911763</v>
      </c>
      <c r="I18" s="18" t="n">
        <v>482.48235592</v>
      </c>
      <c r="J18" s="20" t="n">
        <v>4.24351039</v>
      </c>
      <c r="K18" s="18" t="n">
        <v>475.88209276</v>
      </c>
      <c r="L18" s="20" t="n">
        <v>5.10721436</v>
      </c>
      <c r="M18" s="18" t="n">
        <v>344.14369298</v>
      </c>
      <c r="N18" s="20" t="n">
        <v>18.50959331</v>
      </c>
      <c r="O18" s="18" t="s">
        <v>182</v>
      </c>
      <c r="P18" s="20" t="s">
        <v>182</v>
      </c>
      <c r="Q18" s="18" t="s">
        <v>182</v>
      </c>
      <c r="R18" s="20" t="s">
        <v>182</v>
      </c>
      <c r="S18" s="18" t="s">
        <v>182</v>
      </c>
      <c r="T18" s="20" t="s">
        <v>182</v>
      </c>
      <c r="U18" s="18" t="n">
        <v>382.30951884</v>
      </c>
      <c r="V18" s="20" t="n">
        <v>9.02963898</v>
      </c>
    </row>
    <row r="19" spans="1:22">
      <c r="A19" s="15" t="s">
        <v>194</v>
      </c>
      <c r="B19" s="17" t="n">
        <v>5658</v>
      </c>
      <c r="C19" s="18">
        <f>(311.0/B19*100)</f>
        <v/>
      </c>
      <c r="D19" s="19" t="n">
        <v>5347</v>
      </c>
      <c r="E19" s="18" t="n">
        <v>430.86175846</v>
      </c>
      <c r="F19" s="20" t="n">
        <v>7.14320823</v>
      </c>
      <c r="G19" s="18" t="n">
        <v>459.62166429</v>
      </c>
      <c r="H19" s="20" t="n">
        <v>5.88355402</v>
      </c>
      <c r="I19" s="18" t="n">
        <v>480.49548157</v>
      </c>
      <c r="J19" s="20" t="n">
        <v>3.13344906</v>
      </c>
      <c r="K19" s="18" t="n">
        <v>480.33322</v>
      </c>
      <c r="L19" s="20" t="n">
        <v>4.23479456</v>
      </c>
      <c r="M19" s="18" t="n">
        <v>417.5235188</v>
      </c>
      <c r="N19" s="20" t="n">
        <v>18.56400748</v>
      </c>
      <c r="O19" s="18" t="s">
        <v>182</v>
      </c>
      <c r="P19" s="20" t="s">
        <v>182</v>
      </c>
      <c r="Q19" s="18" t="s">
        <v>182</v>
      </c>
      <c r="R19" s="20" t="s">
        <v>182</v>
      </c>
      <c r="S19" s="18" t="s">
        <v>182</v>
      </c>
      <c r="T19" s="20" t="s">
        <v>182</v>
      </c>
      <c r="U19" s="18" t="n">
        <v>389.60839761</v>
      </c>
      <c r="V19" s="20" t="n">
        <v>7.27562636</v>
      </c>
    </row>
    <row r="20" spans="1:22">
      <c r="A20" s="15" t="s">
        <v>195</v>
      </c>
      <c r="B20" s="17" t="n">
        <v>3371</v>
      </c>
      <c r="C20" s="18">
        <f>(81.0/B20*100)</f>
        <v/>
      </c>
      <c r="D20" s="19" t="n">
        <v>3290</v>
      </c>
      <c r="E20" s="18" t="n">
        <v>456.01289348</v>
      </c>
      <c r="F20" s="20" t="n">
        <v>8.112719220000001</v>
      </c>
      <c r="G20" s="18" t="n">
        <v>472.07668195</v>
      </c>
      <c r="H20" s="20" t="n">
        <v>6.38586009</v>
      </c>
      <c r="I20" s="18" t="n">
        <v>490.91149406</v>
      </c>
      <c r="J20" s="20" t="n">
        <v>2.85603501</v>
      </c>
      <c r="K20" s="18" t="n">
        <v>499.26818213</v>
      </c>
      <c r="L20" s="20" t="n">
        <v>4.15279053</v>
      </c>
      <c r="M20" s="18" t="s">
        <v>182</v>
      </c>
      <c r="N20" s="20" t="s">
        <v>182</v>
      </c>
      <c r="O20" s="18" t="s">
        <v>182</v>
      </c>
      <c r="P20" s="20" t="s">
        <v>182</v>
      </c>
      <c r="Q20" s="18" t="s">
        <v>182</v>
      </c>
      <c r="R20" s="20" t="s">
        <v>182</v>
      </c>
      <c r="S20" s="18" t="s">
        <v>182</v>
      </c>
      <c r="T20" s="20" t="s">
        <v>182</v>
      </c>
      <c r="U20" s="18" t="n">
        <v>416.90453333</v>
      </c>
      <c r="V20" s="20" t="n">
        <v>5.86781376</v>
      </c>
    </row>
    <row r="21" spans="1:22">
      <c r="A21" s="15" t="s">
        <v>196</v>
      </c>
      <c r="B21" s="17" t="n">
        <v>5741</v>
      </c>
      <c r="C21" s="18">
        <f>(115.0/B21*100)</f>
        <v/>
      </c>
      <c r="D21" s="19" t="n">
        <v>5626</v>
      </c>
      <c r="E21" s="18" t="n">
        <v>466.40507512</v>
      </c>
      <c r="F21" s="20" t="n">
        <v>8.711424600000001</v>
      </c>
      <c r="G21" s="18" t="n">
        <v>507.95490544</v>
      </c>
      <c r="H21" s="20" t="n">
        <v>4.43631698</v>
      </c>
      <c r="I21" s="18" t="n">
        <v>524.26446033</v>
      </c>
      <c r="J21" s="20" t="n">
        <v>2.65770664</v>
      </c>
      <c r="K21" s="18" t="n">
        <v>535.1428705</v>
      </c>
      <c r="L21" s="20" t="n">
        <v>3.35003962</v>
      </c>
      <c r="M21" s="18" t="n">
        <v>412.14039851</v>
      </c>
      <c r="N21" s="20" t="n">
        <v>36.64432922</v>
      </c>
      <c r="O21" s="18" t="s">
        <v>182</v>
      </c>
      <c r="P21" s="20" t="s">
        <v>182</v>
      </c>
      <c r="Q21" s="18" t="s">
        <v>182</v>
      </c>
      <c r="R21" s="20" t="s">
        <v>182</v>
      </c>
      <c r="S21" s="18" t="s">
        <v>182</v>
      </c>
      <c r="T21" s="20" t="s">
        <v>182</v>
      </c>
      <c r="U21" s="18" t="n">
        <v>459.94441497</v>
      </c>
      <c r="V21" s="20" t="n">
        <v>9.59470619</v>
      </c>
    </row>
    <row r="22" spans="1:22">
      <c r="A22" s="15" t="s">
        <v>197</v>
      </c>
      <c r="B22" s="17" t="n">
        <v>6598</v>
      </c>
      <c r="C22" s="18">
        <f>(107.0/B22*100)</f>
        <v/>
      </c>
      <c r="D22" s="19" t="n">
        <v>6491</v>
      </c>
      <c r="E22" s="18" t="n">
        <v>443.23061986</v>
      </c>
      <c r="F22" s="20" t="n">
        <v>12.59825788</v>
      </c>
      <c r="G22" s="18" t="n">
        <v>444.51806597</v>
      </c>
      <c r="H22" s="20" t="n">
        <v>11.22647803</v>
      </c>
      <c r="I22" s="18" t="n">
        <v>496.27702305</v>
      </c>
      <c r="J22" s="20" t="n">
        <v>4.22708765</v>
      </c>
      <c r="K22" s="18" t="n">
        <v>514.70002834</v>
      </c>
      <c r="L22" s="20" t="n">
        <v>3.95330117</v>
      </c>
      <c r="M22" s="18" t="n">
        <v>371.78539807</v>
      </c>
      <c r="N22" s="20" t="n">
        <v>9.287245390000001</v>
      </c>
      <c r="O22" s="18" t="s">
        <v>182</v>
      </c>
      <c r="P22" s="20" t="s">
        <v>182</v>
      </c>
      <c r="Q22" s="18" t="n">
        <v>481.75555063</v>
      </c>
      <c r="R22" s="20" t="n">
        <v>8.711038220000001</v>
      </c>
      <c r="S22" s="18" t="s">
        <v>182</v>
      </c>
      <c r="T22" s="20" t="s">
        <v>182</v>
      </c>
      <c r="U22" s="18" t="n">
        <v>386.27560526</v>
      </c>
      <c r="V22" s="20" t="n">
        <v>8.53785641</v>
      </c>
    </row>
    <row r="23" spans="1:22">
      <c r="A23" s="15" t="s">
        <v>198</v>
      </c>
      <c r="B23" s="17" t="n">
        <v>11583</v>
      </c>
      <c r="C23" s="18">
        <f>(578.0/B23*100)</f>
        <v/>
      </c>
      <c r="D23" s="19" t="n">
        <v>11005</v>
      </c>
      <c r="E23" s="18" t="n">
        <v>461.48137454</v>
      </c>
      <c r="F23" s="20" t="n">
        <v>7.64812423</v>
      </c>
      <c r="G23" s="18" t="n">
        <v>477.8848791</v>
      </c>
      <c r="H23" s="20" t="n">
        <v>5.30209176</v>
      </c>
      <c r="I23" s="18" t="n">
        <v>495.93907084</v>
      </c>
      <c r="J23" s="20" t="n">
        <v>2.81707109</v>
      </c>
      <c r="K23" s="18" t="n">
        <v>497.34062279</v>
      </c>
      <c r="L23" s="20" t="n">
        <v>4.1159589</v>
      </c>
      <c r="M23" s="18" t="n">
        <v>415.78740956</v>
      </c>
      <c r="N23" s="20" t="n">
        <v>22.44752181</v>
      </c>
      <c r="O23" s="18" t="s">
        <v>182</v>
      </c>
      <c r="P23" s="20" t="s">
        <v>182</v>
      </c>
      <c r="Q23" s="18" t="s">
        <v>182</v>
      </c>
      <c r="R23" s="20" t="s">
        <v>182</v>
      </c>
      <c r="S23" s="18" t="s">
        <v>182</v>
      </c>
      <c r="T23" s="20" t="s">
        <v>182</v>
      </c>
      <c r="U23" s="18" t="n">
        <v>417.3065665</v>
      </c>
      <c r="V23" s="20" t="n">
        <v>7.96876475</v>
      </c>
    </row>
    <row r="24" spans="1:22">
      <c r="A24" s="15" t="s">
        <v>199</v>
      </c>
      <c r="B24" s="17" t="n">
        <v>6647</v>
      </c>
      <c r="C24" s="18">
        <f>(32.0/B24*100)</f>
        <v/>
      </c>
      <c r="D24" s="19" t="n">
        <v>6615</v>
      </c>
      <c r="E24" s="18" t="n">
        <v>483.38050142</v>
      </c>
      <c r="F24" s="20" t="n">
        <v>5.51412717</v>
      </c>
      <c r="G24" s="18" t="n">
        <v>507.07558994</v>
      </c>
      <c r="H24" s="20" t="n">
        <v>5.6430258</v>
      </c>
      <c r="I24" s="18" t="n">
        <v>524.65580231</v>
      </c>
      <c r="J24" s="20" t="n">
        <v>3.13571792</v>
      </c>
      <c r="K24" s="18" t="n">
        <v>529.4917768</v>
      </c>
      <c r="L24" s="20" t="n">
        <v>4.01753303</v>
      </c>
      <c r="M24" s="18" t="n">
        <v>421.72680658</v>
      </c>
      <c r="N24" s="20" t="n">
        <v>17.49008828</v>
      </c>
      <c r="O24" s="18" t="s">
        <v>182</v>
      </c>
      <c r="P24" s="20" t="s">
        <v>182</v>
      </c>
      <c r="Q24" s="18" t="s">
        <v>182</v>
      </c>
      <c r="R24" s="20" t="s">
        <v>182</v>
      </c>
      <c r="S24" s="18" t="s">
        <v>182</v>
      </c>
      <c r="T24" s="20" t="s">
        <v>182</v>
      </c>
      <c r="U24" s="18" t="n">
        <v>438.46098179</v>
      </c>
      <c r="V24" s="20" t="n">
        <v>13.23695688</v>
      </c>
    </row>
    <row r="25" spans="1:22">
      <c r="A25" s="15" t="s">
        <v>200</v>
      </c>
      <c r="B25" s="17" t="n">
        <v>5581</v>
      </c>
      <c r="C25" s="18">
        <f>(28.0/B25*100)</f>
        <v/>
      </c>
      <c r="D25" s="19" t="n">
        <v>5553</v>
      </c>
      <c r="E25" s="18" t="n">
        <v>468.64605692</v>
      </c>
      <c r="F25" s="20" t="n">
        <v>6.83651119</v>
      </c>
      <c r="G25" s="18" t="n">
        <v>472.94144155</v>
      </c>
      <c r="H25" s="20" t="n">
        <v>5.4191664</v>
      </c>
      <c r="I25" s="18" t="n">
        <v>527.09799421</v>
      </c>
      <c r="J25" s="20" t="n">
        <v>3.33362263</v>
      </c>
      <c r="K25" s="18" t="n">
        <v>555.2957476300001</v>
      </c>
      <c r="L25" s="20" t="n">
        <v>5.3111657</v>
      </c>
      <c r="M25" s="18" t="n">
        <v>368.87327966</v>
      </c>
      <c r="N25" s="20" t="n">
        <v>23.3815843</v>
      </c>
      <c r="O25" s="18" t="s">
        <v>182</v>
      </c>
      <c r="P25" s="20" t="s">
        <v>182</v>
      </c>
      <c r="Q25" s="18" t="s">
        <v>182</v>
      </c>
      <c r="R25" s="20" t="s">
        <v>182</v>
      </c>
      <c r="S25" s="18" t="s">
        <v>182</v>
      </c>
      <c r="T25" s="20" t="s">
        <v>182</v>
      </c>
      <c r="U25" s="18" t="n">
        <v>428.37380501</v>
      </c>
      <c r="V25" s="20" t="n">
        <v>20.46019898</v>
      </c>
    </row>
    <row r="26" spans="1:22">
      <c r="A26" s="15" t="s">
        <v>201</v>
      </c>
      <c r="B26" s="17" t="n">
        <v>4869</v>
      </c>
      <c r="C26" s="18">
        <f>(124.0/B26*100)</f>
        <v/>
      </c>
      <c r="D26" s="19" t="n">
        <v>4745</v>
      </c>
      <c r="E26" s="18" t="n">
        <v>456.45292936</v>
      </c>
      <c r="F26" s="20" t="n">
        <v>6.96928501</v>
      </c>
      <c r="G26" s="18" t="n">
        <v>454.26914603</v>
      </c>
      <c r="H26" s="20" t="n">
        <v>4.96886569</v>
      </c>
      <c r="I26" s="18" t="n">
        <v>493.92069523</v>
      </c>
      <c r="J26" s="20" t="n">
        <v>2.033583</v>
      </c>
      <c r="K26" s="18" t="n">
        <v>505.29770244</v>
      </c>
      <c r="L26" s="20" t="n">
        <v>3.6452662</v>
      </c>
      <c r="M26" s="18" t="s">
        <v>182</v>
      </c>
      <c r="N26" s="20" t="s">
        <v>182</v>
      </c>
      <c r="O26" s="18" t="s">
        <v>182</v>
      </c>
      <c r="P26" s="20" t="s">
        <v>182</v>
      </c>
      <c r="Q26" s="18" t="s">
        <v>182</v>
      </c>
      <c r="R26" s="20" t="s">
        <v>182</v>
      </c>
      <c r="S26" s="18" t="s">
        <v>182</v>
      </c>
      <c r="T26" s="20" t="s">
        <v>182</v>
      </c>
      <c r="U26" s="18" t="n">
        <v>435.65860258</v>
      </c>
      <c r="V26" s="20" t="n">
        <v>10.06231801</v>
      </c>
    </row>
    <row r="27" spans="1:22">
      <c r="A27" s="15" t="s">
        <v>202</v>
      </c>
      <c r="B27" s="17" t="n">
        <v>5299</v>
      </c>
      <c r="C27" s="18">
        <f>(255.0/B27*100)</f>
        <v/>
      </c>
      <c r="D27" s="19" t="n">
        <v>5044</v>
      </c>
      <c r="E27" s="18" t="n">
        <v>452.56448147</v>
      </c>
      <c r="F27" s="20" t="n">
        <v>5.75603505</v>
      </c>
      <c r="G27" s="18" t="n">
        <v>481.48359385</v>
      </c>
      <c r="H27" s="20" t="n">
        <v>5.04923275</v>
      </c>
      <c r="I27" s="18" t="n">
        <v>496.12925321</v>
      </c>
      <c r="J27" s="20" t="n">
        <v>2.1815468</v>
      </c>
      <c r="K27" s="18" t="n">
        <v>505.21181921</v>
      </c>
      <c r="L27" s="20" t="n">
        <v>3.22224835</v>
      </c>
      <c r="M27" s="18" t="n">
        <v>387.30917951</v>
      </c>
      <c r="N27" s="20" t="n">
        <v>16.08929805</v>
      </c>
      <c r="O27" s="18" t="s">
        <v>182</v>
      </c>
      <c r="P27" s="20" t="s">
        <v>182</v>
      </c>
      <c r="Q27" s="18" t="s">
        <v>182</v>
      </c>
      <c r="R27" s="20" t="s">
        <v>182</v>
      </c>
      <c r="S27" s="18" t="s">
        <v>182</v>
      </c>
      <c r="T27" s="20" t="s">
        <v>182</v>
      </c>
      <c r="U27" s="18" t="n">
        <v>412.44619293</v>
      </c>
      <c r="V27" s="20" t="n">
        <v>4.57365483</v>
      </c>
    </row>
    <row r="28" spans="1:22">
      <c r="A28" s="15" t="s">
        <v>203</v>
      </c>
      <c r="B28" s="17" t="n">
        <v>7568</v>
      </c>
      <c r="C28" s="18">
        <f>(173.0/B28*100)</f>
        <v/>
      </c>
      <c r="D28" s="19" t="n">
        <v>7395</v>
      </c>
      <c r="E28" s="18" t="n">
        <v>396.25187761</v>
      </c>
      <c r="F28" s="20" t="n">
        <v>4.25350977</v>
      </c>
      <c r="G28" s="18" t="n">
        <v>414.69448678</v>
      </c>
      <c r="H28" s="20" t="n">
        <v>3.27071735</v>
      </c>
      <c r="I28" s="18" t="n">
        <v>430.77347431</v>
      </c>
      <c r="J28" s="20" t="n">
        <v>2.67325464</v>
      </c>
      <c r="K28" s="18" t="n">
        <v>449.83596343</v>
      </c>
      <c r="L28" s="20" t="n">
        <v>3.68425593</v>
      </c>
      <c r="M28" s="18" t="n">
        <v>334.93985653</v>
      </c>
      <c r="N28" s="20" t="n">
        <v>9.19196545</v>
      </c>
      <c r="O28" s="18" t="s">
        <v>182</v>
      </c>
      <c r="P28" s="20" t="s">
        <v>182</v>
      </c>
      <c r="Q28" s="18" t="s">
        <v>182</v>
      </c>
      <c r="R28" s="20" t="s">
        <v>182</v>
      </c>
      <c r="S28" s="18" t="s">
        <v>182</v>
      </c>
      <c r="T28" s="20" t="s">
        <v>182</v>
      </c>
      <c r="U28" s="18" t="n">
        <v>369.50445837</v>
      </c>
      <c r="V28" s="20" t="n">
        <v>5.92656115</v>
      </c>
    </row>
    <row r="29" spans="1:22">
      <c r="A29" s="15" t="s">
        <v>204</v>
      </c>
      <c r="B29" s="17" t="n">
        <v>5385</v>
      </c>
      <c r="C29" s="18">
        <f>(37.0/B29*100)</f>
        <v/>
      </c>
      <c r="D29" s="19" t="n">
        <v>5348</v>
      </c>
      <c r="E29" s="18" t="n">
        <v>452.96067515</v>
      </c>
      <c r="F29" s="20" t="n">
        <v>9.108061040000001</v>
      </c>
      <c r="G29" s="18" t="n">
        <v>496.84415198</v>
      </c>
      <c r="H29" s="20" t="n">
        <v>4.13655722</v>
      </c>
      <c r="I29" s="18" t="n">
        <v>513.22012946</v>
      </c>
      <c r="J29" s="20" t="n">
        <v>2.95261464</v>
      </c>
      <c r="K29" s="18" t="n">
        <v>520.59830862</v>
      </c>
      <c r="L29" s="20" t="n">
        <v>3.63293446</v>
      </c>
      <c r="M29" s="18" t="n">
        <v>324.13415987</v>
      </c>
      <c r="N29" s="20" t="n">
        <v>51.69632977</v>
      </c>
      <c r="O29" s="18" t="s">
        <v>182</v>
      </c>
      <c r="P29" s="20" t="s">
        <v>182</v>
      </c>
      <c r="Q29" s="18" t="n">
        <v>314.02123871</v>
      </c>
      <c r="R29" s="20" t="n">
        <v>13.26138992</v>
      </c>
      <c r="S29" s="18" t="s">
        <v>182</v>
      </c>
      <c r="T29" s="20" t="s">
        <v>182</v>
      </c>
      <c r="U29" s="18" t="n">
        <v>397.96911716</v>
      </c>
      <c r="V29" s="20" t="n">
        <v>14.02973945</v>
      </c>
    </row>
    <row r="30" spans="1:22">
      <c r="A30" s="15" t="s">
        <v>205</v>
      </c>
      <c r="B30" s="17" t="n">
        <v>4520</v>
      </c>
      <c r="C30" s="18">
        <f>(682.0/B30*100)</f>
        <v/>
      </c>
      <c r="D30" s="19" t="n">
        <v>3838</v>
      </c>
      <c r="E30" s="18" t="n">
        <v>490.72312438</v>
      </c>
      <c r="F30" s="20" t="n">
        <v>10.94659537</v>
      </c>
      <c r="G30" s="18" t="n">
        <v>508.64121607</v>
      </c>
      <c r="H30" s="20" t="n">
        <v>6.85662757</v>
      </c>
      <c r="I30" s="18" t="n">
        <v>520.63967474</v>
      </c>
      <c r="J30" s="20" t="n">
        <v>3.51001128</v>
      </c>
      <c r="K30" s="18" t="n">
        <v>535.5589962400001</v>
      </c>
      <c r="L30" s="20" t="n">
        <v>3.96178862</v>
      </c>
      <c r="M30" s="18" t="n">
        <v>405.01001004</v>
      </c>
      <c r="N30" s="20" t="n">
        <v>26.28454288</v>
      </c>
      <c r="O30" s="18" t="s">
        <v>182</v>
      </c>
      <c r="P30" s="20" t="s">
        <v>182</v>
      </c>
      <c r="Q30" s="18" t="s">
        <v>182</v>
      </c>
      <c r="R30" s="20" t="s">
        <v>182</v>
      </c>
      <c r="S30" s="18" t="s">
        <v>182</v>
      </c>
      <c r="T30" s="20" t="s">
        <v>182</v>
      </c>
      <c r="U30" s="18" t="n">
        <v>428.15617087</v>
      </c>
      <c r="V30" s="20" t="n">
        <v>7.10896395</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(20.0/B32*100)</f>
        <v/>
      </c>
      <c r="D32" s="19" t="n">
        <v>4458</v>
      </c>
      <c r="E32" s="18" t="n">
        <v>469.75500912</v>
      </c>
      <c r="F32" s="20" t="n">
        <v>7.5688143</v>
      </c>
      <c r="G32" s="18" t="n">
        <v>491.7629116</v>
      </c>
      <c r="H32" s="20" t="n">
        <v>4.83179721</v>
      </c>
      <c r="I32" s="18" t="n">
        <v>511.87577034</v>
      </c>
      <c r="J32" s="20" t="n">
        <v>2.70994519</v>
      </c>
      <c r="K32" s="18" t="n">
        <v>518.7527159700001</v>
      </c>
      <c r="L32" s="20" t="n">
        <v>3.3230579</v>
      </c>
      <c r="M32" s="18" t="n">
        <v>415.96615723</v>
      </c>
      <c r="N32" s="20" t="n">
        <v>23.22638406</v>
      </c>
      <c r="O32" s="18" t="s">
        <v>182</v>
      </c>
      <c r="P32" s="20" t="s">
        <v>182</v>
      </c>
      <c r="Q32" s="18" t="s">
        <v>182</v>
      </c>
      <c r="R32" s="20" t="s">
        <v>182</v>
      </c>
      <c r="S32" s="18" t="s">
        <v>182</v>
      </c>
      <c r="T32" s="20" t="s">
        <v>182</v>
      </c>
      <c r="U32" s="18" t="n">
        <v>416.19665459</v>
      </c>
      <c r="V32" s="20" t="n">
        <v>9.632456489999999</v>
      </c>
    </row>
    <row r="33" spans="1:22">
      <c r="A33" s="15" t="s">
        <v>208</v>
      </c>
      <c r="B33" s="17" t="n">
        <v>7325</v>
      </c>
      <c r="C33" s="18">
        <f>(274.0/B33*100)</f>
        <v/>
      </c>
      <c r="D33" s="19" t="n">
        <v>7051</v>
      </c>
      <c r="E33" s="18" t="n">
        <v>475.53968396</v>
      </c>
      <c r="F33" s="20" t="n">
        <v>8.41812129</v>
      </c>
      <c r="G33" s="18" t="n">
        <v>483.201701</v>
      </c>
      <c r="H33" s="20" t="n">
        <v>4.06970721</v>
      </c>
      <c r="I33" s="18" t="n">
        <v>502.79685311</v>
      </c>
      <c r="J33" s="20" t="n">
        <v>2.86320568</v>
      </c>
      <c r="K33" s="18" t="n">
        <v>510.02489792</v>
      </c>
      <c r="L33" s="20" t="n">
        <v>4.09867428</v>
      </c>
      <c r="M33" s="18" t="n">
        <v>376.02911283</v>
      </c>
      <c r="N33" s="20" t="n">
        <v>21.32653468</v>
      </c>
      <c r="O33" s="18" t="s">
        <v>182</v>
      </c>
      <c r="P33" s="20" t="s">
        <v>182</v>
      </c>
      <c r="Q33" s="18" t="s">
        <v>182</v>
      </c>
      <c r="R33" s="20" t="s">
        <v>182</v>
      </c>
      <c r="S33" s="18" t="s">
        <v>182</v>
      </c>
      <c r="T33" s="20" t="s">
        <v>182</v>
      </c>
      <c r="U33" s="18" t="n">
        <v>423.03967265</v>
      </c>
      <c r="V33" s="20" t="n">
        <v>9.027154380000001</v>
      </c>
    </row>
    <row r="34" spans="1:22">
      <c r="A34" s="15" t="s">
        <v>209</v>
      </c>
      <c r="B34" s="17" t="n">
        <v>6350</v>
      </c>
      <c r="C34" s="18">
        <f>(117.0/B34*100)</f>
        <v/>
      </c>
      <c r="D34" s="19" t="n">
        <v>6233</v>
      </c>
      <c r="E34" s="18" t="n">
        <v>412.29944986</v>
      </c>
      <c r="F34" s="20" t="n">
        <v>5.52518033</v>
      </c>
      <c r="G34" s="18" t="n">
        <v>450.13389959</v>
      </c>
      <c r="H34" s="20" t="n">
        <v>4.1732264</v>
      </c>
      <c r="I34" s="18" t="n">
        <v>474.00499713</v>
      </c>
      <c r="J34" s="20" t="n">
        <v>2.60628946</v>
      </c>
      <c r="K34" s="18" t="n">
        <v>474.33604296</v>
      </c>
      <c r="L34" s="20" t="n">
        <v>4.62946789</v>
      </c>
      <c r="M34" s="18" t="n">
        <v>336.00964723</v>
      </c>
      <c r="N34" s="20" t="n">
        <v>14.75537024</v>
      </c>
      <c r="O34" s="18" t="s">
        <v>182</v>
      </c>
      <c r="P34" s="20" t="s">
        <v>182</v>
      </c>
      <c r="Q34" s="18" t="n">
        <v>263.37193708</v>
      </c>
      <c r="R34" s="20" t="n">
        <v>13.61114927</v>
      </c>
      <c r="S34" s="18" t="s">
        <v>182</v>
      </c>
      <c r="T34" s="20" t="s">
        <v>182</v>
      </c>
      <c r="U34" s="18" t="n">
        <v>354.84279314</v>
      </c>
      <c r="V34" s="20" t="n">
        <v>7.61624621</v>
      </c>
    </row>
    <row r="35" spans="1:22">
      <c r="A35" s="15" t="s">
        <v>210</v>
      </c>
      <c r="B35" s="17" t="n">
        <v>6406</v>
      </c>
      <c r="C35" s="18">
        <f>(105.0/B35*100)</f>
        <v/>
      </c>
      <c r="D35" s="19" t="n">
        <v>6301</v>
      </c>
      <c r="E35" s="18" t="n">
        <v>493.88701594</v>
      </c>
      <c r="F35" s="20" t="n">
        <v>7.97528227</v>
      </c>
      <c r="G35" s="18" t="n">
        <v>493.00915712</v>
      </c>
      <c r="H35" s="20" t="n">
        <v>5.21000982</v>
      </c>
      <c r="I35" s="18" t="n">
        <v>514.79173776</v>
      </c>
      <c r="J35" s="20" t="n">
        <v>1.93925667</v>
      </c>
      <c r="K35" s="18" t="n">
        <v>517.12792533</v>
      </c>
      <c r="L35" s="20" t="n">
        <v>3.49327832</v>
      </c>
      <c r="M35" s="18" t="n">
        <v>430.2645433</v>
      </c>
      <c r="N35" s="20" t="n">
        <v>21.07802728</v>
      </c>
      <c r="O35" s="18" t="s">
        <v>182</v>
      </c>
      <c r="P35" s="20" t="s">
        <v>182</v>
      </c>
      <c r="Q35" s="18" t="n">
        <v>337.32521215</v>
      </c>
      <c r="R35" s="20" t="n">
        <v>11.65794297</v>
      </c>
      <c r="S35" s="18" t="s">
        <v>182</v>
      </c>
      <c r="T35" s="20" t="s">
        <v>182</v>
      </c>
      <c r="U35" s="18" t="n">
        <v>418.50994637</v>
      </c>
      <c r="V35" s="20" t="n">
        <v>7.56654059</v>
      </c>
    </row>
    <row r="36" spans="1:22">
      <c r="A36" s="15" t="s">
        <v>211</v>
      </c>
      <c r="B36" s="17" t="n">
        <v>6736</v>
      </c>
      <c r="C36" s="18">
        <f>(109.0/B36*100)</f>
        <v/>
      </c>
      <c r="D36" s="19" t="n">
        <v>6627</v>
      </c>
      <c r="E36" s="18" t="n">
        <v>445.3876951</v>
      </c>
      <c r="F36" s="20" t="n">
        <v>8.36753407</v>
      </c>
      <c r="G36" s="18" t="n">
        <v>489.62558103</v>
      </c>
      <c r="H36" s="20" t="n">
        <v>4.87272862</v>
      </c>
      <c r="I36" s="18" t="n">
        <v>505.19248166</v>
      </c>
      <c r="J36" s="20" t="n">
        <v>2.30135215</v>
      </c>
      <c r="K36" s="18" t="n">
        <v>504.57548695</v>
      </c>
      <c r="L36" s="20" t="n">
        <v>3.25744693</v>
      </c>
      <c r="M36" s="18" t="n">
        <v>369.72364582</v>
      </c>
      <c r="N36" s="20" t="n">
        <v>22.3136275</v>
      </c>
      <c r="O36" s="18" t="s">
        <v>182</v>
      </c>
      <c r="P36" s="20" t="s">
        <v>182</v>
      </c>
      <c r="Q36" s="18" t="s">
        <v>182</v>
      </c>
      <c r="R36" s="20" t="s">
        <v>182</v>
      </c>
      <c r="S36" s="18" t="s">
        <v>182</v>
      </c>
      <c r="T36" s="20" t="s">
        <v>182</v>
      </c>
      <c r="U36" s="18" t="n">
        <v>415.76794911</v>
      </c>
      <c r="V36" s="20" t="n">
        <v>7.56775267</v>
      </c>
    </row>
    <row r="37" spans="1:22">
      <c r="A37" s="15" t="s">
        <v>212</v>
      </c>
      <c r="B37" s="17" t="n">
        <v>5458</v>
      </c>
      <c r="C37" s="18">
        <f>(382.0/B37*100)</f>
        <v/>
      </c>
      <c r="D37" s="19" t="n">
        <v>5076</v>
      </c>
      <c r="E37" s="18" t="n">
        <v>502.53346749</v>
      </c>
      <c r="F37" s="20" t="n">
        <v>6.75649622</v>
      </c>
      <c r="G37" s="18" t="n">
        <v>526.81272814</v>
      </c>
      <c r="H37" s="20" t="n">
        <v>4.3731665</v>
      </c>
      <c r="I37" s="18" t="n">
        <v>508.8623731</v>
      </c>
      <c r="J37" s="20" t="n">
        <v>3.77456051</v>
      </c>
      <c r="K37" s="18" t="n">
        <v>513.18108235</v>
      </c>
      <c r="L37" s="20" t="n">
        <v>4.43056039</v>
      </c>
      <c r="M37" s="18" t="n">
        <v>343.16972128</v>
      </c>
      <c r="N37" s="20" t="n">
        <v>23.12127196</v>
      </c>
      <c r="O37" s="18" t="s">
        <v>182</v>
      </c>
      <c r="P37" s="20" t="s">
        <v>182</v>
      </c>
      <c r="Q37" s="18" t="s">
        <v>182</v>
      </c>
      <c r="R37" s="20" t="s">
        <v>182</v>
      </c>
      <c r="S37" s="18" t="s">
        <v>182</v>
      </c>
      <c r="T37" s="20" t="s">
        <v>182</v>
      </c>
      <c r="U37" s="18" t="n">
        <v>423.23469538</v>
      </c>
      <c r="V37" s="20" t="n">
        <v>6.72404322</v>
      </c>
    </row>
    <row r="38" spans="1:22">
      <c r="A38" s="15" t="s">
        <v>213</v>
      </c>
      <c r="B38" s="17" t="n">
        <v>5860</v>
      </c>
      <c r="C38" s="18">
        <f>(83.0/B38*100)</f>
        <v/>
      </c>
      <c r="D38" s="19" t="n">
        <v>5777</v>
      </c>
      <c r="E38" s="18" t="n">
        <v>471.41966372</v>
      </c>
      <c r="F38" s="20" t="n">
        <v>8.32857125</v>
      </c>
      <c r="G38" s="18" t="n">
        <v>487.06448229</v>
      </c>
      <c r="H38" s="20" t="n">
        <v>5.7215934</v>
      </c>
      <c r="I38" s="18" t="n">
        <v>504.2035134</v>
      </c>
      <c r="J38" s="20" t="n">
        <v>2.91489351</v>
      </c>
      <c r="K38" s="18" t="n">
        <v>503.47028756</v>
      </c>
      <c r="L38" s="20" t="n">
        <v>4.69697818</v>
      </c>
      <c r="M38" s="18" t="n">
        <v>369.61260262</v>
      </c>
      <c r="N38" s="20" t="n">
        <v>18.26023486</v>
      </c>
      <c r="O38" s="18" t="s">
        <v>182</v>
      </c>
      <c r="P38" s="20" t="s">
        <v>182</v>
      </c>
      <c r="Q38" s="18" t="s">
        <v>182</v>
      </c>
      <c r="R38" s="20" t="s">
        <v>182</v>
      </c>
      <c r="S38" s="18" t="s">
        <v>182</v>
      </c>
      <c r="T38" s="20" t="s">
        <v>182</v>
      </c>
      <c r="U38" s="18" t="n">
        <v>428.21845248</v>
      </c>
      <c r="V38" s="20" t="n">
        <v>6.52918078</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(5704.0/B40*100)</f>
        <v/>
      </c>
      <c r="D40" s="19" t="n">
        <v>8453</v>
      </c>
      <c r="E40" s="18" t="n">
        <v>458.59494556</v>
      </c>
      <c r="F40" s="20" t="n">
        <v>9.62817845</v>
      </c>
      <c r="G40" s="18" t="n">
        <v>501.32928905</v>
      </c>
      <c r="H40" s="20" t="n">
        <v>6.25901555</v>
      </c>
      <c r="I40" s="18" t="n">
        <v>508.79644447</v>
      </c>
      <c r="J40" s="20" t="n">
        <v>3.51206564</v>
      </c>
      <c r="K40" s="18" t="n">
        <v>514.42317201</v>
      </c>
      <c r="L40" s="20" t="n">
        <v>4.3217217</v>
      </c>
      <c r="M40" s="18" t="n">
        <v>432.02468627</v>
      </c>
      <c r="N40" s="20" t="n">
        <v>21.89614716</v>
      </c>
      <c r="O40" s="18" t="s">
        <v>182</v>
      </c>
      <c r="P40" s="20" t="s">
        <v>182</v>
      </c>
      <c r="Q40" s="18" t="n">
        <v>493.18465857</v>
      </c>
      <c r="R40" s="20" t="n">
        <v>2.25147869</v>
      </c>
      <c r="S40" s="18" t="s">
        <v>182</v>
      </c>
      <c r="T40" s="20" t="s">
        <v>182</v>
      </c>
      <c r="U40" s="18" t="n">
        <v>413.26884543</v>
      </c>
      <c r="V40" s="20" t="n">
        <v>7.52425514</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(3063.0/B46*100)</f>
        <v/>
      </c>
      <c r="D46" s="19" t="n">
        <v>20078</v>
      </c>
      <c r="E46" s="18" t="n">
        <v>362.96649321</v>
      </c>
      <c r="F46" s="20" t="n">
        <v>6.90008989</v>
      </c>
      <c r="G46" s="18" t="n">
        <v>411.14960559</v>
      </c>
      <c r="H46" s="20" t="n">
        <v>5.72229789</v>
      </c>
      <c r="I46" s="18" t="n">
        <v>425.87634365</v>
      </c>
      <c r="J46" s="20" t="n">
        <v>4.27752458</v>
      </c>
      <c r="K46" s="18" t="n">
        <v>443.33990872</v>
      </c>
      <c r="L46" s="20" t="n">
        <v>4.64657906</v>
      </c>
      <c r="M46" s="18" t="n">
        <v>307.86644132</v>
      </c>
      <c r="N46" s="20" t="n">
        <v>11.90587687</v>
      </c>
      <c r="O46" s="18" t="s">
        <v>182</v>
      </c>
      <c r="P46" s="20" t="s">
        <v>182</v>
      </c>
      <c r="Q46" s="18" t="s">
        <v>182</v>
      </c>
      <c r="R46" s="20" t="s">
        <v>182</v>
      </c>
      <c r="S46" s="18" t="s">
        <v>182</v>
      </c>
      <c r="T46" s="20" t="s">
        <v>182</v>
      </c>
      <c r="U46" s="18" t="n">
        <v>389.82043192</v>
      </c>
      <c r="V46" s="20" t="n">
        <v>3.82087562</v>
      </c>
    </row>
    <row r="47" spans="1:22">
      <c r="A47" s="15" t="s">
        <v>222</v>
      </c>
      <c r="B47" s="17" t="n">
        <v>5928</v>
      </c>
      <c r="C47" s="18">
        <f>(293.0/B47*100)</f>
        <v/>
      </c>
      <c r="D47" s="19" t="n">
        <v>5635</v>
      </c>
      <c r="E47" s="18" t="n">
        <v>375.82543019</v>
      </c>
      <c r="F47" s="20" t="n">
        <v>8.529312470000001</v>
      </c>
      <c r="G47" s="18" t="n">
        <v>425.59769681</v>
      </c>
      <c r="H47" s="20" t="n">
        <v>6.99445615</v>
      </c>
      <c r="I47" s="18" t="n">
        <v>460.65425215</v>
      </c>
      <c r="J47" s="20" t="n">
        <v>4.46747535</v>
      </c>
      <c r="K47" s="18" t="n">
        <v>463.84146949</v>
      </c>
      <c r="L47" s="20" t="n">
        <v>5.78096302</v>
      </c>
      <c r="M47" s="18" t="n">
        <v>325.00177883</v>
      </c>
      <c r="N47" s="20" t="n">
        <v>13.28366105</v>
      </c>
      <c r="O47" s="18" t="s">
        <v>182</v>
      </c>
      <c r="P47" s="20" t="s">
        <v>182</v>
      </c>
      <c r="Q47" s="18" t="s">
        <v>182</v>
      </c>
      <c r="R47" s="20" t="s">
        <v>182</v>
      </c>
      <c r="S47" s="18" t="s">
        <v>182</v>
      </c>
      <c r="T47" s="20" t="s">
        <v>182</v>
      </c>
      <c r="U47" s="18" t="n">
        <v>351.99734563</v>
      </c>
      <c r="V47" s="20" t="n">
        <v>6.16132931</v>
      </c>
    </row>
    <row r="48" spans="1:22">
      <c r="A48" s="15" t="s">
        <v>223</v>
      </c>
      <c r="B48" s="17" t="n">
        <v>9841</v>
      </c>
      <c r="C48" s="18">
        <f>(19.0/B48*100)</f>
        <v/>
      </c>
      <c r="D48" s="19" t="n">
        <v>9822</v>
      </c>
      <c r="E48" s="18" t="n">
        <v>431.24636418</v>
      </c>
      <c r="F48" s="20" t="n">
        <v>11.27590651</v>
      </c>
      <c r="G48" s="18" t="n">
        <v>452.05349732</v>
      </c>
      <c r="H48" s="20" t="n">
        <v>5.8224861</v>
      </c>
      <c r="I48" s="18" t="n">
        <v>499.66179868</v>
      </c>
      <c r="J48" s="20" t="n">
        <v>5.13889382</v>
      </c>
      <c r="K48" s="18" t="n">
        <v>536.07324061</v>
      </c>
      <c r="L48" s="20" t="n">
        <v>5.89686549</v>
      </c>
      <c r="M48" s="18" t="n">
        <v>324.36252601</v>
      </c>
      <c r="N48" s="20" t="n">
        <v>11.17732921</v>
      </c>
      <c r="O48" s="18" t="s">
        <v>182</v>
      </c>
      <c r="P48" s="20" t="s">
        <v>182</v>
      </c>
      <c r="Q48" s="18" t="s">
        <v>182</v>
      </c>
      <c r="R48" s="20" t="s">
        <v>182</v>
      </c>
      <c r="S48" s="18" t="s">
        <v>182</v>
      </c>
      <c r="T48" s="20" t="s">
        <v>182</v>
      </c>
      <c r="U48" s="18" t="n">
        <v>410.80693049</v>
      </c>
      <c r="V48" s="20" t="n">
        <v>22.13508847</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(1296.0/B50*100)</f>
        <v/>
      </c>
      <c r="D50" s="19" t="n">
        <v>10499</v>
      </c>
      <c r="E50" s="18" t="n">
        <v>384.90229873</v>
      </c>
      <c r="F50" s="20" t="n">
        <v>5.62697094</v>
      </c>
      <c r="G50" s="18" t="n">
        <v>413.00428245</v>
      </c>
      <c r="H50" s="20" t="n">
        <v>4.18540217</v>
      </c>
      <c r="I50" s="18" t="n">
        <v>442.90700458</v>
      </c>
      <c r="J50" s="20" t="n">
        <v>2.93544451</v>
      </c>
      <c r="K50" s="18" t="n">
        <v>456.77665508</v>
      </c>
      <c r="L50" s="20" t="n">
        <v>3.84761691</v>
      </c>
      <c r="M50" s="18" t="n">
        <v>322.25586987</v>
      </c>
      <c r="N50" s="20" t="n">
        <v>8.56992509</v>
      </c>
      <c r="O50" s="18" t="s">
        <v>182</v>
      </c>
      <c r="P50" s="20" t="s">
        <v>182</v>
      </c>
      <c r="Q50" s="18" t="s">
        <v>182</v>
      </c>
      <c r="R50" s="20" t="s">
        <v>182</v>
      </c>
      <c r="S50" s="18" t="s">
        <v>182</v>
      </c>
      <c r="T50" s="20" t="s">
        <v>182</v>
      </c>
      <c r="U50" s="18" t="n">
        <v>393.87763694</v>
      </c>
      <c r="V50" s="20" t="n">
        <v>7.43917924</v>
      </c>
    </row>
    <row r="51" spans="1:22">
      <c r="A51" s="15" t="s">
        <v>226</v>
      </c>
      <c r="B51" s="17" t="n">
        <v>6866</v>
      </c>
      <c r="C51" s="18">
        <f>(115.0/B51*100)</f>
        <v/>
      </c>
      <c r="D51" s="19" t="n">
        <v>6751</v>
      </c>
      <c r="E51" s="18" t="n">
        <v>392.61624614</v>
      </c>
      <c r="F51" s="20" t="n">
        <v>5.07114889</v>
      </c>
      <c r="G51" s="18" t="n">
        <v>410.57937346</v>
      </c>
      <c r="H51" s="20" t="n">
        <v>5.98827665</v>
      </c>
      <c r="I51" s="18" t="n">
        <v>437.81686583</v>
      </c>
      <c r="J51" s="20" t="n">
        <v>2.95741109</v>
      </c>
      <c r="K51" s="18" t="n">
        <v>446.56696931</v>
      </c>
      <c r="L51" s="20" t="n">
        <v>3.64707308</v>
      </c>
      <c r="M51" s="18" t="n">
        <v>306.15936954</v>
      </c>
      <c r="N51" s="20" t="n">
        <v>16.24559738</v>
      </c>
      <c r="O51" s="18" t="s">
        <v>182</v>
      </c>
      <c r="P51" s="20" t="s">
        <v>182</v>
      </c>
      <c r="Q51" s="18" t="n">
        <v>427.96430568</v>
      </c>
      <c r="R51" s="20" t="n">
        <v>5.20460603</v>
      </c>
      <c r="S51" s="18" t="s">
        <v>182</v>
      </c>
      <c r="T51" s="20" t="s">
        <v>182</v>
      </c>
      <c r="U51" s="18" t="n">
        <v>395.40028409</v>
      </c>
      <c r="V51" s="20" t="n">
        <v>5.10903609</v>
      </c>
    </row>
    <row r="52" spans="1:22">
      <c r="A52" s="15" t="s">
        <v>227</v>
      </c>
      <c r="B52" s="17" t="n">
        <v>5809</v>
      </c>
      <c r="C52" s="18">
        <f>(131.0/B52*100)</f>
        <v/>
      </c>
      <c r="D52" s="19" t="n">
        <v>5678</v>
      </c>
      <c r="E52" s="18" t="n">
        <v>445.70139281</v>
      </c>
      <c r="F52" s="20" t="n">
        <v>6.68935943</v>
      </c>
      <c r="G52" s="18" t="n">
        <v>471.86032552</v>
      </c>
      <c r="H52" s="20" t="n">
        <v>5.11761828</v>
      </c>
      <c r="I52" s="18" t="n">
        <v>494.08532661</v>
      </c>
      <c r="J52" s="20" t="n">
        <v>2.86228004</v>
      </c>
      <c r="K52" s="18" t="n">
        <v>504.85375888</v>
      </c>
      <c r="L52" s="20" t="n">
        <v>3.36605358</v>
      </c>
      <c r="M52" s="18" t="n">
        <v>369.52470076</v>
      </c>
      <c r="N52" s="20" t="n">
        <v>22.63947018</v>
      </c>
      <c r="O52" s="18" t="s">
        <v>182</v>
      </c>
      <c r="P52" s="20" t="s">
        <v>182</v>
      </c>
      <c r="Q52" s="18" t="s">
        <v>182</v>
      </c>
      <c r="R52" s="20" t="s">
        <v>182</v>
      </c>
      <c r="S52" s="18" t="s">
        <v>182</v>
      </c>
      <c r="T52" s="20" t="s">
        <v>182</v>
      </c>
      <c r="U52" s="18" t="n">
        <v>386.93870861</v>
      </c>
      <c r="V52" s="20" t="n">
        <v>7.01600021</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(560.0/B54*100)</f>
        <v/>
      </c>
      <c r="D54" s="19" t="n">
        <v>4180</v>
      </c>
      <c r="E54" s="18" t="n">
        <v>332.21808513</v>
      </c>
      <c r="F54" s="20" t="n">
        <v>5.07250252</v>
      </c>
      <c r="G54" s="18" t="n">
        <v>356.66736467</v>
      </c>
      <c r="H54" s="20" t="n">
        <v>5.58632865</v>
      </c>
      <c r="I54" s="18" t="n">
        <v>373.93474251</v>
      </c>
      <c r="J54" s="20" t="n">
        <v>4.00220509</v>
      </c>
      <c r="K54" s="18" t="n">
        <v>394.98711922</v>
      </c>
      <c r="L54" s="20" t="n">
        <v>5.2719178</v>
      </c>
      <c r="M54" s="18" t="n">
        <v>297.57841935</v>
      </c>
      <c r="N54" s="20" t="n">
        <v>8.27344974</v>
      </c>
      <c r="O54" s="18" t="s">
        <v>182</v>
      </c>
      <c r="P54" s="20" t="s">
        <v>182</v>
      </c>
      <c r="Q54" s="18" t="s">
        <v>182</v>
      </c>
      <c r="R54" s="20" t="s">
        <v>182</v>
      </c>
      <c r="S54" s="18" t="s">
        <v>182</v>
      </c>
      <c r="T54" s="20" t="s">
        <v>182</v>
      </c>
      <c r="U54" s="18" t="n">
        <v>318.38247834</v>
      </c>
      <c r="V54" s="20" t="n">
        <v>4.78809602</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482.87442476</v>
      </c>
      <c r="F56" s="20" t="n">
        <v>9.139483439999999</v>
      </c>
      <c r="G56" s="18" t="n">
        <v>513.04752605</v>
      </c>
      <c r="H56" s="20" t="n">
        <v>5.43805626</v>
      </c>
      <c r="I56" s="18" t="n">
        <v>529.68524192</v>
      </c>
      <c r="J56" s="20" t="n">
        <v>2.97508899</v>
      </c>
      <c r="K56" s="18" t="n">
        <v>538.45921764</v>
      </c>
      <c r="L56" s="20" t="n">
        <v>3.92770737</v>
      </c>
      <c r="M56" s="18" t="n">
        <v>431.98054993</v>
      </c>
      <c r="N56" s="20" t="n">
        <v>17.09401393</v>
      </c>
      <c r="O56" s="18" t="s">
        <v>182</v>
      </c>
      <c r="P56" s="20" t="s">
        <v>182</v>
      </c>
      <c r="Q56" s="18" t="s">
        <v>182</v>
      </c>
      <c r="R56" s="20" t="s">
        <v>182</v>
      </c>
      <c r="S56" s="18" t="s">
        <v>182</v>
      </c>
      <c r="T56" s="20" t="s">
        <v>182</v>
      </c>
      <c r="U56" s="18" t="n">
        <v>411.56747358</v>
      </c>
      <c r="V56" s="20" t="n">
        <v>21.4897029</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(287.0/B61*100)</f>
        <v/>
      </c>
      <c r="D61" s="19" t="n">
        <v>6238</v>
      </c>
      <c r="E61" s="18" t="n">
        <v>459.87006081</v>
      </c>
      <c r="F61" s="20" t="n">
        <v>6.1674046</v>
      </c>
      <c r="G61" s="18" t="n">
        <v>473.43217135</v>
      </c>
      <c r="H61" s="20" t="n">
        <v>4.2853054</v>
      </c>
      <c r="I61" s="18" t="n">
        <v>476.72714193</v>
      </c>
      <c r="J61" s="20" t="n">
        <v>2.9951021</v>
      </c>
      <c r="K61" s="18" t="n">
        <v>490.80370141</v>
      </c>
      <c r="L61" s="20" t="n">
        <v>3.87975729</v>
      </c>
      <c r="M61" s="18" t="n">
        <v>368.81442632</v>
      </c>
      <c r="N61" s="20" t="n">
        <v>17.16780352</v>
      </c>
      <c r="O61" s="18" t="s">
        <v>182</v>
      </c>
      <c r="P61" s="20" t="s">
        <v>182</v>
      </c>
      <c r="Q61" s="18" t="s">
        <v>182</v>
      </c>
      <c r="R61" s="20" t="s">
        <v>182</v>
      </c>
      <c r="S61" s="18" t="s">
        <v>182</v>
      </c>
      <c r="T61" s="20" t="s">
        <v>182</v>
      </c>
      <c r="U61" s="18" t="n">
        <v>381.82177234</v>
      </c>
      <c r="V61" s="20" t="n">
        <v>8.52137529</v>
      </c>
    </row>
    <row r="62" spans="1:22">
      <c r="A62" s="15" t="s">
        <v>237</v>
      </c>
      <c r="B62" s="17" t="n">
        <v>4476</v>
      </c>
      <c r="C62" s="18">
        <f>(5.0/B62*100)</f>
        <v/>
      </c>
      <c r="D62" s="19" t="n">
        <v>4471</v>
      </c>
      <c r="E62" s="18" t="n">
        <v>473.27209045</v>
      </c>
      <c r="F62" s="20" t="n">
        <v>10.43699701</v>
      </c>
      <c r="G62" s="18" t="n">
        <v>492.96229764</v>
      </c>
      <c r="H62" s="20" t="n">
        <v>3.90790093</v>
      </c>
      <c r="I62" s="18" t="n">
        <v>509.97073204</v>
      </c>
      <c r="J62" s="20" t="n">
        <v>1.69442463</v>
      </c>
      <c r="K62" s="18" t="n">
        <v>521.23587342</v>
      </c>
      <c r="L62" s="20" t="n">
        <v>3.16656548</v>
      </c>
      <c r="M62" s="18" t="n">
        <v>426.5402774</v>
      </c>
      <c r="N62" s="20" t="n">
        <v>15.63912385</v>
      </c>
      <c r="O62" s="18" t="s">
        <v>182</v>
      </c>
      <c r="P62" s="20" t="s">
        <v>182</v>
      </c>
      <c r="Q62" s="18" t="s">
        <v>182</v>
      </c>
      <c r="R62" s="20" t="s">
        <v>182</v>
      </c>
      <c r="S62" s="18" t="s">
        <v>182</v>
      </c>
      <c r="T62" s="20" t="s">
        <v>182</v>
      </c>
      <c r="U62" s="18" t="n">
        <v>466.1439779</v>
      </c>
      <c r="V62" s="20" t="n">
        <v>27.10844604</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(941.0/B67*100)</f>
        <v/>
      </c>
      <c r="D67" s="19" t="n">
        <v>6030</v>
      </c>
      <c r="E67" s="18" t="n">
        <v>364.84971916</v>
      </c>
      <c r="F67" s="20" t="n">
        <v>6.09183852</v>
      </c>
      <c r="G67" s="18" t="n">
        <v>388.73558622</v>
      </c>
      <c r="H67" s="20" t="n">
        <v>4.07680898</v>
      </c>
      <c r="I67" s="18" t="n">
        <v>420.03371517</v>
      </c>
      <c r="J67" s="20" t="n">
        <v>3.14784663</v>
      </c>
      <c r="K67" s="18" t="n">
        <v>441.28840368</v>
      </c>
      <c r="L67" s="20" t="n">
        <v>4.94967224</v>
      </c>
      <c r="M67" s="18" t="n">
        <v>291.76354753</v>
      </c>
      <c r="N67" s="20" t="n">
        <v>5.37762837</v>
      </c>
      <c r="O67" s="18" t="s">
        <v>182</v>
      </c>
      <c r="P67" s="20" t="s">
        <v>182</v>
      </c>
      <c r="Q67" s="18" t="s">
        <v>182</v>
      </c>
      <c r="R67" s="20" t="s">
        <v>182</v>
      </c>
      <c r="S67" s="18" t="s">
        <v>182</v>
      </c>
      <c r="T67" s="20" t="s">
        <v>182</v>
      </c>
      <c r="U67" s="18" t="n">
        <v>342.45140498</v>
      </c>
      <c r="V67" s="20" t="n">
        <v>6.69177695</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466.08828139</v>
      </c>
      <c r="F70" s="20" t="n">
        <v>7.85743735</v>
      </c>
      <c r="G70" s="18" t="n">
        <v>479.513803</v>
      </c>
      <c r="H70" s="20" t="n">
        <v>5.56428041</v>
      </c>
      <c r="I70" s="18" t="n">
        <v>503.7430469</v>
      </c>
      <c r="J70" s="20" t="n">
        <v>2.97915139</v>
      </c>
      <c r="K70" s="18" t="n">
        <v>510.19883253</v>
      </c>
      <c r="L70" s="20" t="n">
        <v>3.80653594</v>
      </c>
      <c r="M70" s="18" t="n">
        <v>426.1731216</v>
      </c>
      <c r="N70" s="20" t="n">
        <v>17.43907662</v>
      </c>
      <c r="O70" s="18" t="s">
        <v>182</v>
      </c>
      <c r="P70" s="20" t="s">
        <v>182</v>
      </c>
      <c r="Q70" s="18" t="s">
        <v>182</v>
      </c>
      <c r="R70" s="20" t="s">
        <v>182</v>
      </c>
      <c r="S70" s="18" t="s">
        <v>182</v>
      </c>
      <c r="T70" s="20" t="s">
        <v>182</v>
      </c>
      <c r="U70" s="18" t="n">
        <v>436.41706609</v>
      </c>
      <c r="V70" s="20" t="n">
        <v>7.74564302</v>
      </c>
    </row>
    <row r="71" spans="1:22">
      <c r="A71" s="15" t="s">
        <v>246</v>
      </c>
      <c r="B71" s="17" t="n">
        <v>6115</v>
      </c>
      <c r="C71" s="18">
        <f>(132.0/B71*100)</f>
        <v/>
      </c>
      <c r="D71" s="19" t="n">
        <v>5983</v>
      </c>
      <c r="E71" s="18" t="n">
        <v>488.54912548</v>
      </c>
      <c r="F71" s="20" t="n">
        <v>7.98092022</v>
      </c>
      <c r="G71" s="18" t="n">
        <v>509.19022447</v>
      </c>
      <c r="H71" s="20" t="n">
        <v>5.3108223</v>
      </c>
      <c r="I71" s="18" t="n">
        <v>536.65123049</v>
      </c>
      <c r="J71" s="20" t="n">
        <v>1.88120148</v>
      </c>
      <c r="K71" s="18" t="n">
        <v>550.6438844199999</v>
      </c>
      <c r="L71" s="20" t="n">
        <v>2.82990092</v>
      </c>
      <c r="M71" s="18" t="n">
        <v>440.86831375</v>
      </c>
      <c r="N71" s="20" t="n">
        <v>17.19045308</v>
      </c>
      <c r="O71" s="18" t="s">
        <v>182</v>
      </c>
      <c r="P71" s="20" t="s">
        <v>182</v>
      </c>
      <c r="Q71" s="18" t="s">
        <v>182</v>
      </c>
      <c r="R71" s="20" t="s">
        <v>182</v>
      </c>
      <c r="S71" s="18" t="s">
        <v>182</v>
      </c>
      <c r="T71" s="20" t="s">
        <v>182</v>
      </c>
      <c r="U71" s="18" t="n">
        <v>502.06623492</v>
      </c>
      <c r="V71" s="20" t="n">
        <v>13.86585595</v>
      </c>
    </row>
    <row r="72" spans="1:22">
      <c r="A72" s="15" t="s">
        <v>247</v>
      </c>
      <c r="B72" s="17" t="n">
        <v>7708</v>
      </c>
      <c r="C72" s="18">
        <f>(9.0/B72*100)</f>
        <v/>
      </c>
      <c r="D72" s="19" t="n">
        <v>7699</v>
      </c>
      <c r="E72" s="18" t="n">
        <v>445.42305591</v>
      </c>
      <c r="F72" s="20" t="n">
        <v>6.55256905</v>
      </c>
      <c r="G72" s="18" t="n">
        <v>478.21198618</v>
      </c>
      <c r="H72" s="20" t="n">
        <v>4.25855575</v>
      </c>
      <c r="I72" s="18" t="n">
        <v>498.34077241</v>
      </c>
      <c r="J72" s="20" t="n">
        <v>2.55693634</v>
      </c>
      <c r="K72" s="18" t="n">
        <v>520.35600762</v>
      </c>
      <c r="L72" s="20" t="n">
        <v>4.1288034</v>
      </c>
      <c r="M72" s="18" t="n">
        <v>326.14458683</v>
      </c>
      <c r="N72" s="20" t="n">
        <v>15.96470294</v>
      </c>
      <c r="O72" s="18" t="s">
        <v>182</v>
      </c>
      <c r="P72" s="20" t="s">
        <v>182</v>
      </c>
      <c r="Q72" s="18" t="s">
        <v>182</v>
      </c>
      <c r="R72" s="20" t="s">
        <v>182</v>
      </c>
      <c r="S72" s="18" t="s">
        <v>182</v>
      </c>
      <c r="T72" s="20" t="s">
        <v>182</v>
      </c>
      <c r="U72" s="18" t="n">
        <v>415.2741133</v>
      </c>
      <c r="V72" s="20" t="n">
        <v>30.53634607</v>
      </c>
    </row>
    <row r="73" spans="1:22">
      <c r="A73" s="15" t="s">
        <v>248</v>
      </c>
      <c r="B73" s="17" t="n">
        <v>8249</v>
      </c>
      <c r="C73" s="18">
        <f>(274.0/B73*100)</f>
        <v/>
      </c>
      <c r="D73" s="19" t="n">
        <v>7975</v>
      </c>
      <c r="E73" s="18" t="n">
        <v>388.85704233</v>
      </c>
      <c r="F73" s="20" t="n">
        <v>6.44822494</v>
      </c>
      <c r="G73" s="18" t="n">
        <v>413.83127664</v>
      </c>
      <c r="H73" s="20" t="n">
        <v>4.64751625</v>
      </c>
      <c r="I73" s="18" t="n">
        <v>411.22036167</v>
      </c>
      <c r="J73" s="20" t="n">
        <v>3.22845338</v>
      </c>
      <c r="K73" s="18" t="n">
        <v>427.07917171</v>
      </c>
      <c r="L73" s="20" t="n">
        <v>6.8975057</v>
      </c>
      <c r="M73" s="18" t="n">
        <v>351.84252841</v>
      </c>
      <c r="N73" s="20" t="n">
        <v>8.1004358</v>
      </c>
      <c r="O73" s="18" t="s">
        <v>182</v>
      </c>
      <c r="P73" s="20" t="s">
        <v>182</v>
      </c>
      <c r="Q73" s="18" t="s">
        <v>182</v>
      </c>
      <c r="R73" s="20" t="s">
        <v>182</v>
      </c>
      <c r="S73" s="18" t="s">
        <v>182</v>
      </c>
      <c r="T73" s="20" t="s">
        <v>182</v>
      </c>
      <c r="U73" s="18" t="n">
        <v>364.04392999</v>
      </c>
      <c r="V73" s="20" t="n">
        <v>9.443108280000001</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(347.0/B77*100)</f>
        <v/>
      </c>
      <c r="D77" s="19" t="n">
        <v>5715</v>
      </c>
      <c r="E77" s="18" t="n">
        <v>414.94939508</v>
      </c>
      <c r="F77" s="20" t="n">
        <v>5.81422046</v>
      </c>
      <c r="G77" s="18" t="n">
        <v>424.13318365</v>
      </c>
      <c r="H77" s="20" t="n">
        <v>4.78372221</v>
      </c>
      <c r="I77" s="18" t="n">
        <v>460.81879419</v>
      </c>
      <c r="J77" s="20" t="n">
        <v>3.03113198</v>
      </c>
      <c r="K77" s="18" t="n">
        <v>471.26472425</v>
      </c>
      <c r="L77" s="20" t="n">
        <v>4.49995765</v>
      </c>
      <c r="M77" s="18" t="n">
        <v>324.87880635</v>
      </c>
      <c r="N77" s="20" t="n">
        <v>14.89113436</v>
      </c>
      <c r="O77" s="18" t="s">
        <v>182</v>
      </c>
      <c r="P77" s="20" t="s">
        <v>182</v>
      </c>
      <c r="Q77" s="18" t="s">
        <v>182</v>
      </c>
      <c r="R77" s="20" t="s">
        <v>182</v>
      </c>
      <c r="S77" s="18" t="s">
        <v>182</v>
      </c>
      <c r="T77" s="20" t="s">
        <v>182</v>
      </c>
      <c r="U77" s="18" t="n">
        <v>379.24494013</v>
      </c>
      <c r="V77" s="20" t="n">
        <v>4.56445197</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369</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489.46568697</v>
      </c>
      <c r="F7" s="20" t="n">
        <v>5.67492201</v>
      </c>
      <c r="G7" s="18" t="n">
        <v>516.33123324</v>
      </c>
      <c r="H7" s="20" t="n">
        <v>3.156793</v>
      </c>
      <c r="I7" s="18" t="n">
        <v>513.80165786</v>
      </c>
      <c r="J7" s="20" t="n">
        <v>2.36024288</v>
      </c>
      <c r="K7" s="18" t="n">
        <v>498.17234708</v>
      </c>
      <c r="L7" s="20" t="n">
        <v>3.79130147</v>
      </c>
      <c r="M7" s="18" t="n">
        <v>407.59514641</v>
      </c>
      <c r="N7" s="20" t="n">
        <v>17.19088166</v>
      </c>
      <c r="O7" s="18" t="s">
        <v>182</v>
      </c>
      <c r="P7" s="20" t="s">
        <v>182</v>
      </c>
      <c r="Q7" s="18" t="s">
        <v>182</v>
      </c>
      <c r="R7" s="20" t="s">
        <v>182</v>
      </c>
      <c r="S7" s="18" t="s">
        <v>182</v>
      </c>
      <c r="T7" s="20" t="s">
        <v>182</v>
      </c>
      <c r="U7" s="18" t="n">
        <v>469.50472469</v>
      </c>
      <c r="V7" s="20" t="n">
        <v>4.76814782</v>
      </c>
    </row>
    <row r="8" spans="1:22">
      <c r="A8" s="15" t="s">
        <v>183</v>
      </c>
      <c r="B8" s="17" t="n">
        <v>7007</v>
      </c>
      <c r="C8" s="18">
        <f>(306.0/B8*100)</f>
        <v/>
      </c>
      <c r="D8" s="19" t="n">
        <v>6701</v>
      </c>
      <c r="E8" s="18" t="n">
        <v>482.32158929</v>
      </c>
      <c r="F8" s="20" t="n">
        <v>4.10868313</v>
      </c>
      <c r="G8" s="18" t="n">
        <v>506.4541947</v>
      </c>
      <c r="H8" s="20" t="n">
        <v>3.27014712</v>
      </c>
      <c r="I8" s="18" t="n">
        <v>492.611024</v>
      </c>
      <c r="J8" s="20" t="n">
        <v>3.15029561</v>
      </c>
      <c r="K8" s="18" t="n">
        <v>477.35730463</v>
      </c>
      <c r="L8" s="20" t="n">
        <v>5.77057872</v>
      </c>
      <c r="M8" s="18" t="n">
        <v>386.26625258</v>
      </c>
      <c r="N8" s="20" t="n">
        <v>31.80566846</v>
      </c>
      <c r="O8" s="18" t="s">
        <v>182</v>
      </c>
      <c r="P8" s="20" t="s">
        <v>182</v>
      </c>
      <c r="Q8" s="18" t="n">
        <v>361.38025951</v>
      </c>
      <c r="R8" s="20" t="n">
        <v>22.72565673</v>
      </c>
      <c r="S8" s="18" t="s">
        <v>182</v>
      </c>
      <c r="T8" s="20" t="s">
        <v>182</v>
      </c>
      <c r="U8" s="18" t="n">
        <v>400.23609741</v>
      </c>
      <c r="V8" s="20" t="n">
        <v>8.015867139999999</v>
      </c>
    </row>
    <row r="9" spans="1:22">
      <c r="A9" s="15" t="s">
        <v>184</v>
      </c>
      <c r="B9" s="17" t="n">
        <v>9651</v>
      </c>
      <c r="C9" s="18">
        <f>(709.0/B9*100)</f>
        <v/>
      </c>
      <c r="D9" s="19" t="n">
        <v>8942</v>
      </c>
      <c r="E9" s="18" t="n">
        <v>502.50984596</v>
      </c>
      <c r="F9" s="20" t="n">
        <v>4.40561572</v>
      </c>
      <c r="G9" s="18" t="n">
        <v>531.42266425</v>
      </c>
      <c r="H9" s="20" t="n">
        <v>3.20662257</v>
      </c>
      <c r="I9" s="18" t="n">
        <v>513.7769912700001</v>
      </c>
      <c r="J9" s="20" t="n">
        <v>2.50437689</v>
      </c>
      <c r="K9" s="18" t="n">
        <v>478.09072787</v>
      </c>
      <c r="L9" s="20" t="n">
        <v>4.50112107</v>
      </c>
      <c r="M9" s="18" t="n">
        <v>468.80407001</v>
      </c>
      <c r="N9" s="20" t="n">
        <v>44.15422539</v>
      </c>
      <c r="O9" s="18" t="s">
        <v>182</v>
      </c>
      <c r="P9" s="20" t="s">
        <v>182</v>
      </c>
      <c r="Q9" s="18" t="n">
        <v>347.7815185</v>
      </c>
      <c r="R9" s="20" t="n">
        <v>11.20716786</v>
      </c>
      <c r="S9" s="18" t="s">
        <v>182</v>
      </c>
      <c r="T9" s="20" t="s">
        <v>182</v>
      </c>
      <c r="U9" s="18" t="n">
        <v>419.99015101</v>
      </c>
      <c r="V9" s="20" t="n">
        <v>6.1281846</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(192.0/B11*100)</f>
        <v/>
      </c>
      <c r="D11" s="19" t="n">
        <v>6861</v>
      </c>
      <c r="E11" s="18" t="n">
        <v>443.69729905</v>
      </c>
      <c r="F11" s="20" t="n">
        <v>5.84131154</v>
      </c>
      <c r="G11" s="18" t="n">
        <v>477.35817159</v>
      </c>
      <c r="H11" s="20" t="n">
        <v>4.02554341</v>
      </c>
      <c r="I11" s="18" t="n">
        <v>468.62650963</v>
      </c>
      <c r="J11" s="20" t="n">
        <v>2.7732341</v>
      </c>
      <c r="K11" s="18" t="n">
        <v>451.23115696</v>
      </c>
      <c r="L11" s="20" t="n">
        <v>4.795097</v>
      </c>
      <c r="M11" s="18" t="n">
        <v>312.95665784</v>
      </c>
      <c r="N11" s="20" t="n">
        <v>30.7330562</v>
      </c>
      <c r="O11" s="18" t="s">
        <v>182</v>
      </c>
      <c r="P11" s="20" t="s">
        <v>182</v>
      </c>
      <c r="Q11" s="18" t="s">
        <v>182</v>
      </c>
      <c r="R11" s="20" t="s">
        <v>182</v>
      </c>
      <c r="S11" s="18" t="s">
        <v>182</v>
      </c>
      <c r="T11" s="20" t="s">
        <v>182</v>
      </c>
      <c r="U11" s="18" t="n">
        <v>418.39963282</v>
      </c>
      <c r="V11" s="20" t="n">
        <v>7.1698251</v>
      </c>
    </row>
    <row r="12" spans="1:22">
      <c r="A12" s="15" t="s">
        <v>187</v>
      </c>
      <c r="B12" s="17" t="n">
        <v>6894</v>
      </c>
      <c r="C12" s="18">
        <f>(129.0/B12*100)</f>
        <v/>
      </c>
      <c r="D12" s="19" t="n">
        <v>6765</v>
      </c>
      <c r="E12" s="18" t="n">
        <v>485.94608226</v>
      </c>
      <c r="F12" s="20" t="n">
        <v>4.58564702</v>
      </c>
      <c r="G12" s="18" t="n">
        <v>509.94557472</v>
      </c>
      <c r="H12" s="20" t="n">
        <v>3.33471864</v>
      </c>
      <c r="I12" s="18" t="n">
        <v>493.79538717</v>
      </c>
      <c r="J12" s="20" t="n">
        <v>2.71130392</v>
      </c>
      <c r="K12" s="18" t="n">
        <v>483.65144701</v>
      </c>
      <c r="L12" s="20" t="n">
        <v>5.49431335</v>
      </c>
      <c r="M12" s="18" t="n">
        <v>401.25210766</v>
      </c>
      <c r="N12" s="20" t="n">
        <v>22.85696234</v>
      </c>
      <c r="O12" s="18" t="s">
        <v>182</v>
      </c>
      <c r="P12" s="20" t="s">
        <v>182</v>
      </c>
      <c r="Q12" s="18" t="n">
        <v>332.31014509</v>
      </c>
      <c r="R12" s="20" t="n">
        <v>18.34291261</v>
      </c>
      <c r="S12" s="18" t="s">
        <v>182</v>
      </c>
      <c r="T12" s="20" t="s">
        <v>182</v>
      </c>
      <c r="U12" s="18" t="n">
        <v>406.16636851</v>
      </c>
      <c r="V12" s="20" t="n">
        <v>7.84776995</v>
      </c>
    </row>
    <row r="13" spans="1:22">
      <c r="A13" s="15" t="s">
        <v>188</v>
      </c>
      <c r="B13" s="17" t="n">
        <v>7161</v>
      </c>
      <c r="C13" s="18">
        <f>(382.0/B13*100)</f>
        <v/>
      </c>
      <c r="D13" s="19" t="n">
        <v>6779</v>
      </c>
      <c r="E13" s="18" t="n">
        <v>507.4645566</v>
      </c>
      <c r="F13" s="20" t="n">
        <v>5.80706808</v>
      </c>
      <c r="G13" s="18" t="n">
        <v>520.75765774</v>
      </c>
      <c r="H13" s="20" t="n">
        <v>2.93684417</v>
      </c>
      <c r="I13" s="18" t="n">
        <v>512.54635203</v>
      </c>
      <c r="J13" s="20" t="n">
        <v>2.93570061</v>
      </c>
      <c r="K13" s="18" t="n">
        <v>502.02130125</v>
      </c>
      <c r="L13" s="20" t="n">
        <v>5.31475628</v>
      </c>
      <c r="M13" s="18" t="n">
        <v>391.87245923</v>
      </c>
      <c r="N13" s="20" t="n">
        <v>22.46267813</v>
      </c>
      <c r="O13" s="18" t="s">
        <v>182</v>
      </c>
      <c r="P13" s="20" t="s">
        <v>182</v>
      </c>
      <c r="Q13" s="18" t="n">
        <v>407.4699787</v>
      </c>
      <c r="R13" s="20" t="n">
        <v>6.79601306</v>
      </c>
      <c r="S13" s="18" t="s">
        <v>182</v>
      </c>
      <c r="T13" s="20" t="s">
        <v>182</v>
      </c>
      <c r="U13" s="18" t="n">
        <v>413.73002828</v>
      </c>
      <c r="V13" s="20" t="n">
        <v>7.79963479</v>
      </c>
    </row>
    <row r="14" spans="1:22">
      <c r="A14" s="15" t="s">
        <v>189</v>
      </c>
      <c r="B14" s="17" t="n">
        <v>5587</v>
      </c>
      <c r="C14" s="18">
        <f>(214.0/B14*100)</f>
        <v/>
      </c>
      <c r="D14" s="19" t="n">
        <v>5373</v>
      </c>
      <c r="E14" s="18" t="n">
        <v>523.1078291600001</v>
      </c>
      <c r="F14" s="20" t="n">
        <v>4.87804064</v>
      </c>
      <c r="G14" s="18" t="n">
        <v>534.08164831</v>
      </c>
      <c r="H14" s="20" t="n">
        <v>3.50020511</v>
      </c>
      <c r="I14" s="18" t="n">
        <v>515.40246585</v>
      </c>
      <c r="J14" s="20" t="n">
        <v>2.70508643</v>
      </c>
      <c r="K14" s="18" t="n">
        <v>518.60695334</v>
      </c>
      <c r="L14" s="20" t="n">
        <v>4.95206432</v>
      </c>
      <c r="M14" s="18" t="n">
        <v>397.46444377</v>
      </c>
      <c r="N14" s="20" t="n">
        <v>18.97557136</v>
      </c>
      <c r="O14" s="18" t="s">
        <v>182</v>
      </c>
      <c r="P14" s="20" t="s">
        <v>182</v>
      </c>
      <c r="Q14" s="18" t="s">
        <v>182</v>
      </c>
      <c r="R14" s="20" t="s">
        <v>182</v>
      </c>
      <c r="S14" s="18" t="s">
        <v>182</v>
      </c>
      <c r="T14" s="20" t="s">
        <v>182</v>
      </c>
      <c r="U14" s="18" t="n">
        <v>452.36743008</v>
      </c>
      <c r="V14" s="20" t="n">
        <v>11.0979673</v>
      </c>
    </row>
    <row r="15" spans="1:22">
      <c r="A15" s="15" t="s">
        <v>190</v>
      </c>
      <c r="B15" s="17" t="n">
        <v>5882</v>
      </c>
      <c r="C15" s="18">
        <f>(215.0/B15*100)</f>
        <v/>
      </c>
      <c r="D15" s="19" t="n">
        <v>5667</v>
      </c>
      <c r="E15" s="18" t="n">
        <v>497.31817419</v>
      </c>
      <c r="F15" s="20" t="n">
        <v>6.89039562</v>
      </c>
      <c r="G15" s="18" t="n">
        <v>532.93869077</v>
      </c>
      <c r="H15" s="20" t="n">
        <v>4.17906414</v>
      </c>
      <c r="I15" s="18" t="n">
        <v>539.44835111</v>
      </c>
      <c r="J15" s="20" t="n">
        <v>2.52865556</v>
      </c>
      <c r="K15" s="18" t="n">
        <v>526.90492638</v>
      </c>
      <c r="L15" s="20" t="n">
        <v>5.65948893</v>
      </c>
      <c r="M15" s="18" t="n">
        <v>346.97734016</v>
      </c>
      <c r="N15" s="20" t="n">
        <v>25.67199834</v>
      </c>
      <c r="O15" s="18" t="s">
        <v>182</v>
      </c>
      <c r="P15" s="20" t="s">
        <v>182</v>
      </c>
      <c r="Q15" s="18" t="n">
        <v>367.66871077</v>
      </c>
      <c r="R15" s="20" t="n">
        <v>14.82638214</v>
      </c>
      <c r="S15" s="18" t="s">
        <v>182</v>
      </c>
      <c r="T15" s="20" t="s">
        <v>182</v>
      </c>
      <c r="U15" s="18" t="n">
        <v>451.63848766</v>
      </c>
      <c r="V15" s="20" t="n">
        <v>9.17072785</v>
      </c>
    </row>
    <row r="16" spans="1:22">
      <c r="A16" s="15" t="s">
        <v>191</v>
      </c>
      <c r="B16" s="17" t="n">
        <v>6108</v>
      </c>
      <c r="C16" s="18">
        <f>(283.0/B16*100)</f>
        <v/>
      </c>
      <c r="D16" s="19" t="n">
        <v>5825</v>
      </c>
      <c r="E16" s="18" t="n">
        <v>495.4507503</v>
      </c>
      <c r="F16" s="20" t="n">
        <v>6.13622348</v>
      </c>
      <c r="G16" s="18" t="n">
        <v>543.15688922</v>
      </c>
      <c r="H16" s="20" t="n">
        <v>4.31422119</v>
      </c>
      <c r="I16" s="18" t="n">
        <v>516.2139742000001</v>
      </c>
      <c r="J16" s="20" t="n">
        <v>2.68849795</v>
      </c>
      <c r="K16" s="18" t="n">
        <v>481.94768051</v>
      </c>
      <c r="L16" s="20" t="n">
        <v>3.99432424</v>
      </c>
      <c r="M16" s="18" t="n">
        <v>327.78468044</v>
      </c>
      <c r="N16" s="20" t="n">
        <v>17.76127597</v>
      </c>
      <c r="O16" s="18" t="s">
        <v>182</v>
      </c>
      <c r="P16" s="20" t="s">
        <v>182</v>
      </c>
      <c r="Q16" s="18" t="s">
        <v>182</v>
      </c>
      <c r="R16" s="20" t="s">
        <v>182</v>
      </c>
      <c r="S16" s="18" t="s">
        <v>182</v>
      </c>
      <c r="T16" s="20" t="s">
        <v>182</v>
      </c>
      <c r="U16" s="18" t="n">
        <v>396.84451297</v>
      </c>
      <c r="V16" s="20" t="n">
        <v>8.158115690000001</v>
      </c>
    </row>
    <row r="17" spans="1:22">
      <c r="A17" s="15" t="s">
        <v>192</v>
      </c>
      <c r="B17" s="17" t="n">
        <v>6504</v>
      </c>
      <c r="C17" s="18">
        <f>(868.0/B17*100)</f>
        <v/>
      </c>
      <c r="D17" s="19" t="n">
        <v>5636</v>
      </c>
      <c r="E17" s="18" t="n">
        <v>516.1901351400001</v>
      </c>
      <c r="F17" s="20" t="n">
        <v>4.79293628</v>
      </c>
      <c r="G17" s="18" t="n">
        <v>535.86028298</v>
      </c>
      <c r="H17" s="20" t="n">
        <v>3.33434955</v>
      </c>
      <c r="I17" s="18" t="n">
        <v>522.8510503</v>
      </c>
      <c r="J17" s="20" t="n">
        <v>3.32508749</v>
      </c>
      <c r="K17" s="18" t="n">
        <v>515.1835064099999</v>
      </c>
      <c r="L17" s="20" t="n">
        <v>6.02336487</v>
      </c>
      <c r="M17" s="18" t="s">
        <v>182</v>
      </c>
      <c r="N17" s="20" t="s">
        <v>182</v>
      </c>
      <c r="O17" s="18" t="s">
        <v>182</v>
      </c>
      <c r="P17" s="20" t="s">
        <v>182</v>
      </c>
      <c r="Q17" s="18" t="n">
        <v>338.260297</v>
      </c>
      <c r="R17" s="20" t="n">
        <v>14.23011861</v>
      </c>
      <c r="S17" s="18" t="s">
        <v>182</v>
      </c>
      <c r="T17" s="20" t="s">
        <v>182</v>
      </c>
      <c r="U17" s="18" t="n">
        <v>423.91601956</v>
      </c>
      <c r="V17" s="20" t="n">
        <v>7.67247524</v>
      </c>
    </row>
    <row r="18" spans="1:22">
      <c r="A18" s="15" t="s">
        <v>193</v>
      </c>
      <c r="B18" s="17" t="n">
        <v>5532</v>
      </c>
      <c r="C18" s="18">
        <f>(44.0/B18*100)</f>
        <v/>
      </c>
      <c r="D18" s="19" t="n">
        <v>5488</v>
      </c>
      <c r="E18" s="18" t="n">
        <v>448.05091628</v>
      </c>
      <c r="F18" s="20" t="n">
        <v>7.36885129</v>
      </c>
      <c r="G18" s="18" t="n">
        <v>494.55397372</v>
      </c>
      <c r="H18" s="20" t="n">
        <v>4.91406426</v>
      </c>
      <c r="I18" s="18" t="n">
        <v>479.34587552</v>
      </c>
      <c r="J18" s="20" t="n">
        <v>3.5659837</v>
      </c>
      <c r="K18" s="18" t="n">
        <v>463.83401402</v>
      </c>
      <c r="L18" s="20" t="n">
        <v>5.66414644</v>
      </c>
      <c r="M18" s="18" t="n">
        <v>344.14369298</v>
      </c>
      <c r="N18" s="20" t="n">
        <v>18.50959331</v>
      </c>
      <c r="O18" s="18" t="s">
        <v>182</v>
      </c>
      <c r="P18" s="20" t="s">
        <v>182</v>
      </c>
      <c r="Q18" s="18" t="s">
        <v>182</v>
      </c>
      <c r="R18" s="20" t="s">
        <v>182</v>
      </c>
      <c r="S18" s="18" t="s">
        <v>182</v>
      </c>
      <c r="T18" s="20" t="s">
        <v>182</v>
      </c>
      <c r="U18" s="18" t="n">
        <v>384.11693949</v>
      </c>
      <c r="V18" s="20" t="n">
        <v>8.35469921</v>
      </c>
    </row>
    <row r="19" spans="1:22">
      <c r="A19" s="15" t="s">
        <v>194</v>
      </c>
      <c r="B19" s="17" t="n">
        <v>5658</v>
      </c>
      <c r="C19" s="18">
        <f>(345.0/B19*100)</f>
        <v/>
      </c>
      <c r="D19" s="19" t="n">
        <v>5313</v>
      </c>
      <c r="E19" s="18" t="n">
        <v>461.75309917</v>
      </c>
      <c r="F19" s="20" t="n">
        <v>5.33371068</v>
      </c>
      <c r="G19" s="18" t="n">
        <v>493.23710223</v>
      </c>
      <c r="H19" s="20" t="n">
        <v>4.47586799</v>
      </c>
      <c r="I19" s="18" t="n">
        <v>472.79127633</v>
      </c>
      <c r="J19" s="20" t="n">
        <v>3.15456148</v>
      </c>
      <c r="K19" s="18" t="n">
        <v>466.21346193</v>
      </c>
      <c r="L19" s="20" t="n">
        <v>5.60271291</v>
      </c>
      <c r="M19" s="18" t="n">
        <v>417.5235188</v>
      </c>
      <c r="N19" s="20" t="n">
        <v>18.56400748</v>
      </c>
      <c r="O19" s="18" t="s">
        <v>182</v>
      </c>
      <c r="P19" s="20" t="s">
        <v>182</v>
      </c>
      <c r="Q19" s="18" t="s">
        <v>182</v>
      </c>
      <c r="R19" s="20" t="s">
        <v>182</v>
      </c>
      <c r="S19" s="18" t="s">
        <v>182</v>
      </c>
      <c r="T19" s="20" t="s">
        <v>182</v>
      </c>
      <c r="U19" s="18" t="n">
        <v>386.91803206</v>
      </c>
      <c r="V19" s="20" t="n">
        <v>7.14445157</v>
      </c>
    </row>
    <row r="20" spans="1:22">
      <c r="A20" s="15" t="s">
        <v>195</v>
      </c>
      <c r="B20" s="17" t="n">
        <v>3371</v>
      </c>
      <c r="C20" s="18">
        <f>(81.0/B20*100)</f>
        <v/>
      </c>
      <c r="D20" s="19" t="n">
        <v>3290</v>
      </c>
      <c r="E20" s="18" t="n">
        <v>451.93387544</v>
      </c>
      <c r="F20" s="20" t="n">
        <v>8.003227839999999</v>
      </c>
      <c r="G20" s="18" t="n">
        <v>489.1612785</v>
      </c>
      <c r="H20" s="20" t="n">
        <v>4.26821042</v>
      </c>
      <c r="I20" s="18" t="n">
        <v>491.55965609</v>
      </c>
      <c r="J20" s="20" t="n">
        <v>2.63800444</v>
      </c>
      <c r="K20" s="18" t="n">
        <v>500.70745525</v>
      </c>
      <c r="L20" s="20" t="n">
        <v>6.7789044</v>
      </c>
      <c r="M20" s="18" t="s">
        <v>182</v>
      </c>
      <c r="N20" s="20" t="s">
        <v>182</v>
      </c>
      <c r="O20" s="18" t="s">
        <v>182</v>
      </c>
      <c r="P20" s="20" t="s">
        <v>182</v>
      </c>
      <c r="Q20" s="18" t="s">
        <v>182</v>
      </c>
      <c r="R20" s="20" t="s">
        <v>182</v>
      </c>
      <c r="S20" s="18" t="s">
        <v>182</v>
      </c>
      <c r="T20" s="20" t="s">
        <v>182</v>
      </c>
      <c r="U20" s="18" t="n">
        <v>410.98390883</v>
      </c>
      <c r="V20" s="20" t="n">
        <v>5.77180673</v>
      </c>
    </row>
    <row r="21" spans="1:22">
      <c r="A21" s="15" t="s">
        <v>196</v>
      </c>
      <c r="B21" s="17" t="n">
        <v>5741</v>
      </c>
      <c r="C21" s="18">
        <f>(122.0/B21*100)</f>
        <v/>
      </c>
      <c r="D21" s="19" t="n">
        <v>5619</v>
      </c>
      <c r="E21" s="18" t="n">
        <v>513.5087075500001</v>
      </c>
      <c r="F21" s="20" t="n">
        <v>4.49931013</v>
      </c>
      <c r="G21" s="18" t="n">
        <v>530.15193532</v>
      </c>
      <c r="H21" s="20" t="n">
        <v>3.06571496</v>
      </c>
      <c r="I21" s="18" t="n">
        <v>523.67663989</v>
      </c>
      <c r="J21" s="20" t="n">
        <v>2.84019617</v>
      </c>
      <c r="K21" s="18" t="n">
        <v>510.3794299</v>
      </c>
      <c r="L21" s="20" t="n">
        <v>5.60108096</v>
      </c>
      <c r="M21" s="18" t="n">
        <v>412.14039851</v>
      </c>
      <c r="N21" s="20" t="n">
        <v>36.64432922</v>
      </c>
      <c r="O21" s="18" t="s">
        <v>182</v>
      </c>
      <c r="P21" s="20" t="s">
        <v>182</v>
      </c>
      <c r="Q21" s="18" t="s">
        <v>182</v>
      </c>
      <c r="R21" s="20" t="s">
        <v>182</v>
      </c>
      <c r="S21" s="18" t="s">
        <v>182</v>
      </c>
      <c r="T21" s="20" t="s">
        <v>182</v>
      </c>
      <c r="U21" s="18" t="n">
        <v>459.44032015</v>
      </c>
      <c r="V21" s="20" t="n">
        <v>9.437666589999999</v>
      </c>
    </row>
    <row r="22" spans="1:22">
      <c r="A22" s="15" t="s">
        <v>197</v>
      </c>
      <c r="B22" s="17" t="n">
        <v>6598</v>
      </c>
      <c r="C22" s="18">
        <f>(108.0/B22*100)</f>
        <v/>
      </c>
      <c r="D22" s="19" t="n">
        <v>6490</v>
      </c>
      <c r="E22" s="18" t="n">
        <v>486.71846426</v>
      </c>
      <c r="F22" s="20" t="n">
        <v>7.58698824</v>
      </c>
      <c r="G22" s="18" t="n">
        <v>515.80087514</v>
      </c>
      <c r="H22" s="20" t="n">
        <v>5.48460112</v>
      </c>
      <c r="I22" s="18" t="n">
        <v>486.78001687</v>
      </c>
      <c r="J22" s="20" t="n">
        <v>4.30730053</v>
      </c>
      <c r="K22" s="18" t="n">
        <v>475.15930613</v>
      </c>
      <c r="L22" s="20" t="n">
        <v>5.18524526</v>
      </c>
      <c r="M22" s="18" t="n">
        <v>371.78539807</v>
      </c>
      <c r="N22" s="20" t="n">
        <v>9.287245390000001</v>
      </c>
      <c r="O22" s="18" t="s">
        <v>182</v>
      </c>
      <c r="P22" s="20" t="s">
        <v>182</v>
      </c>
      <c r="Q22" s="18" t="n">
        <v>481.75555063</v>
      </c>
      <c r="R22" s="20" t="n">
        <v>8.711038220000001</v>
      </c>
      <c r="S22" s="18" t="s">
        <v>182</v>
      </c>
      <c r="T22" s="20" t="s">
        <v>182</v>
      </c>
      <c r="U22" s="18" t="n">
        <v>383.64723415</v>
      </c>
      <c r="V22" s="20" t="n">
        <v>9.05621706</v>
      </c>
    </row>
    <row r="23" spans="1:22">
      <c r="A23" s="15" t="s">
        <v>198</v>
      </c>
      <c r="B23" s="17" t="n">
        <v>11583</v>
      </c>
      <c r="C23" s="18">
        <f>(592.0/B23*100)</f>
        <v/>
      </c>
      <c r="D23" s="19" t="n">
        <v>10991</v>
      </c>
      <c r="E23" s="18" t="n">
        <v>454.02922927</v>
      </c>
      <c r="F23" s="20" t="n">
        <v>6.69108221</v>
      </c>
      <c r="G23" s="18" t="n">
        <v>501.6606498</v>
      </c>
      <c r="H23" s="20" t="n">
        <v>4.76015664</v>
      </c>
      <c r="I23" s="18" t="n">
        <v>496.65192769</v>
      </c>
      <c r="J23" s="20" t="n">
        <v>2.71976791</v>
      </c>
      <c r="K23" s="18" t="n">
        <v>485.49255108</v>
      </c>
      <c r="L23" s="20" t="n">
        <v>5.19512731</v>
      </c>
      <c r="M23" s="18" t="n">
        <v>415.78740956</v>
      </c>
      <c r="N23" s="20" t="n">
        <v>22.44752181</v>
      </c>
      <c r="O23" s="18" t="s">
        <v>182</v>
      </c>
      <c r="P23" s="20" t="s">
        <v>182</v>
      </c>
      <c r="Q23" s="18" t="s">
        <v>182</v>
      </c>
      <c r="R23" s="20" t="s">
        <v>182</v>
      </c>
      <c r="S23" s="18" t="s">
        <v>182</v>
      </c>
      <c r="T23" s="20" t="s">
        <v>182</v>
      </c>
      <c r="U23" s="18" t="n">
        <v>414.51315272</v>
      </c>
      <c r="V23" s="20" t="n">
        <v>7.64569061</v>
      </c>
    </row>
    <row r="24" spans="1:22">
      <c r="A24" s="15" t="s">
        <v>199</v>
      </c>
      <c r="B24" s="17" t="n">
        <v>6647</v>
      </c>
      <c r="C24" s="18">
        <f>(36.0/B24*100)</f>
        <v/>
      </c>
      <c r="D24" s="19" t="n">
        <v>6611</v>
      </c>
      <c r="E24" s="18" t="n">
        <v>503.93620289</v>
      </c>
      <c r="F24" s="20" t="n">
        <v>4.21260677</v>
      </c>
      <c r="G24" s="18" t="n">
        <v>527.65615684</v>
      </c>
      <c r="H24" s="20" t="n">
        <v>3.55865837</v>
      </c>
      <c r="I24" s="18" t="n">
        <v>520.09440295</v>
      </c>
      <c r="J24" s="20" t="n">
        <v>3.60833185</v>
      </c>
      <c r="K24" s="18" t="n">
        <v>521.0834486799999</v>
      </c>
      <c r="L24" s="20" t="n">
        <v>7.10946666</v>
      </c>
      <c r="M24" s="18" t="n">
        <v>421.72680658</v>
      </c>
      <c r="N24" s="20" t="n">
        <v>17.49008828</v>
      </c>
      <c r="O24" s="18" t="s">
        <v>182</v>
      </c>
      <c r="P24" s="20" t="s">
        <v>182</v>
      </c>
      <c r="Q24" s="18" t="s">
        <v>182</v>
      </c>
      <c r="R24" s="20" t="s">
        <v>182</v>
      </c>
      <c r="S24" s="18" t="s">
        <v>182</v>
      </c>
      <c r="T24" s="20" t="s">
        <v>182</v>
      </c>
      <c r="U24" s="18" t="n">
        <v>432.39224576</v>
      </c>
      <c r="V24" s="20" t="n">
        <v>15.00530472</v>
      </c>
    </row>
    <row r="25" spans="1:22">
      <c r="A25" s="15" t="s">
        <v>200</v>
      </c>
      <c r="B25" s="17" t="n">
        <v>5581</v>
      </c>
      <c r="C25" s="18">
        <f>(28.0/B25*100)</f>
        <v/>
      </c>
      <c r="D25" s="19" t="n">
        <v>5553</v>
      </c>
      <c r="E25" s="18" t="n">
        <v>515.42858871</v>
      </c>
      <c r="F25" s="20" t="n">
        <v>4.72753599</v>
      </c>
      <c r="G25" s="18" t="n">
        <v>522.12632541</v>
      </c>
      <c r="H25" s="20" t="n">
        <v>3.96445833</v>
      </c>
      <c r="I25" s="18" t="n">
        <v>515.50213641</v>
      </c>
      <c r="J25" s="20" t="n">
        <v>3.89236326</v>
      </c>
      <c r="K25" s="18" t="n">
        <v>528.58884955</v>
      </c>
      <c r="L25" s="20" t="n">
        <v>9.920318099999999</v>
      </c>
      <c r="M25" s="18" t="n">
        <v>368.87327966</v>
      </c>
      <c r="N25" s="20" t="n">
        <v>23.3815843</v>
      </c>
      <c r="O25" s="18" t="s">
        <v>182</v>
      </c>
      <c r="P25" s="20" t="s">
        <v>182</v>
      </c>
      <c r="Q25" s="18" t="s">
        <v>182</v>
      </c>
      <c r="R25" s="20" t="s">
        <v>182</v>
      </c>
      <c r="S25" s="18" t="s">
        <v>182</v>
      </c>
      <c r="T25" s="20" t="s">
        <v>182</v>
      </c>
      <c r="U25" s="18" t="n">
        <v>466.31974931</v>
      </c>
      <c r="V25" s="20" t="n">
        <v>24.58218247</v>
      </c>
    </row>
    <row r="26" spans="1:22">
      <c r="A26" s="15" t="s">
        <v>201</v>
      </c>
      <c r="B26" s="17" t="n">
        <v>4869</v>
      </c>
      <c r="C26" s="18">
        <f>(131.0/B26*100)</f>
        <v/>
      </c>
      <c r="D26" s="19" t="n">
        <v>4738</v>
      </c>
      <c r="E26" s="18" t="n">
        <v>460.72688123</v>
      </c>
      <c r="F26" s="20" t="n">
        <v>5.4681115</v>
      </c>
      <c r="G26" s="18" t="n">
        <v>493.15699442</v>
      </c>
      <c r="H26" s="20" t="n">
        <v>3.46113906</v>
      </c>
      <c r="I26" s="18" t="n">
        <v>492.04550887</v>
      </c>
      <c r="J26" s="20" t="n">
        <v>2.43201401</v>
      </c>
      <c r="K26" s="18" t="n">
        <v>492.44286256</v>
      </c>
      <c r="L26" s="20" t="n">
        <v>4.75333592</v>
      </c>
      <c r="M26" s="18" t="s">
        <v>182</v>
      </c>
      <c r="N26" s="20" t="s">
        <v>182</v>
      </c>
      <c r="O26" s="18" t="s">
        <v>182</v>
      </c>
      <c r="P26" s="20" t="s">
        <v>182</v>
      </c>
      <c r="Q26" s="18" t="s">
        <v>182</v>
      </c>
      <c r="R26" s="20" t="s">
        <v>182</v>
      </c>
      <c r="S26" s="18" t="s">
        <v>182</v>
      </c>
      <c r="T26" s="20" t="s">
        <v>182</v>
      </c>
      <c r="U26" s="18" t="n">
        <v>439.21376979</v>
      </c>
      <c r="V26" s="20" t="n">
        <v>9.643354459999999</v>
      </c>
    </row>
    <row r="27" spans="1:22">
      <c r="A27" s="15" t="s">
        <v>202</v>
      </c>
      <c r="B27" s="17" t="n">
        <v>5299</v>
      </c>
      <c r="C27" s="18">
        <f>(277.0/B27*100)</f>
        <v/>
      </c>
      <c r="D27" s="19" t="n">
        <v>5022</v>
      </c>
      <c r="E27" s="18" t="n">
        <v>488.53693522</v>
      </c>
      <c r="F27" s="20" t="n">
        <v>4.15556339</v>
      </c>
      <c r="G27" s="18" t="n">
        <v>509.59009155</v>
      </c>
      <c r="H27" s="20" t="n">
        <v>3.27053478</v>
      </c>
      <c r="I27" s="18" t="n">
        <v>493.89560636</v>
      </c>
      <c r="J27" s="20" t="n">
        <v>2.86256429</v>
      </c>
      <c r="K27" s="18" t="n">
        <v>466.09162065</v>
      </c>
      <c r="L27" s="20" t="n">
        <v>4.05855245</v>
      </c>
      <c r="M27" s="18" t="n">
        <v>387.30917951</v>
      </c>
      <c r="N27" s="20" t="n">
        <v>16.08929805</v>
      </c>
      <c r="O27" s="18" t="s">
        <v>182</v>
      </c>
      <c r="P27" s="20" t="s">
        <v>182</v>
      </c>
      <c r="Q27" s="18" t="s">
        <v>182</v>
      </c>
      <c r="R27" s="20" t="s">
        <v>182</v>
      </c>
      <c r="S27" s="18" t="s">
        <v>182</v>
      </c>
      <c r="T27" s="20" t="s">
        <v>182</v>
      </c>
      <c r="U27" s="18" t="n">
        <v>410.18489021</v>
      </c>
      <c r="V27" s="20" t="n">
        <v>4.74534056</v>
      </c>
    </row>
    <row r="28" spans="1:22">
      <c r="A28" s="15" t="s">
        <v>203</v>
      </c>
      <c r="B28" s="17" t="n">
        <v>7568</v>
      </c>
      <c r="C28" s="18">
        <f>(184.0/B28*100)</f>
        <v/>
      </c>
      <c r="D28" s="19" t="n">
        <v>7384</v>
      </c>
      <c r="E28" s="18" t="n">
        <v>395.68997431</v>
      </c>
      <c r="F28" s="20" t="n">
        <v>4.93990348</v>
      </c>
      <c r="G28" s="18" t="n">
        <v>431.55493341</v>
      </c>
      <c r="H28" s="20" t="n">
        <v>4.05520035</v>
      </c>
      <c r="I28" s="18" t="n">
        <v>430.60308896</v>
      </c>
      <c r="J28" s="20" t="n">
        <v>2.48868281</v>
      </c>
      <c r="K28" s="18" t="n">
        <v>434.2579892</v>
      </c>
      <c r="L28" s="20" t="n">
        <v>4.35454379</v>
      </c>
      <c r="M28" s="18" t="n">
        <v>334.93985653</v>
      </c>
      <c r="N28" s="20" t="n">
        <v>9.19196545</v>
      </c>
      <c r="O28" s="18" t="s">
        <v>182</v>
      </c>
      <c r="P28" s="20" t="s">
        <v>182</v>
      </c>
      <c r="Q28" s="18" t="s">
        <v>182</v>
      </c>
      <c r="R28" s="20" t="s">
        <v>182</v>
      </c>
      <c r="S28" s="18" t="s">
        <v>182</v>
      </c>
      <c r="T28" s="20" t="s">
        <v>182</v>
      </c>
      <c r="U28" s="18" t="n">
        <v>368.01547042</v>
      </c>
      <c r="V28" s="20" t="n">
        <v>7.31622017</v>
      </c>
    </row>
    <row r="29" spans="1:22">
      <c r="A29" s="15" t="s">
        <v>204</v>
      </c>
      <c r="B29" s="17" t="n">
        <v>5385</v>
      </c>
      <c r="C29" s="18">
        <f>(37.0/B29*100)</f>
        <v/>
      </c>
      <c r="D29" s="19" t="n">
        <v>5348</v>
      </c>
      <c r="E29" s="18" t="n">
        <v>494.49658261</v>
      </c>
      <c r="F29" s="20" t="n">
        <v>5.7290837</v>
      </c>
      <c r="G29" s="18" t="n">
        <v>522.65740098</v>
      </c>
      <c r="H29" s="20" t="n">
        <v>3.1786231</v>
      </c>
      <c r="I29" s="18" t="n">
        <v>509.61704974</v>
      </c>
      <c r="J29" s="20" t="n">
        <v>2.75980715</v>
      </c>
      <c r="K29" s="18" t="n">
        <v>486.67381393</v>
      </c>
      <c r="L29" s="20" t="n">
        <v>7.83959133</v>
      </c>
      <c r="M29" s="18" t="n">
        <v>324.13415987</v>
      </c>
      <c r="N29" s="20" t="n">
        <v>51.69632977</v>
      </c>
      <c r="O29" s="18" t="s">
        <v>182</v>
      </c>
      <c r="P29" s="20" t="s">
        <v>182</v>
      </c>
      <c r="Q29" s="18" t="n">
        <v>314.02123871</v>
      </c>
      <c r="R29" s="20" t="n">
        <v>13.26138992</v>
      </c>
      <c r="S29" s="18" t="s">
        <v>182</v>
      </c>
      <c r="T29" s="20" t="s">
        <v>182</v>
      </c>
      <c r="U29" s="18" t="n">
        <v>385.72986652</v>
      </c>
      <c r="V29" s="20" t="n">
        <v>13.79678313</v>
      </c>
    </row>
    <row r="30" spans="1:22">
      <c r="A30" s="15" t="s">
        <v>205</v>
      </c>
      <c r="B30" s="17" t="n">
        <v>4520</v>
      </c>
      <c r="C30" s="18">
        <f>(696.0/B30*100)</f>
        <v/>
      </c>
      <c r="D30" s="19" t="n">
        <v>3824</v>
      </c>
      <c r="E30" s="18" t="n">
        <v>507.24216893</v>
      </c>
      <c r="F30" s="20" t="n">
        <v>7.62631814</v>
      </c>
      <c r="G30" s="18" t="n">
        <v>533.50621727</v>
      </c>
      <c r="H30" s="20" t="n">
        <v>4.88202938</v>
      </c>
      <c r="I30" s="18" t="n">
        <v>520.17779883</v>
      </c>
      <c r="J30" s="20" t="n">
        <v>3.19566877</v>
      </c>
      <c r="K30" s="18" t="n">
        <v>516.67689941</v>
      </c>
      <c r="L30" s="20" t="n">
        <v>6.28963947</v>
      </c>
      <c r="M30" s="18" t="n">
        <v>405.01001004</v>
      </c>
      <c r="N30" s="20" t="n">
        <v>26.28454288</v>
      </c>
      <c r="O30" s="18" t="s">
        <v>182</v>
      </c>
      <c r="P30" s="20" t="s">
        <v>182</v>
      </c>
      <c r="Q30" s="18" t="s">
        <v>182</v>
      </c>
      <c r="R30" s="20" t="s">
        <v>182</v>
      </c>
      <c r="S30" s="18" t="s">
        <v>182</v>
      </c>
      <c r="T30" s="20" t="s">
        <v>182</v>
      </c>
      <c r="U30" s="18" t="n">
        <v>426.95804277</v>
      </c>
      <c r="V30" s="20" t="n">
        <v>7.08487197</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(21.0/B32*100)</f>
        <v/>
      </c>
      <c r="D32" s="19" t="n">
        <v>4457</v>
      </c>
      <c r="E32" s="18" t="n">
        <v>481.36128893</v>
      </c>
      <c r="F32" s="20" t="n">
        <v>6.31783428</v>
      </c>
      <c r="G32" s="18" t="n">
        <v>517.53357069</v>
      </c>
      <c r="H32" s="20" t="n">
        <v>4.90135925</v>
      </c>
      <c r="I32" s="18" t="n">
        <v>510.9933532</v>
      </c>
      <c r="J32" s="20" t="n">
        <v>2.40253085</v>
      </c>
      <c r="K32" s="18" t="n">
        <v>497.0391366</v>
      </c>
      <c r="L32" s="20" t="n">
        <v>5.04980374</v>
      </c>
      <c r="M32" s="18" t="n">
        <v>415.96615723</v>
      </c>
      <c r="N32" s="20" t="n">
        <v>23.22638406</v>
      </c>
      <c r="O32" s="18" t="s">
        <v>182</v>
      </c>
      <c r="P32" s="20" t="s">
        <v>182</v>
      </c>
      <c r="Q32" s="18" t="s">
        <v>182</v>
      </c>
      <c r="R32" s="20" t="s">
        <v>182</v>
      </c>
      <c r="S32" s="18" t="s">
        <v>182</v>
      </c>
      <c r="T32" s="20" t="s">
        <v>182</v>
      </c>
      <c r="U32" s="18" t="n">
        <v>432.50692512</v>
      </c>
      <c r="V32" s="20" t="n">
        <v>10.41676354</v>
      </c>
    </row>
    <row r="33" spans="1:22">
      <c r="A33" s="15" t="s">
        <v>208</v>
      </c>
      <c r="B33" s="17" t="n">
        <v>7325</v>
      </c>
      <c r="C33" s="18">
        <f>(275.0/B33*100)</f>
        <v/>
      </c>
      <c r="D33" s="19" t="n">
        <v>7050</v>
      </c>
      <c r="E33" s="18" t="n">
        <v>492.85553437</v>
      </c>
      <c r="F33" s="20" t="n">
        <v>8.203250349999999</v>
      </c>
      <c r="G33" s="18" t="n">
        <v>522.15146494</v>
      </c>
      <c r="H33" s="20" t="n">
        <v>4.29132416</v>
      </c>
      <c r="I33" s="18" t="n">
        <v>500.7705423</v>
      </c>
      <c r="J33" s="20" t="n">
        <v>2.68414191</v>
      </c>
      <c r="K33" s="18" t="n">
        <v>490.58697016</v>
      </c>
      <c r="L33" s="20" t="n">
        <v>5.31149075</v>
      </c>
      <c r="M33" s="18" t="n">
        <v>376.02911283</v>
      </c>
      <c r="N33" s="20" t="n">
        <v>21.32653468</v>
      </c>
      <c r="O33" s="18" t="s">
        <v>182</v>
      </c>
      <c r="P33" s="20" t="s">
        <v>182</v>
      </c>
      <c r="Q33" s="18" t="s">
        <v>182</v>
      </c>
      <c r="R33" s="20" t="s">
        <v>182</v>
      </c>
      <c r="S33" s="18" t="s">
        <v>182</v>
      </c>
      <c r="T33" s="20" t="s">
        <v>182</v>
      </c>
      <c r="U33" s="18" t="n">
        <v>424.69968726</v>
      </c>
      <c r="V33" s="20" t="n">
        <v>10.2339065</v>
      </c>
    </row>
    <row r="34" spans="1:22">
      <c r="A34" s="15" t="s">
        <v>209</v>
      </c>
      <c r="B34" s="17" t="n">
        <v>6350</v>
      </c>
      <c r="C34" s="18">
        <f>(123.0/B34*100)</f>
        <v/>
      </c>
      <c r="D34" s="19" t="n">
        <v>6227</v>
      </c>
      <c r="E34" s="18" t="n">
        <v>415.96007947</v>
      </c>
      <c r="F34" s="20" t="n">
        <v>5.18521814</v>
      </c>
      <c r="G34" s="18" t="n">
        <v>469.01069252</v>
      </c>
      <c r="H34" s="20" t="n">
        <v>4.0453467</v>
      </c>
      <c r="I34" s="18" t="n">
        <v>474.76976737</v>
      </c>
      <c r="J34" s="20" t="n">
        <v>2.78092251</v>
      </c>
      <c r="K34" s="18" t="n">
        <v>453.67125188</v>
      </c>
      <c r="L34" s="20" t="n">
        <v>5.30420765</v>
      </c>
      <c r="M34" s="18" t="n">
        <v>336.00964723</v>
      </c>
      <c r="N34" s="20" t="n">
        <v>14.75537024</v>
      </c>
      <c r="O34" s="18" t="s">
        <v>182</v>
      </c>
      <c r="P34" s="20" t="s">
        <v>182</v>
      </c>
      <c r="Q34" s="18" t="n">
        <v>263.37193708</v>
      </c>
      <c r="R34" s="20" t="n">
        <v>13.61114927</v>
      </c>
      <c r="S34" s="18" t="s">
        <v>182</v>
      </c>
      <c r="T34" s="20" t="s">
        <v>182</v>
      </c>
      <c r="U34" s="18" t="n">
        <v>361.07196313</v>
      </c>
      <c r="V34" s="20" t="n">
        <v>8.775582050000001</v>
      </c>
    </row>
    <row r="35" spans="1:22">
      <c r="A35" s="15" t="s">
        <v>210</v>
      </c>
      <c r="B35" s="17" t="n">
        <v>6406</v>
      </c>
      <c r="C35" s="18">
        <f>(111.0/B35*100)</f>
        <v/>
      </c>
      <c r="D35" s="19" t="n">
        <v>6295</v>
      </c>
      <c r="E35" s="18" t="n">
        <v>503.80496559</v>
      </c>
      <c r="F35" s="20" t="n">
        <v>5.2757631</v>
      </c>
      <c r="G35" s="18" t="n">
        <v>526.81538108</v>
      </c>
      <c r="H35" s="20" t="n">
        <v>3.20328466</v>
      </c>
      <c r="I35" s="18" t="n">
        <v>510.13648125</v>
      </c>
      <c r="J35" s="20" t="n">
        <v>1.9020296</v>
      </c>
      <c r="K35" s="18" t="n">
        <v>495.11302499</v>
      </c>
      <c r="L35" s="20" t="n">
        <v>5.62031773</v>
      </c>
      <c r="M35" s="18" t="n">
        <v>430.2645433</v>
      </c>
      <c r="N35" s="20" t="n">
        <v>21.07802728</v>
      </c>
      <c r="O35" s="18" t="s">
        <v>182</v>
      </c>
      <c r="P35" s="20" t="s">
        <v>182</v>
      </c>
      <c r="Q35" s="18" t="n">
        <v>337.32521215</v>
      </c>
      <c r="R35" s="20" t="n">
        <v>11.65794297</v>
      </c>
      <c r="S35" s="18" t="s">
        <v>182</v>
      </c>
      <c r="T35" s="20" t="s">
        <v>182</v>
      </c>
      <c r="U35" s="18" t="n">
        <v>421.8905243</v>
      </c>
      <c r="V35" s="20" t="n">
        <v>7.73179046</v>
      </c>
    </row>
    <row r="36" spans="1:22">
      <c r="A36" s="15" t="s">
        <v>211</v>
      </c>
      <c r="B36" s="17" t="n">
        <v>6736</v>
      </c>
      <c r="C36" s="18">
        <f>(118.0/B36*100)</f>
        <v/>
      </c>
      <c r="D36" s="19" t="n">
        <v>6618</v>
      </c>
      <c r="E36" s="18" t="n">
        <v>465.56037984</v>
      </c>
      <c r="F36" s="20" t="n">
        <v>5.4181109</v>
      </c>
      <c r="G36" s="18" t="n">
        <v>507.96534717</v>
      </c>
      <c r="H36" s="20" t="n">
        <v>3.70008694</v>
      </c>
      <c r="I36" s="18" t="n">
        <v>506.41536533</v>
      </c>
      <c r="J36" s="20" t="n">
        <v>2.28929573</v>
      </c>
      <c r="K36" s="18" t="n">
        <v>494.15004744</v>
      </c>
      <c r="L36" s="20" t="n">
        <v>4.39859663</v>
      </c>
      <c r="M36" s="18" t="n">
        <v>369.72364582</v>
      </c>
      <c r="N36" s="20" t="n">
        <v>22.3136275</v>
      </c>
      <c r="O36" s="18" t="s">
        <v>182</v>
      </c>
      <c r="P36" s="20" t="s">
        <v>182</v>
      </c>
      <c r="Q36" s="18" t="s">
        <v>182</v>
      </c>
      <c r="R36" s="20" t="s">
        <v>182</v>
      </c>
      <c r="S36" s="18" t="s">
        <v>182</v>
      </c>
      <c r="T36" s="20" t="s">
        <v>182</v>
      </c>
      <c r="U36" s="18" t="n">
        <v>410.05621294</v>
      </c>
      <c r="V36" s="20" t="n">
        <v>7.1408536</v>
      </c>
    </row>
    <row r="37" spans="1:22">
      <c r="A37" s="15" t="s">
        <v>212</v>
      </c>
      <c r="B37" s="17" t="n">
        <v>5458</v>
      </c>
      <c r="C37" s="18">
        <f>(394.0/B37*100)</f>
        <v/>
      </c>
      <c r="D37" s="19" t="n">
        <v>5064</v>
      </c>
      <c r="E37" s="18" t="n">
        <v>512.1662042299999</v>
      </c>
      <c r="F37" s="20" t="n">
        <v>5.5121988</v>
      </c>
      <c r="G37" s="18" t="n">
        <v>529.19854957</v>
      </c>
      <c r="H37" s="20" t="n">
        <v>4.03217617</v>
      </c>
      <c r="I37" s="18" t="n">
        <v>507.33275207</v>
      </c>
      <c r="J37" s="20" t="n">
        <v>3.66713561</v>
      </c>
      <c r="K37" s="18" t="n">
        <v>501.55392114</v>
      </c>
      <c r="L37" s="20" t="n">
        <v>5.06157615</v>
      </c>
      <c r="M37" s="18" t="n">
        <v>343.16972128</v>
      </c>
      <c r="N37" s="20" t="n">
        <v>23.12127196</v>
      </c>
      <c r="O37" s="18" t="s">
        <v>182</v>
      </c>
      <c r="P37" s="20" t="s">
        <v>182</v>
      </c>
      <c r="Q37" s="18" t="s">
        <v>182</v>
      </c>
      <c r="R37" s="20" t="s">
        <v>182</v>
      </c>
      <c r="S37" s="18" t="s">
        <v>182</v>
      </c>
      <c r="T37" s="20" t="s">
        <v>182</v>
      </c>
      <c r="U37" s="18" t="n">
        <v>419.921903</v>
      </c>
      <c r="V37" s="20" t="n">
        <v>7.21021791</v>
      </c>
    </row>
    <row r="38" spans="1:22">
      <c r="A38" s="15" t="s">
        <v>213</v>
      </c>
      <c r="B38" s="17" t="n">
        <v>5860</v>
      </c>
      <c r="C38" s="18">
        <f>(87.0/B38*100)</f>
        <v/>
      </c>
      <c r="D38" s="19" t="n">
        <v>5773</v>
      </c>
      <c r="E38" s="18" t="n">
        <v>497.05610762</v>
      </c>
      <c r="F38" s="20" t="n">
        <v>4.57096317</v>
      </c>
      <c r="G38" s="18" t="n">
        <v>512.62722868</v>
      </c>
      <c r="H38" s="20" t="n">
        <v>4.13969415</v>
      </c>
      <c r="I38" s="18" t="n">
        <v>497.61093913</v>
      </c>
      <c r="J38" s="20" t="n">
        <v>3.79633629</v>
      </c>
      <c r="K38" s="18" t="n">
        <v>476.85147622</v>
      </c>
      <c r="L38" s="20" t="n">
        <v>5.30091255</v>
      </c>
      <c r="M38" s="18" t="n">
        <v>369.61260262</v>
      </c>
      <c r="N38" s="20" t="n">
        <v>18.26023486</v>
      </c>
      <c r="O38" s="18" t="s">
        <v>182</v>
      </c>
      <c r="P38" s="20" t="s">
        <v>182</v>
      </c>
      <c r="Q38" s="18" t="s">
        <v>182</v>
      </c>
      <c r="R38" s="20" t="s">
        <v>182</v>
      </c>
      <c r="S38" s="18" t="s">
        <v>182</v>
      </c>
      <c r="T38" s="20" t="s">
        <v>182</v>
      </c>
      <c r="U38" s="18" t="n">
        <v>429.41015244</v>
      </c>
      <c r="V38" s="20" t="n">
        <v>5.91081665</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(5715.0/B40*100)</f>
        <v/>
      </c>
      <c r="D40" s="19" t="n">
        <v>8442</v>
      </c>
      <c r="E40" s="18" t="n">
        <v>490.79108445</v>
      </c>
      <c r="F40" s="20" t="n">
        <v>7.05749132</v>
      </c>
      <c r="G40" s="18" t="n">
        <v>519.7245812</v>
      </c>
      <c r="H40" s="20" t="n">
        <v>4.0896801</v>
      </c>
      <c r="I40" s="18" t="n">
        <v>508.9557794</v>
      </c>
      <c r="J40" s="20" t="n">
        <v>3.32098012</v>
      </c>
      <c r="K40" s="18" t="n">
        <v>488.18753466</v>
      </c>
      <c r="L40" s="20" t="n">
        <v>6.00049606</v>
      </c>
      <c r="M40" s="18" t="n">
        <v>432.02468627</v>
      </c>
      <c r="N40" s="20" t="n">
        <v>21.89614716</v>
      </c>
      <c r="O40" s="18" t="s">
        <v>182</v>
      </c>
      <c r="P40" s="20" t="s">
        <v>182</v>
      </c>
      <c r="Q40" s="18" t="n">
        <v>493.18465857</v>
      </c>
      <c r="R40" s="20" t="n">
        <v>2.25147869</v>
      </c>
      <c r="S40" s="18" t="s">
        <v>182</v>
      </c>
      <c r="T40" s="20" t="s">
        <v>182</v>
      </c>
      <c r="U40" s="18" t="n">
        <v>411.19067601</v>
      </c>
      <c r="V40" s="20" t="n">
        <v>7.01247962</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(3114.0/B46*100)</f>
        <v/>
      </c>
      <c r="D46" s="19" t="n">
        <v>20027</v>
      </c>
      <c r="E46" s="18" t="n">
        <v>371.39935507</v>
      </c>
      <c r="F46" s="20" t="n">
        <v>6.09547085</v>
      </c>
      <c r="G46" s="18" t="n">
        <v>421.91991085</v>
      </c>
      <c r="H46" s="20" t="n">
        <v>5.98142612</v>
      </c>
      <c r="I46" s="18" t="n">
        <v>429.21213924</v>
      </c>
      <c r="J46" s="20" t="n">
        <v>3.98333387</v>
      </c>
      <c r="K46" s="18" t="n">
        <v>435.84783836</v>
      </c>
      <c r="L46" s="20" t="n">
        <v>4.74928354</v>
      </c>
      <c r="M46" s="18" t="n">
        <v>307.86644132</v>
      </c>
      <c r="N46" s="20" t="n">
        <v>11.90587687</v>
      </c>
      <c r="O46" s="18" t="s">
        <v>182</v>
      </c>
      <c r="P46" s="20" t="s">
        <v>182</v>
      </c>
      <c r="Q46" s="18" t="s">
        <v>182</v>
      </c>
      <c r="R46" s="20" t="s">
        <v>182</v>
      </c>
      <c r="S46" s="18" t="s">
        <v>182</v>
      </c>
      <c r="T46" s="20" t="s">
        <v>182</v>
      </c>
      <c r="U46" s="18" t="n">
        <v>392.45203551</v>
      </c>
      <c r="V46" s="20" t="n">
        <v>3.85007711</v>
      </c>
    </row>
    <row r="47" spans="1:22">
      <c r="A47" s="15" t="s">
        <v>222</v>
      </c>
      <c r="B47" s="17" t="n">
        <v>5928</v>
      </c>
      <c r="C47" s="18">
        <f>(318.0/B47*100)</f>
        <v/>
      </c>
      <c r="D47" s="19" t="n">
        <v>5610</v>
      </c>
      <c r="E47" s="18" t="n">
        <v>398.31167282</v>
      </c>
      <c r="F47" s="20" t="n">
        <v>7.92344294</v>
      </c>
      <c r="G47" s="18" t="n">
        <v>454.82486193</v>
      </c>
      <c r="H47" s="20" t="n">
        <v>6.97651323</v>
      </c>
      <c r="I47" s="18" t="n">
        <v>461.94297348</v>
      </c>
      <c r="J47" s="20" t="n">
        <v>4.50985169</v>
      </c>
      <c r="K47" s="18" t="n">
        <v>441.31460859</v>
      </c>
      <c r="L47" s="20" t="n">
        <v>6.67885298</v>
      </c>
      <c r="M47" s="18" t="n">
        <v>325.00177883</v>
      </c>
      <c r="N47" s="20" t="n">
        <v>13.28366105</v>
      </c>
      <c r="O47" s="18" t="s">
        <v>182</v>
      </c>
      <c r="P47" s="20" t="s">
        <v>182</v>
      </c>
      <c r="Q47" s="18" t="s">
        <v>182</v>
      </c>
      <c r="R47" s="20" t="s">
        <v>182</v>
      </c>
      <c r="S47" s="18" t="s">
        <v>182</v>
      </c>
      <c r="T47" s="20" t="s">
        <v>182</v>
      </c>
      <c r="U47" s="18" t="n">
        <v>362.77928453</v>
      </c>
      <c r="V47" s="20" t="n">
        <v>6.50779911</v>
      </c>
    </row>
    <row r="48" spans="1:22">
      <c r="A48" s="15" t="s">
        <v>223</v>
      </c>
      <c r="B48" s="17" t="n">
        <v>9841</v>
      </c>
      <c r="C48" s="18">
        <f>(19.0/B48*100)</f>
        <v/>
      </c>
      <c r="D48" s="19" t="n">
        <v>9822</v>
      </c>
      <c r="E48" s="18" t="n">
        <v>452.44925168</v>
      </c>
      <c r="F48" s="20" t="n">
        <v>7.02764202</v>
      </c>
      <c r="G48" s="18" t="n">
        <v>506.26904292</v>
      </c>
      <c r="H48" s="20" t="n">
        <v>5.53746293</v>
      </c>
      <c r="I48" s="18" t="n">
        <v>497.64407642</v>
      </c>
      <c r="J48" s="20" t="n">
        <v>5.04461797</v>
      </c>
      <c r="K48" s="18" t="n">
        <v>526.47780541</v>
      </c>
      <c r="L48" s="20" t="n">
        <v>9.03722189</v>
      </c>
      <c r="M48" s="18" t="n">
        <v>324.36252601</v>
      </c>
      <c r="N48" s="20" t="n">
        <v>11.17732921</v>
      </c>
      <c r="O48" s="18" t="s">
        <v>182</v>
      </c>
      <c r="P48" s="20" t="s">
        <v>182</v>
      </c>
      <c r="Q48" s="18" t="s">
        <v>182</v>
      </c>
      <c r="R48" s="20" t="s">
        <v>182</v>
      </c>
      <c r="S48" s="18" t="s">
        <v>182</v>
      </c>
      <c r="T48" s="20" t="s">
        <v>182</v>
      </c>
      <c r="U48" s="18" t="n">
        <v>411.35178935</v>
      </c>
      <c r="V48" s="20" t="n">
        <v>22.49367243</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(1335.0/B50*100)</f>
        <v/>
      </c>
      <c r="D50" s="19" t="n">
        <v>10460</v>
      </c>
      <c r="E50" s="18" t="n">
        <v>384.51664903</v>
      </c>
      <c r="F50" s="20" t="n">
        <v>6.01096997</v>
      </c>
      <c r="G50" s="18" t="n">
        <v>442.99781028</v>
      </c>
      <c r="H50" s="20" t="n">
        <v>4.73676431</v>
      </c>
      <c r="I50" s="18" t="n">
        <v>441.15182932</v>
      </c>
      <c r="J50" s="20" t="n">
        <v>2.96048501</v>
      </c>
      <c r="K50" s="18" t="n">
        <v>438.11352403</v>
      </c>
      <c r="L50" s="20" t="n">
        <v>4.08949783</v>
      </c>
      <c r="M50" s="18" t="n">
        <v>322.25586987</v>
      </c>
      <c r="N50" s="20" t="n">
        <v>8.56992509</v>
      </c>
      <c r="O50" s="18" t="s">
        <v>182</v>
      </c>
      <c r="P50" s="20" t="s">
        <v>182</v>
      </c>
      <c r="Q50" s="18" t="s">
        <v>182</v>
      </c>
      <c r="R50" s="20" t="s">
        <v>182</v>
      </c>
      <c r="S50" s="18" t="s">
        <v>182</v>
      </c>
      <c r="T50" s="20" t="s">
        <v>182</v>
      </c>
      <c r="U50" s="18" t="n">
        <v>395.84840707</v>
      </c>
      <c r="V50" s="20" t="n">
        <v>8.23187302</v>
      </c>
    </row>
    <row r="51" spans="1:22">
      <c r="A51" s="15" t="s">
        <v>226</v>
      </c>
      <c r="B51" s="17" t="n">
        <v>6866</v>
      </c>
      <c r="C51" s="18">
        <f>(116.0/B51*100)</f>
        <v/>
      </c>
      <c r="D51" s="19" t="n">
        <v>6750</v>
      </c>
      <c r="E51" s="18" t="n">
        <v>430.7446925</v>
      </c>
      <c r="F51" s="20" t="n">
        <v>5.86102783</v>
      </c>
      <c r="G51" s="18" t="n">
        <v>443.89793747</v>
      </c>
      <c r="H51" s="20" t="n">
        <v>5.01187199</v>
      </c>
      <c r="I51" s="18" t="n">
        <v>431.91361146</v>
      </c>
      <c r="J51" s="20" t="n">
        <v>3.05042748</v>
      </c>
      <c r="K51" s="18" t="n">
        <v>430.34668463</v>
      </c>
      <c r="L51" s="20" t="n">
        <v>4.01123489</v>
      </c>
      <c r="M51" s="18" t="n">
        <v>306.15936954</v>
      </c>
      <c r="N51" s="20" t="n">
        <v>16.24559738</v>
      </c>
      <c r="O51" s="18" t="s">
        <v>182</v>
      </c>
      <c r="P51" s="20" t="s">
        <v>182</v>
      </c>
      <c r="Q51" s="18" t="n">
        <v>427.96430568</v>
      </c>
      <c r="R51" s="20" t="n">
        <v>5.20460603</v>
      </c>
      <c r="S51" s="18" t="s">
        <v>182</v>
      </c>
      <c r="T51" s="20" t="s">
        <v>182</v>
      </c>
      <c r="U51" s="18" t="n">
        <v>398.74271258</v>
      </c>
      <c r="V51" s="20" t="n">
        <v>5.13589626</v>
      </c>
    </row>
    <row r="52" spans="1:22">
      <c r="A52" s="15" t="s">
        <v>227</v>
      </c>
      <c r="B52" s="17" t="n">
        <v>5809</v>
      </c>
      <c r="C52" s="18">
        <f>(135.0/B52*100)</f>
        <v/>
      </c>
      <c r="D52" s="19" t="n">
        <v>5674</v>
      </c>
      <c r="E52" s="18" t="n">
        <v>471.78229522</v>
      </c>
      <c r="F52" s="20" t="n">
        <v>4.80414656</v>
      </c>
      <c r="G52" s="18" t="n">
        <v>507.13720407</v>
      </c>
      <c r="H52" s="20" t="n">
        <v>3.34950015</v>
      </c>
      <c r="I52" s="18" t="n">
        <v>494.03967457</v>
      </c>
      <c r="J52" s="20" t="n">
        <v>3.10559674</v>
      </c>
      <c r="K52" s="18" t="n">
        <v>485.2279185</v>
      </c>
      <c r="L52" s="20" t="n">
        <v>4.45571208</v>
      </c>
      <c r="M52" s="18" t="n">
        <v>369.52470076</v>
      </c>
      <c r="N52" s="20" t="n">
        <v>22.63947018</v>
      </c>
      <c r="O52" s="18" t="s">
        <v>182</v>
      </c>
      <c r="P52" s="20" t="s">
        <v>182</v>
      </c>
      <c r="Q52" s="18" t="s">
        <v>182</v>
      </c>
      <c r="R52" s="20" t="s">
        <v>182</v>
      </c>
      <c r="S52" s="18" t="s">
        <v>182</v>
      </c>
      <c r="T52" s="20" t="s">
        <v>182</v>
      </c>
      <c r="U52" s="18" t="n">
        <v>393.76642167</v>
      </c>
      <c r="V52" s="20" t="n">
        <v>6.82684269</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(577.0/B54*100)</f>
        <v/>
      </c>
      <c r="D54" s="19" t="n">
        <v>4163</v>
      </c>
      <c r="E54" s="18" t="n">
        <v>325.80513472</v>
      </c>
      <c r="F54" s="20" t="n">
        <v>5.13382403</v>
      </c>
      <c r="G54" s="18" t="n">
        <v>357.48181095</v>
      </c>
      <c r="H54" s="20" t="n">
        <v>8.0109586</v>
      </c>
      <c r="I54" s="18" t="n">
        <v>378.18216665</v>
      </c>
      <c r="J54" s="20" t="n">
        <v>4.01806386</v>
      </c>
      <c r="K54" s="18" t="n">
        <v>382.58604639</v>
      </c>
      <c r="L54" s="20" t="n">
        <v>4.80119328</v>
      </c>
      <c r="M54" s="18" t="n">
        <v>297.57841935</v>
      </c>
      <c r="N54" s="20" t="n">
        <v>8.27344974</v>
      </c>
      <c r="O54" s="18" t="s">
        <v>182</v>
      </c>
      <c r="P54" s="20" t="s">
        <v>182</v>
      </c>
      <c r="Q54" s="18" t="s">
        <v>182</v>
      </c>
      <c r="R54" s="20" t="s">
        <v>182</v>
      </c>
      <c r="S54" s="18" t="s">
        <v>182</v>
      </c>
      <c r="T54" s="20" t="s">
        <v>182</v>
      </c>
      <c r="U54" s="18" t="n">
        <v>321.76053401</v>
      </c>
      <c r="V54" s="20" t="n">
        <v>5.05481688</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527.10692678</v>
      </c>
      <c r="F56" s="20" t="n">
        <v>7.03037753</v>
      </c>
      <c r="G56" s="18" t="n">
        <v>544.27111382</v>
      </c>
      <c r="H56" s="20" t="n">
        <v>3.33254491</v>
      </c>
      <c r="I56" s="18" t="n">
        <v>524.63803967</v>
      </c>
      <c r="J56" s="20" t="n">
        <v>2.88722967</v>
      </c>
      <c r="K56" s="18" t="n">
        <v>506.87785268</v>
      </c>
      <c r="L56" s="20" t="n">
        <v>4.91483809</v>
      </c>
      <c r="M56" s="18" t="n">
        <v>431.98054993</v>
      </c>
      <c r="N56" s="20" t="n">
        <v>17.09401393</v>
      </c>
      <c r="O56" s="18" t="s">
        <v>182</v>
      </c>
      <c r="P56" s="20" t="s">
        <v>182</v>
      </c>
      <c r="Q56" s="18" t="s">
        <v>182</v>
      </c>
      <c r="R56" s="20" t="s">
        <v>182</v>
      </c>
      <c r="S56" s="18" t="s">
        <v>182</v>
      </c>
      <c r="T56" s="20" t="s">
        <v>182</v>
      </c>
      <c r="U56" s="18" t="n">
        <v>422.61066141</v>
      </c>
      <c r="V56" s="20" t="n">
        <v>20.283416</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(292.0/B61*100)</f>
        <v/>
      </c>
      <c r="D61" s="19" t="n">
        <v>6233</v>
      </c>
      <c r="E61" s="18" t="n">
        <v>458.35745766</v>
      </c>
      <c r="F61" s="20" t="n">
        <v>4.8303737</v>
      </c>
      <c r="G61" s="18" t="n">
        <v>474.45517247</v>
      </c>
      <c r="H61" s="20" t="n">
        <v>4.20968005</v>
      </c>
      <c r="I61" s="18" t="n">
        <v>484.15833295</v>
      </c>
      <c r="J61" s="20" t="n">
        <v>2.77900034</v>
      </c>
      <c r="K61" s="18" t="n">
        <v>485.86272253</v>
      </c>
      <c r="L61" s="20" t="n">
        <v>4.8464313</v>
      </c>
      <c r="M61" s="18" t="n">
        <v>368.81442632</v>
      </c>
      <c r="N61" s="20" t="n">
        <v>17.16780352</v>
      </c>
      <c r="O61" s="18" t="s">
        <v>182</v>
      </c>
      <c r="P61" s="20" t="s">
        <v>182</v>
      </c>
      <c r="Q61" s="18" t="s">
        <v>182</v>
      </c>
      <c r="R61" s="20" t="s">
        <v>182</v>
      </c>
      <c r="S61" s="18" t="s">
        <v>182</v>
      </c>
      <c r="T61" s="20" t="s">
        <v>182</v>
      </c>
      <c r="U61" s="18" t="n">
        <v>378.58628159</v>
      </c>
      <c r="V61" s="20" t="n">
        <v>9.05038008</v>
      </c>
    </row>
    <row r="62" spans="1:22">
      <c r="A62" s="15" t="s">
        <v>237</v>
      </c>
      <c r="B62" s="17" t="n">
        <v>4476</v>
      </c>
      <c r="C62" s="18">
        <f>(5.0/B62*100)</f>
        <v/>
      </c>
      <c r="D62" s="19" t="n">
        <v>4471</v>
      </c>
      <c r="E62" s="18" t="n">
        <v>503.53198343</v>
      </c>
      <c r="F62" s="20" t="n">
        <v>7.14043279</v>
      </c>
      <c r="G62" s="18" t="n">
        <v>528.5740601700001</v>
      </c>
      <c r="H62" s="20" t="n">
        <v>2.91880455</v>
      </c>
      <c r="I62" s="18" t="n">
        <v>504.85583846</v>
      </c>
      <c r="J62" s="20" t="n">
        <v>1.49851224</v>
      </c>
      <c r="K62" s="18" t="n">
        <v>497.46804312</v>
      </c>
      <c r="L62" s="20" t="n">
        <v>4.38344368</v>
      </c>
      <c r="M62" s="18" t="n">
        <v>426.5402774</v>
      </c>
      <c r="N62" s="20" t="n">
        <v>15.63912385</v>
      </c>
      <c r="O62" s="18" t="s">
        <v>182</v>
      </c>
      <c r="P62" s="20" t="s">
        <v>182</v>
      </c>
      <c r="Q62" s="18" t="s">
        <v>182</v>
      </c>
      <c r="R62" s="20" t="s">
        <v>182</v>
      </c>
      <c r="S62" s="18" t="s">
        <v>182</v>
      </c>
      <c r="T62" s="20" t="s">
        <v>182</v>
      </c>
      <c r="U62" s="18" t="n">
        <v>422.43375525</v>
      </c>
      <c r="V62" s="20" t="n">
        <v>23.11181616</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(1072.0/B67*100)</f>
        <v/>
      </c>
      <c r="D67" s="19" t="n">
        <v>5899</v>
      </c>
      <c r="E67" s="18" t="n">
        <v>365.71200495</v>
      </c>
      <c r="F67" s="20" t="n">
        <v>5.68989784</v>
      </c>
      <c r="G67" s="18" t="n">
        <v>429.22699769</v>
      </c>
      <c r="H67" s="20" t="n">
        <v>4.41376748</v>
      </c>
      <c r="I67" s="18" t="n">
        <v>416.3130562</v>
      </c>
      <c r="J67" s="20" t="n">
        <v>2.9330126</v>
      </c>
      <c r="K67" s="18" t="n">
        <v>411.04460935</v>
      </c>
      <c r="L67" s="20" t="n">
        <v>6.05810235</v>
      </c>
      <c r="M67" s="18" t="n">
        <v>291.76354753</v>
      </c>
      <c r="N67" s="20" t="n">
        <v>5.37762837</v>
      </c>
      <c r="O67" s="18" t="s">
        <v>182</v>
      </c>
      <c r="P67" s="20" t="s">
        <v>182</v>
      </c>
      <c r="Q67" s="18" t="s">
        <v>182</v>
      </c>
      <c r="R67" s="20" t="s">
        <v>182</v>
      </c>
      <c r="S67" s="18" t="s">
        <v>182</v>
      </c>
      <c r="T67" s="20" t="s">
        <v>182</v>
      </c>
      <c r="U67" s="18" t="n">
        <v>335.897546</v>
      </c>
      <c r="V67" s="20" t="n">
        <v>8.09275834</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479.10881019</v>
      </c>
      <c r="F70" s="20" t="n">
        <v>7.78405573</v>
      </c>
      <c r="G70" s="18" t="n">
        <v>512.93425648</v>
      </c>
      <c r="H70" s="20" t="n">
        <v>4.39292317</v>
      </c>
      <c r="I70" s="18" t="n">
        <v>498.94625011</v>
      </c>
      <c r="J70" s="20" t="n">
        <v>3.15008062</v>
      </c>
      <c r="K70" s="18" t="n">
        <v>495.0389182</v>
      </c>
      <c r="L70" s="20" t="n">
        <v>5.96210946</v>
      </c>
      <c r="M70" s="18" t="n">
        <v>426.1731216</v>
      </c>
      <c r="N70" s="20" t="n">
        <v>17.43907662</v>
      </c>
      <c r="O70" s="18" t="s">
        <v>182</v>
      </c>
      <c r="P70" s="20" t="s">
        <v>182</v>
      </c>
      <c r="Q70" s="18" t="s">
        <v>182</v>
      </c>
      <c r="R70" s="20" t="s">
        <v>182</v>
      </c>
      <c r="S70" s="18" t="s">
        <v>182</v>
      </c>
      <c r="T70" s="20" t="s">
        <v>182</v>
      </c>
      <c r="U70" s="18" t="n">
        <v>437.82795165</v>
      </c>
      <c r="V70" s="20" t="n">
        <v>8.629162539999999</v>
      </c>
    </row>
    <row r="71" spans="1:22">
      <c r="A71" s="15" t="s">
        <v>246</v>
      </c>
      <c r="B71" s="17" t="n">
        <v>6115</v>
      </c>
      <c r="C71" s="18">
        <f>(132.0/B71*100)</f>
        <v/>
      </c>
      <c r="D71" s="19" t="n">
        <v>5983</v>
      </c>
      <c r="E71" s="18" t="n">
        <v>536.79049514</v>
      </c>
      <c r="F71" s="20" t="n">
        <v>5.79523564</v>
      </c>
      <c r="G71" s="18" t="n">
        <v>558.4859745799999</v>
      </c>
      <c r="H71" s="20" t="n">
        <v>3.16636331</v>
      </c>
      <c r="I71" s="18" t="n">
        <v>531.3973035400001</v>
      </c>
      <c r="J71" s="20" t="n">
        <v>1.94825127</v>
      </c>
      <c r="K71" s="18" t="n">
        <v>522.29482766</v>
      </c>
      <c r="L71" s="20" t="n">
        <v>5.15859783</v>
      </c>
      <c r="M71" s="18" t="n">
        <v>440.86831375</v>
      </c>
      <c r="N71" s="20" t="n">
        <v>17.19045308</v>
      </c>
      <c r="O71" s="18" t="s">
        <v>182</v>
      </c>
      <c r="P71" s="20" t="s">
        <v>182</v>
      </c>
      <c r="Q71" s="18" t="s">
        <v>182</v>
      </c>
      <c r="R71" s="20" t="s">
        <v>182</v>
      </c>
      <c r="S71" s="18" t="s">
        <v>182</v>
      </c>
      <c r="T71" s="20" t="s">
        <v>182</v>
      </c>
      <c r="U71" s="18" t="n">
        <v>511.40215229</v>
      </c>
      <c r="V71" s="20" t="n">
        <v>13.80000157</v>
      </c>
    </row>
    <row r="72" spans="1:22">
      <c r="A72" s="15" t="s">
        <v>247</v>
      </c>
      <c r="B72" s="17" t="n">
        <v>7708</v>
      </c>
      <c r="C72" s="18">
        <f>(9.0/B72*100)</f>
        <v/>
      </c>
      <c r="D72" s="19" t="n">
        <v>7699</v>
      </c>
      <c r="E72" s="18" t="n">
        <v>479.90156832</v>
      </c>
      <c r="F72" s="20" t="n">
        <v>5.44145067</v>
      </c>
      <c r="G72" s="18" t="n">
        <v>513.99785033</v>
      </c>
      <c r="H72" s="20" t="n">
        <v>3.45274583</v>
      </c>
      <c r="I72" s="18" t="n">
        <v>493.33659223</v>
      </c>
      <c r="J72" s="20" t="n">
        <v>2.66622311</v>
      </c>
      <c r="K72" s="18" t="n">
        <v>498.86643465</v>
      </c>
      <c r="L72" s="20" t="n">
        <v>5.49532532</v>
      </c>
      <c r="M72" s="18" t="n">
        <v>326.14458683</v>
      </c>
      <c r="N72" s="20" t="n">
        <v>15.96470294</v>
      </c>
      <c r="O72" s="18" t="s">
        <v>182</v>
      </c>
      <c r="P72" s="20" t="s">
        <v>182</v>
      </c>
      <c r="Q72" s="18" t="s">
        <v>182</v>
      </c>
      <c r="R72" s="20" t="s">
        <v>182</v>
      </c>
      <c r="S72" s="18" t="s">
        <v>182</v>
      </c>
      <c r="T72" s="20" t="s">
        <v>182</v>
      </c>
      <c r="U72" s="18" t="n">
        <v>400.10046488</v>
      </c>
      <c r="V72" s="20" t="n">
        <v>31.7622311</v>
      </c>
    </row>
    <row r="73" spans="1:22">
      <c r="A73" s="15" t="s">
        <v>248</v>
      </c>
      <c r="B73" s="17" t="n">
        <v>8249</v>
      </c>
      <c r="C73" s="18">
        <f>(279.0/B73*100)</f>
        <v/>
      </c>
      <c r="D73" s="19" t="n">
        <v>7970</v>
      </c>
      <c r="E73" s="18" t="n">
        <v>375.97537601</v>
      </c>
      <c r="F73" s="20" t="n">
        <v>7.64575964</v>
      </c>
      <c r="G73" s="18" t="n">
        <v>411.17914107</v>
      </c>
      <c r="H73" s="20" t="n">
        <v>5.80359408</v>
      </c>
      <c r="I73" s="18" t="n">
        <v>414.2674292</v>
      </c>
      <c r="J73" s="20" t="n">
        <v>3.40284067</v>
      </c>
      <c r="K73" s="18" t="n">
        <v>415.08859726</v>
      </c>
      <c r="L73" s="20" t="n">
        <v>5.62064956</v>
      </c>
      <c r="M73" s="18" t="n">
        <v>351.84252841</v>
      </c>
      <c r="N73" s="20" t="n">
        <v>8.1004358</v>
      </c>
      <c r="O73" s="18" t="s">
        <v>182</v>
      </c>
      <c r="P73" s="20" t="s">
        <v>182</v>
      </c>
      <c r="Q73" s="18" t="s">
        <v>182</v>
      </c>
      <c r="R73" s="20" t="s">
        <v>182</v>
      </c>
      <c r="S73" s="18" t="s">
        <v>182</v>
      </c>
      <c r="T73" s="20" t="s">
        <v>182</v>
      </c>
      <c r="U73" s="18" t="n">
        <v>352.71030465</v>
      </c>
      <c r="V73" s="20" t="n">
        <v>10.54875518</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(368.0/B77*100)</f>
        <v/>
      </c>
      <c r="D77" s="19" t="n">
        <v>5694</v>
      </c>
      <c r="E77" s="18" t="n">
        <v>411.35120743</v>
      </c>
      <c r="F77" s="20" t="n">
        <v>5.0894147</v>
      </c>
      <c r="G77" s="18" t="n">
        <v>462.40183881</v>
      </c>
      <c r="H77" s="20" t="n">
        <v>5.4443873</v>
      </c>
      <c r="I77" s="18" t="n">
        <v>461.34921539</v>
      </c>
      <c r="J77" s="20" t="n">
        <v>2.99953131</v>
      </c>
      <c r="K77" s="18" t="n">
        <v>451.00778153</v>
      </c>
      <c r="L77" s="20" t="n">
        <v>5.29228284</v>
      </c>
      <c r="M77" s="18" t="n">
        <v>324.87880635</v>
      </c>
      <c r="N77" s="20" t="n">
        <v>14.89113436</v>
      </c>
      <c r="O77" s="18" t="s">
        <v>182</v>
      </c>
      <c r="P77" s="20" t="s">
        <v>182</v>
      </c>
      <c r="Q77" s="18" t="s">
        <v>182</v>
      </c>
      <c r="R77" s="20" t="s">
        <v>182</v>
      </c>
      <c r="S77" s="18" t="s">
        <v>182</v>
      </c>
      <c r="T77" s="20" t="s">
        <v>182</v>
      </c>
      <c r="U77" s="18" t="n">
        <v>382.82576391</v>
      </c>
      <c r="V77" s="20" t="n">
        <v>4.51848434</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370</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532.56277156</v>
      </c>
      <c r="F7" s="20" t="n">
        <v>3.85901322</v>
      </c>
      <c r="G7" s="18" t="n">
        <v>524.61615141</v>
      </c>
      <c r="H7" s="20" t="n">
        <v>2.43326902</v>
      </c>
      <c r="I7" s="18" t="n">
        <v>494.86047709</v>
      </c>
      <c r="J7" s="20" t="n">
        <v>2.99418383</v>
      </c>
      <c r="K7" s="18" t="n">
        <v>490.73254288</v>
      </c>
      <c r="L7" s="20" t="n">
        <v>4.78373393</v>
      </c>
      <c r="M7" s="18" t="n">
        <v>407.59514641</v>
      </c>
      <c r="N7" s="20" t="n">
        <v>17.19088166</v>
      </c>
      <c r="O7" s="18" t="s">
        <v>182</v>
      </c>
      <c r="P7" s="20" t="s">
        <v>182</v>
      </c>
      <c r="Q7" s="18" t="s">
        <v>182</v>
      </c>
      <c r="R7" s="20" t="s">
        <v>182</v>
      </c>
      <c r="S7" s="18" t="s">
        <v>182</v>
      </c>
      <c r="T7" s="20" t="s">
        <v>182</v>
      </c>
      <c r="U7" s="18" t="n">
        <v>469.31164721</v>
      </c>
      <c r="V7" s="20" t="n">
        <v>4.63582498</v>
      </c>
    </row>
    <row r="8" spans="1:22">
      <c r="A8" s="15" t="s">
        <v>183</v>
      </c>
      <c r="B8" s="17" t="n">
        <v>7007</v>
      </c>
      <c r="C8" s="18">
        <f>(306.0/B8*100)</f>
        <v/>
      </c>
      <c r="D8" s="19" t="n">
        <v>6701</v>
      </c>
      <c r="E8" s="18" t="n">
        <v>504.85620735</v>
      </c>
      <c r="F8" s="20" t="n">
        <v>3.66810833</v>
      </c>
      <c r="G8" s="18" t="n">
        <v>499.26064361</v>
      </c>
      <c r="H8" s="20" t="n">
        <v>3.30216541</v>
      </c>
      <c r="I8" s="18" t="n">
        <v>485.11769442</v>
      </c>
      <c r="J8" s="20" t="n">
        <v>4.28187717</v>
      </c>
      <c r="K8" s="18" t="n">
        <v>467.79701589</v>
      </c>
      <c r="L8" s="20" t="n">
        <v>6.36068761</v>
      </c>
      <c r="M8" s="18" t="n">
        <v>386.26625258</v>
      </c>
      <c r="N8" s="20" t="n">
        <v>31.80566846</v>
      </c>
      <c r="O8" s="18" t="s">
        <v>182</v>
      </c>
      <c r="P8" s="20" t="s">
        <v>182</v>
      </c>
      <c r="Q8" s="18" t="n">
        <v>361.38025951</v>
      </c>
      <c r="R8" s="20" t="n">
        <v>22.72565673</v>
      </c>
      <c r="S8" s="18" t="s">
        <v>182</v>
      </c>
      <c r="T8" s="20" t="s">
        <v>182</v>
      </c>
      <c r="U8" s="18" t="n">
        <v>407.60727024</v>
      </c>
      <c r="V8" s="20" t="n">
        <v>7.01177815</v>
      </c>
    </row>
    <row r="9" spans="1:22">
      <c r="A9" s="15" t="s">
        <v>184</v>
      </c>
      <c r="B9" s="17" t="n">
        <v>9651</v>
      </c>
      <c r="C9" s="18">
        <f>(709.0/B9*100)</f>
        <v/>
      </c>
      <c r="D9" s="19" t="n">
        <v>8942</v>
      </c>
      <c r="E9" s="18" t="n">
        <v>527.99438252</v>
      </c>
      <c r="F9" s="20" t="n">
        <v>3.6564867</v>
      </c>
      <c r="G9" s="18" t="n">
        <v>531.4980117600001</v>
      </c>
      <c r="H9" s="20" t="n">
        <v>2.92561446</v>
      </c>
      <c r="I9" s="18" t="n">
        <v>499.71926357</v>
      </c>
      <c r="J9" s="20" t="n">
        <v>2.77849668</v>
      </c>
      <c r="K9" s="18" t="n">
        <v>468.48919532</v>
      </c>
      <c r="L9" s="20" t="n">
        <v>4.69095424</v>
      </c>
      <c r="M9" s="18" t="n">
        <v>468.80407001</v>
      </c>
      <c r="N9" s="20" t="n">
        <v>44.15422539</v>
      </c>
      <c r="O9" s="18" t="s">
        <v>182</v>
      </c>
      <c r="P9" s="20" t="s">
        <v>182</v>
      </c>
      <c r="Q9" s="18" t="n">
        <v>347.7815185</v>
      </c>
      <c r="R9" s="20" t="n">
        <v>11.20716786</v>
      </c>
      <c r="S9" s="18" t="s">
        <v>182</v>
      </c>
      <c r="T9" s="20" t="s">
        <v>182</v>
      </c>
      <c r="U9" s="18" t="n">
        <v>422.5659833</v>
      </c>
      <c r="V9" s="20" t="n">
        <v>5.60969441</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(192.0/B11*100)</f>
        <v/>
      </c>
      <c r="D11" s="19" t="n">
        <v>6861</v>
      </c>
      <c r="E11" s="18" t="n">
        <v>466.53585583</v>
      </c>
      <c r="F11" s="20" t="n">
        <v>4.46982505</v>
      </c>
      <c r="G11" s="18" t="n">
        <v>477.56808689</v>
      </c>
      <c r="H11" s="20" t="n">
        <v>3.46270588</v>
      </c>
      <c r="I11" s="18" t="n">
        <v>460.68721341</v>
      </c>
      <c r="J11" s="20" t="n">
        <v>3.00065043</v>
      </c>
      <c r="K11" s="18" t="n">
        <v>451.1048023</v>
      </c>
      <c r="L11" s="20" t="n">
        <v>4.8425534</v>
      </c>
      <c r="M11" s="18" t="n">
        <v>312.95665784</v>
      </c>
      <c r="N11" s="20" t="n">
        <v>30.7330562</v>
      </c>
      <c r="O11" s="18" t="s">
        <v>182</v>
      </c>
      <c r="P11" s="20" t="s">
        <v>182</v>
      </c>
      <c r="Q11" s="18" t="s">
        <v>182</v>
      </c>
      <c r="R11" s="20" t="s">
        <v>182</v>
      </c>
      <c r="S11" s="18" t="s">
        <v>182</v>
      </c>
      <c r="T11" s="20" t="s">
        <v>182</v>
      </c>
      <c r="U11" s="18" t="n">
        <v>419.07913453</v>
      </c>
      <c r="V11" s="20" t="n">
        <v>7.07221812</v>
      </c>
    </row>
    <row r="12" spans="1:22">
      <c r="A12" s="15" t="s">
        <v>187</v>
      </c>
      <c r="B12" s="17" t="n">
        <v>6894</v>
      </c>
      <c r="C12" s="18">
        <f>(129.0/B12*100)</f>
        <v/>
      </c>
      <c r="D12" s="19" t="n">
        <v>6765</v>
      </c>
      <c r="E12" s="18" t="n">
        <v>509.59384146</v>
      </c>
      <c r="F12" s="20" t="n">
        <v>4.60340683</v>
      </c>
      <c r="G12" s="18" t="n">
        <v>516.0286796300001</v>
      </c>
      <c r="H12" s="20" t="n">
        <v>2.9940066</v>
      </c>
      <c r="I12" s="18" t="n">
        <v>475.41792057</v>
      </c>
      <c r="J12" s="20" t="n">
        <v>3.07284886</v>
      </c>
      <c r="K12" s="18" t="n">
        <v>472.69563348</v>
      </c>
      <c r="L12" s="20" t="n">
        <v>6.09798722</v>
      </c>
      <c r="M12" s="18" t="n">
        <v>401.25210766</v>
      </c>
      <c r="N12" s="20" t="n">
        <v>22.85696234</v>
      </c>
      <c r="O12" s="18" t="s">
        <v>182</v>
      </c>
      <c r="P12" s="20" t="s">
        <v>182</v>
      </c>
      <c r="Q12" s="18" t="n">
        <v>332.31014509</v>
      </c>
      <c r="R12" s="20" t="n">
        <v>18.34291261</v>
      </c>
      <c r="S12" s="18" t="s">
        <v>182</v>
      </c>
      <c r="T12" s="20" t="s">
        <v>182</v>
      </c>
      <c r="U12" s="18" t="n">
        <v>405.25476766</v>
      </c>
      <c r="V12" s="20" t="n">
        <v>7.76799591</v>
      </c>
    </row>
    <row r="13" spans="1:22">
      <c r="A13" s="15" t="s">
        <v>188</v>
      </c>
      <c r="B13" s="17" t="n">
        <v>7161</v>
      </c>
      <c r="C13" s="18">
        <f>(382.0/B13*100)</f>
        <v/>
      </c>
      <c r="D13" s="19" t="n">
        <v>6779</v>
      </c>
      <c r="E13" s="18" t="n">
        <v>530.71995296</v>
      </c>
      <c r="F13" s="20" t="n">
        <v>4.03418623</v>
      </c>
      <c r="G13" s="18" t="n">
        <v>525.15289578</v>
      </c>
      <c r="H13" s="20" t="n">
        <v>2.62977171</v>
      </c>
      <c r="I13" s="18" t="n">
        <v>496.70032156</v>
      </c>
      <c r="J13" s="20" t="n">
        <v>3.22060603</v>
      </c>
      <c r="K13" s="18" t="n">
        <v>499.47576743</v>
      </c>
      <c r="L13" s="20" t="n">
        <v>5.15203518</v>
      </c>
      <c r="M13" s="18" t="n">
        <v>391.87245923</v>
      </c>
      <c r="N13" s="20" t="n">
        <v>22.46267813</v>
      </c>
      <c r="O13" s="18" t="s">
        <v>182</v>
      </c>
      <c r="P13" s="20" t="s">
        <v>182</v>
      </c>
      <c r="Q13" s="18" t="n">
        <v>407.4699787</v>
      </c>
      <c r="R13" s="20" t="n">
        <v>6.79601306</v>
      </c>
      <c r="S13" s="18" t="s">
        <v>182</v>
      </c>
      <c r="T13" s="20" t="s">
        <v>182</v>
      </c>
      <c r="U13" s="18" t="n">
        <v>418.74056559</v>
      </c>
      <c r="V13" s="20" t="n">
        <v>7.6962431</v>
      </c>
    </row>
    <row r="14" spans="1:22">
      <c r="A14" s="15" t="s">
        <v>189</v>
      </c>
      <c r="B14" s="17" t="n">
        <v>5587</v>
      </c>
      <c r="C14" s="18">
        <f>(214.0/B14*100)</f>
        <v/>
      </c>
      <c r="D14" s="19" t="n">
        <v>5373</v>
      </c>
      <c r="E14" s="18" t="n">
        <v>539.74651216</v>
      </c>
      <c r="F14" s="20" t="n">
        <v>4.45578138</v>
      </c>
      <c r="G14" s="18" t="n">
        <v>537.37623548</v>
      </c>
      <c r="H14" s="20" t="n">
        <v>2.98904857</v>
      </c>
      <c r="I14" s="18" t="n">
        <v>504.11232975</v>
      </c>
      <c r="J14" s="20" t="n">
        <v>2.52109827</v>
      </c>
      <c r="K14" s="18" t="n">
        <v>508.00154848</v>
      </c>
      <c r="L14" s="20" t="n">
        <v>5.60016774</v>
      </c>
      <c r="M14" s="18" t="n">
        <v>397.46444377</v>
      </c>
      <c r="N14" s="20" t="n">
        <v>18.97557136</v>
      </c>
      <c r="O14" s="18" t="s">
        <v>182</v>
      </c>
      <c r="P14" s="20" t="s">
        <v>182</v>
      </c>
      <c r="Q14" s="18" t="s">
        <v>182</v>
      </c>
      <c r="R14" s="20" t="s">
        <v>182</v>
      </c>
      <c r="S14" s="18" t="s">
        <v>182</v>
      </c>
      <c r="T14" s="20" t="s">
        <v>182</v>
      </c>
      <c r="U14" s="18" t="n">
        <v>467.44086191</v>
      </c>
      <c r="V14" s="20" t="n">
        <v>10.20798235</v>
      </c>
    </row>
    <row r="15" spans="1:22">
      <c r="A15" s="15" t="s">
        <v>190</v>
      </c>
      <c r="B15" s="17" t="n">
        <v>5882</v>
      </c>
      <c r="C15" s="18">
        <f>(215.0/B15*100)</f>
        <v/>
      </c>
      <c r="D15" s="19" t="n">
        <v>5667</v>
      </c>
      <c r="E15" s="18" t="n">
        <v>537.47731479</v>
      </c>
      <c r="F15" s="20" t="n">
        <v>4.8252627</v>
      </c>
      <c r="G15" s="18" t="n">
        <v>545.20741107</v>
      </c>
      <c r="H15" s="20" t="n">
        <v>3.18309951</v>
      </c>
      <c r="I15" s="18" t="n">
        <v>525.62380874</v>
      </c>
      <c r="J15" s="20" t="n">
        <v>2.53567856</v>
      </c>
      <c r="K15" s="18" t="n">
        <v>521.14809676</v>
      </c>
      <c r="L15" s="20" t="n">
        <v>6.60211931</v>
      </c>
      <c r="M15" s="18" t="n">
        <v>346.97734016</v>
      </c>
      <c r="N15" s="20" t="n">
        <v>25.67199834</v>
      </c>
      <c r="O15" s="18" t="s">
        <v>182</v>
      </c>
      <c r="P15" s="20" t="s">
        <v>182</v>
      </c>
      <c r="Q15" s="18" t="n">
        <v>367.66871077</v>
      </c>
      <c r="R15" s="20" t="n">
        <v>14.82638214</v>
      </c>
      <c r="S15" s="18" t="s">
        <v>182</v>
      </c>
      <c r="T15" s="20" t="s">
        <v>182</v>
      </c>
      <c r="U15" s="18" t="n">
        <v>455.74709353</v>
      </c>
      <c r="V15" s="20" t="n">
        <v>8.54298153</v>
      </c>
    </row>
    <row r="16" spans="1:22">
      <c r="A16" s="15" t="s">
        <v>191</v>
      </c>
      <c r="B16" s="17" t="n">
        <v>6108</v>
      </c>
      <c r="C16" s="18">
        <f>(283.0/B16*100)</f>
        <v/>
      </c>
      <c r="D16" s="19" t="n">
        <v>5825</v>
      </c>
      <c r="E16" s="18" t="n">
        <v>526.1778109000001</v>
      </c>
      <c r="F16" s="20" t="n">
        <v>4.54294787</v>
      </c>
      <c r="G16" s="18" t="n">
        <v>537.59466373</v>
      </c>
      <c r="H16" s="20" t="n">
        <v>3.55553247</v>
      </c>
      <c r="I16" s="18" t="n">
        <v>504.07754512</v>
      </c>
      <c r="J16" s="20" t="n">
        <v>2.96446502</v>
      </c>
      <c r="K16" s="18" t="n">
        <v>471.63432201</v>
      </c>
      <c r="L16" s="20" t="n">
        <v>5.27941115</v>
      </c>
      <c r="M16" s="18" t="n">
        <v>327.78468044</v>
      </c>
      <c r="N16" s="20" t="n">
        <v>17.76127597</v>
      </c>
      <c r="O16" s="18" t="s">
        <v>182</v>
      </c>
      <c r="P16" s="20" t="s">
        <v>182</v>
      </c>
      <c r="Q16" s="18" t="s">
        <v>182</v>
      </c>
      <c r="R16" s="20" t="s">
        <v>182</v>
      </c>
      <c r="S16" s="18" t="s">
        <v>182</v>
      </c>
      <c r="T16" s="20" t="s">
        <v>182</v>
      </c>
      <c r="U16" s="18" t="n">
        <v>403.79596513</v>
      </c>
      <c r="V16" s="20" t="n">
        <v>7.90996447</v>
      </c>
    </row>
    <row r="17" spans="1:22">
      <c r="A17" s="15" t="s">
        <v>192</v>
      </c>
      <c r="B17" s="17" t="n">
        <v>6504</v>
      </c>
      <c r="C17" s="18">
        <f>(868.0/B17*100)</f>
        <v/>
      </c>
      <c r="D17" s="19" t="n">
        <v>5636</v>
      </c>
      <c r="E17" s="18" t="n">
        <v>543.52246166</v>
      </c>
      <c r="F17" s="20" t="n">
        <v>3.35910326</v>
      </c>
      <c r="G17" s="18" t="n">
        <v>528.5556440399999</v>
      </c>
      <c r="H17" s="20" t="n">
        <v>3.30527316</v>
      </c>
      <c r="I17" s="18" t="n">
        <v>506.32821118</v>
      </c>
      <c r="J17" s="20" t="n">
        <v>3.98391662</v>
      </c>
      <c r="K17" s="18" t="n">
        <v>494.76073485</v>
      </c>
      <c r="L17" s="20" t="n">
        <v>7.20690287</v>
      </c>
      <c r="M17" s="18" t="s">
        <v>182</v>
      </c>
      <c r="N17" s="20" t="s">
        <v>182</v>
      </c>
      <c r="O17" s="18" t="s">
        <v>182</v>
      </c>
      <c r="P17" s="20" t="s">
        <v>182</v>
      </c>
      <c r="Q17" s="18" t="n">
        <v>338.260297</v>
      </c>
      <c r="R17" s="20" t="n">
        <v>14.23011861</v>
      </c>
      <c r="S17" s="18" t="s">
        <v>182</v>
      </c>
      <c r="T17" s="20" t="s">
        <v>182</v>
      </c>
      <c r="U17" s="18" t="n">
        <v>432.02406277</v>
      </c>
      <c r="V17" s="20" t="n">
        <v>7.75425656</v>
      </c>
    </row>
    <row r="18" spans="1:22">
      <c r="A18" s="15" t="s">
        <v>193</v>
      </c>
      <c r="B18" s="17" t="n">
        <v>5532</v>
      </c>
      <c r="C18" s="18">
        <f>(44.0/B18*100)</f>
        <v/>
      </c>
      <c r="D18" s="19" t="n">
        <v>5488</v>
      </c>
      <c r="E18" s="18" t="n">
        <v>489.55481149</v>
      </c>
      <c r="F18" s="20" t="n">
        <v>5.39715069</v>
      </c>
      <c r="G18" s="18" t="n">
        <v>496.68762051</v>
      </c>
      <c r="H18" s="20" t="n">
        <v>4.34988399</v>
      </c>
      <c r="I18" s="18" t="n">
        <v>467.61590034</v>
      </c>
      <c r="J18" s="20" t="n">
        <v>4.00215767</v>
      </c>
      <c r="K18" s="18" t="n">
        <v>451.80884288</v>
      </c>
      <c r="L18" s="20" t="n">
        <v>6.08591863</v>
      </c>
      <c r="M18" s="18" t="n">
        <v>344.14369298</v>
      </c>
      <c r="N18" s="20" t="n">
        <v>18.50959331</v>
      </c>
      <c r="O18" s="18" t="s">
        <v>182</v>
      </c>
      <c r="P18" s="20" t="s">
        <v>182</v>
      </c>
      <c r="Q18" s="18" t="s">
        <v>182</v>
      </c>
      <c r="R18" s="20" t="s">
        <v>182</v>
      </c>
      <c r="S18" s="18" t="s">
        <v>182</v>
      </c>
      <c r="T18" s="20" t="s">
        <v>182</v>
      </c>
      <c r="U18" s="18" t="n">
        <v>387.21140383</v>
      </c>
      <c r="V18" s="20" t="n">
        <v>8.86138777</v>
      </c>
    </row>
    <row r="19" spans="1:22">
      <c r="A19" s="15" t="s">
        <v>194</v>
      </c>
      <c r="B19" s="17" t="n">
        <v>5658</v>
      </c>
      <c r="C19" s="18">
        <f>(345.0/B19*100)</f>
        <v/>
      </c>
      <c r="D19" s="19" t="n">
        <v>5313</v>
      </c>
      <c r="E19" s="18" t="n">
        <v>498.27513866</v>
      </c>
      <c r="F19" s="20" t="n">
        <v>5.18005975</v>
      </c>
      <c r="G19" s="18" t="n">
        <v>492.51270767</v>
      </c>
      <c r="H19" s="20" t="n">
        <v>3.97488292</v>
      </c>
      <c r="I19" s="18" t="n">
        <v>459.13100676</v>
      </c>
      <c r="J19" s="20" t="n">
        <v>3.21488065</v>
      </c>
      <c r="K19" s="18" t="n">
        <v>458.89995508</v>
      </c>
      <c r="L19" s="20" t="n">
        <v>5.77380775</v>
      </c>
      <c r="M19" s="18" t="n">
        <v>417.5235188</v>
      </c>
      <c r="N19" s="20" t="n">
        <v>18.56400748</v>
      </c>
      <c r="O19" s="18" t="s">
        <v>182</v>
      </c>
      <c r="P19" s="20" t="s">
        <v>182</v>
      </c>
      <c r="Q19" s="18" t="s">
        <v>182</v>
      </c>
      <c r="R19" s="20" t="s">
        <v>182</v>
      </c>
      <c r="S19" s="18" t="s">
        <v>182</v>
      </c>
      <c r="T19" s="20" t="s">
        <v>182</v>
      </c>
      <c r="U19" s="18" t="n">
        <v>392.63676487</v>
      </c>
      <c r="V19" s="20" t="n">
        <v>7.11093598</v>
      </c>
    </row>
    <row r="20" spans="1:22">
      <c r="A20" s="15" t="s">
        <v>195</v>
      </c>
      <c r="B20" s="17" t="n">
        <v>3371</v>
      </c>
      <c r="C20" s="18">
        <f>(81.0/B20*100)</f>
        <v/>
      </c>
      <c r="D20" s="19" t="n">
        <v>3290</v>
      </c>
      <c r="E20" s="18" t="n">
        <v>492.22872693</v>
      </c>
      <c r="F20" s="20" t="n">
        <v>7.172803</v>
      </c>
      <c r="G20" s="18" t="n">
        <v>497.92365261</v>
      </c>
      <c r="H20" s="20" t="n">
        <v>4.53817411</v>
      </c>
      <c r="I20" s="18" t="n">
        <v>484.40700196</v>
      </c>
      <c r="J20" s="20" t="n">
        <v>2.80009127</v>
      </c>
      <c r="K20" s="18" t="n">
        <v>490.57650077</v>
      </c>
      <c r="L20" s="20" t="n">
        <v>6.03957267</v>
      </c>
      <c r="M20" s="18" t="s">
        <v>182</v>
      </c>
      <c r="N20" s="20" t="s">
        <v>182</v>
      </c>
      <c r="O20" s="18" t="s">
        <v>182</v>
      </c>
      <c r="P20" s="20" t="s">
        <v>182</v>
      </c>
      <c r="Q20" s="18" t="s">
        <v>182</v>
      </c>
      <c r="R20" s="20" t="s">
        <v>182</v>
      </c>
      <c r="S20" s="18" t="s">
        <v>182</v>
      </c>
      <c r="T20" s="20" t="s">
        <v>182</v>
      </c>
      <c r="U20" s="18" t="n">
        <v>415.09066699</v>
      </c>
      <c r="V20" s="20" t="n">
        <v>5.45441515</v>
      </c>
    </row>
    <row r="21" spans="1:22">
      <c r="A21" s="15" t="s">
        <v>196</v>
      </c>
      <c r="B21" s="17" t="n">
        <v>5741</v>
      </c>
      <c r="C21" s="18">
        <f>(122.0/B21*100)</f>
        <v/>
      </c>
      <c r="D21" s="19" t="n">
        <v>5619</v>
      </c>
      <c r="E21" s="18" t="n">
        <v>541.90922469</v>
      </c>
      <c r="F21" s="20" t="n">
        <v>3.67712589</v>
      </c>
      <c r="G21" s="18" t="n">
        <v>534.9827274199999</v>
      </c>
      <c r="H21" s="20" t="n">
        <v>2.47366952</v>
      </c>
      <c r="I21" s="18" t="n">
        <v>506.18619985</v>
      </c>
      <c r="J21" s="20" t="n">
        <v>3.39653304</v>
      </c>
      <c r="K21" s="18" t="n">
        <v>504.48092289</v>
      </c>
      <c r="L21" s="20" t="n">
        <v>5.95070228</v>
      </c>
      <c r="M21" s="18" t="n">
        <v>412.14039851</v>
      </c>
      <c r="N21" s="20" t="n">
        <v>36.64432922</v>
      </c>
      <c r="O21" s="18" t="s">
        <v>182</v>
      </c>
      <c r="P21" s="20" t="s">
        <v>182</v>
      </c>
      <c r="Q21" s="18" t="s">
        <v>182</v>
      </c>
      <c r="R21" s="20" t="s">
        <v>182</v>
      </c>
      <c r="S21" s="18" t="s">
        <v>182</v>
      </c>
      <c r="T21" s="20" t="s">
        <v>182</v>
      </c>
      <c r="U21" s="18" t="n">
        <v>459.15177429</v>
      </c>
      <c r="V21" s="20" t="n">
        <v>8.783031250000001</v>
      </c>
    </row>
    <row r="22" spans="1:22">
      <c r="A22" s="15" t="s">
        <v>197</v>
      </c>
      <c r="B22" s="17" t="n">
        <v>6598</v>
      </c>
      <c r="C22" s="18">
        <f>(108.0/B22*100)</f>
        <v/>
      </c>
      <c r="D22" s="19" t="n">
        <v>6490</v>
      </c>
      <c r="E22" s="18" t="n">
        <v>519.92593129</v>
      </c>
      <c r="F22" s="20" t="n">
        <v>6.6706803</v>
      </c>
      <c r="G22" s="18" t="n">
        <v>505.07141534</v>
      </c>
      <c r="H22" s="20" t="n">
        <v>4.74615021</v>
      </c>
      <c r="I22" s="18" t="n">
        <v>471.62483379</v>
      </c>
      <c r="J22" s="20" t="n">
        <v>4.55011647</v>
      </c>
      <c r="K22" s="18" t="n">
        <v>471.4146648</v>
      </c>
      <c r="L22" s="20" t="n">
        <v>5.26710714</v>
      </c>
      <c r="M22" s="18" t="n">
        <v>371.78539807</v>
      </c>
      <c r="N22" s="20" t="n">
        <v>9.287245390000001</v>
      </c>
      <c r="O22" s="18" t="s">
        <v>182</v>
      </c>
      <c r="P22" s="20" t="s">
        <v>182</v>
      </c>
      <c r="Q22" s="18" t="n">
        <v>481.75555063</v>
      </c>
      <c r="R22" s="20" t="n">
        <v>8.711038220000001</v>
      </c>
      <c r="S22" s="18" t="s">
        <v>182</v>
      </c>
      <c r="T22" s="20" t="s">
        <v>182</v>
      </c>
      <c r="U22" s="18" t="n">
        <v>391.49112291</v>
      </c>
      <c r="V22" s="20" t="n">
        <v>9.044601070000001</v>
      </c>
    </row>
    <row r="23" spans="1:22">
      <c r="A23" s="15" t="s">
        <v>198</v>
      </c>
      <c r="B23" s="17" t="n">
        <v>11583</v>
      </c>
      <c r="C23" s="18">
        <f>(592.0/B23*100)</f>
        <v/>
      </c>
      <c r="D23" s="19" t="n">
        <v>10991</v>
      </c>
      <c r="E23" s="18" t="n">
        <v>509.01059579</v>
      </c>
      <c r="F23" s="20" t="n">
        <v>5.15344989</v>
      </c>
      <c r="G23" s="18" t="n">
        <v>504.61282431</v>
      </c>
      <c r="H23" s="20" t="n">
        <v>3.78812269</v>
      </c>
      <c r="I23" s="18" t="n">
        <v>485.62170605</v>
      </c>
      <c r="J23" s="20" t="n">
        <v>3.07852824</v>
      </c>
      <c r="K23" s="18" t="n">
        <v>481.76196374</v>
      </c>
      <c r="L23" s="20" t="n">
        <v>4.93091219</v>
      </c>
      <c r="M23" s="18" t="n">
        <v>415.78740956</v>
      </c>
      <c r="N23" s="20" t="n">
        <v>22.44752181</v>
      </c>
      <c r="O23" s="18" t="s">
        <v>182</v>
      </c>
      <c r="P23" s="20" t="s">
        <v>182</v>
      </c>
      <c r="Q23" s="18" t="s">
        <v>182</v>
      </c>
      <c r="R23" s="20" t="s">
        <v>182</v>
      </c>
      <c r="S23" s="18" t="s">
        <v>182</v>
      </c>
      <c r="T23" s="20" t="s">
        <v>182</v>
      </c>
      <c r="U23" s="18" t="n">
        <v>416.10517293</v>
      </c>
      <c r="V23" s="20" t="n">
        <v>6.95524972</v>
      </c>
    </row>
    <row r="24" spans="1:22">
      <c r="A24" s="15" t="s">
        <v>199</v>
      </c>
      <c r="B24" s="17" t="n">
        <v>6647</v>
      </c>
      <c r="C24" s="18">
        <f>(36.0/B24*100)</f>
        <v/>
      </c>
      <c r="D24" s="19" t="n">
        <v>6611</v>
      </c>
      <c r="E24" s="18" t="n">
        <v>512.79663822</v>
      </c>
      <c r="F24" s="20" t="n">
        <v>4.05799558</v>
      </c>
      <c r="G24" s="18" t="n">
        <v>527.80642994</v>
      </c>
      <c r="H24" s="20" t="n">
        <v>3.54810972</v>
      </c>
      <c r="I24" s="18" t="n">
        <v>513.64442034</v>
      </c>
      <c r="J24" s="20" t="n">
        <v>4.12344638</v>
      </c>
      <c r="K24" s="18" t="n">
        <v>512.8852331099999</v>
      </c>
      <c r="L24" s="20" t="n">
        <v>6.66386701</v>
      </c>
      <c r="M24" s="18" t="n">
        <v>421.72680658</v>
      </c>
      <c r="N24" s="20" t="n">
        <v>17.49008828</v>
      </c>
      <c r="O24" s="18" t="s">
        <v>182</v>
      </c>
      <c r="P24" s="20" t="s">
        <v>182</v>
      </c>
      <c r="Q24" s="18" t="s">
        <v>182</v>
      </c>
      <c r="R24" s="20" t="s">
        <v>182</v>
      </c>
      <c r="S24" s="18" t="s">
        <v>182</v>
      </c>
      <c r="T24" s="20" t="s">
        <v>182</v>
      </c>
      <c r="U24" s="18" t="n">
        <v>437.40346879</v>
      </c>
      <c r="V24" s="20" t="n">
        <v>15.16851979</v>
      </c>
    </row>
    <row r="25" spans="1:22">
      <c r="A25" s="15" t="s">
        <v>200</v>
      </c>
      <c r="B25" s="17" t="n">
        <v>5581</v>
      </c>
      <c r="C25" s="18">
        <f>(28.0/B25*100)</f>
        <v/>
      </c>
      <c r="D25" s="19" t="n">
        <v>5553</v>
      </c>
      <c r="E25" s="18" t="n">
        <v>524.44221868</v>
      </c>
      <c r="F25" s="20" t="n">
        <v>4.13575714</v>
      </c>
      <c r="G25" s="18" t="n">
        <v>522.07611635</v>
      </c>
      <c r="H25" s="20" t="n">
        <v>3.96762398</v>
      </c>
      <c r="I25" s="18" t="n">
        <v>507.25814145</v>
      </c>
      <c r="J25" s="20" t="n">
        <v>4.45103987</v>
      </c>
      <c r="K25" s="18" t="n">
        <v>521.93140288</v>
      </c>
      <c r="L25" s="20" t="n">
        <v>10.14064726</v>
      </c>
      <c r="M25" s="18" t="n">
        <v>368.87327966</v>
      </c>
      <c r="N25" s="20" t="n">
        <v>23.3815843</v>
      </c>
      <c r="O25" s="18" t="s">
        <v>182</v>
      </c>
      <c r="P25" s="20" t="s">
        <v>182</v>
      </c>
      <c r="Q25" s="18" t="s">
        <v>182</v>
      </c>
      <c r="R25" s="20" t="s">
        <v>182</v>
      </c>
      <c r="S25" s="18" t="s">
        <v>182</v>
      </c>
      <c r="T25" s="20" t="s">
        <v>182</v>
      </c>
      <c r="U25" s="18" t="n">
        <v>482.10584033</v>
      </c>
      <c r="V25" s="20" t="n">
        <v>20.94338277</v>
      </c>
    </row>
    <row r="26" spans="1:22">
      <c r="A26" s="15" t="s">
        <v>201</v>
      </c>
      <c r="B26" s="17" t="n">
        <v>4869</v>
      </c>
      <c r="C26" s="18">
        <f>(131.0/B26*100)</f>
        <v/>
      </c>
      <c r="D26" s="19" t="n">
        <v>4738</v>
      </c>
      <c r="E26" s="18" t="n">
        <v>508.01558234</v>
      </c>
      <c r="F26" s="20" t="n">
        <v>4.69708553</v>
      </c>
      <c r="G26" s="18" t="n">
        <v>502.50924486</v>
      </c>
      <c r="H26" s="20" t="n">
        <v>2.52453493</v>
      </c>
      <c r="I26" s="18" t="n">
        <v>474.44618428</v>
      </c>
      <c r="J26" s="20" t="n">
        <v>2.54122748</v>
      </c>
      <c r="K26" s="18" t="n">
        <v>482.44843248</v>
      </c>
      <c r="L26" s="20" t="n">
        <v>6.186836</v>
      </c>
      <c r="M26" s="18" t="s">
        <v>182</v>
      </c>
      <c r="N26" s="20" t="s">
        <v>182</v>
      </c>
      <c r="O26" s="18" t="s">
        <v>182</v>
      </c>
      <c r="P26" s="20" t="s">
        <v>182</v>
      </c>
      <c r="Q26" s="18" t="s">
        <v>182</v>
      </c>
      <c r="R26" s="20" t="s">
        <v>182</v>
      </c>
      <c r="S26" s="18" t="s">
        <v>182</v>
      </c>
      <c r="T26" s="20" t="s">
        <v>182</v>
      </c>
      <c r="U26" s="18" t="n">
        <v>436.93308856</v>
      </c>
      <c r="V26" s="20" t="n">
        <v>8.94463592</v>
      </c>
    </row>
    <row r="27" spans="1:22">
      <c r="A27" s="15" t="s">
        <v>202</v>
      </c>
      <c r="B27" s="17" t="n">
        <v>5299</v>
      </c>
      <c r="C27" s="18">
        <f>(277.0/B27*100)</f>
        <v/>
      </c>
      <c r="D27" s="19" t="n">
        <v>5022</v>
      </c>
      <c r="E27" s="18" t="n">
        <v>514.4768893299999</v>
      </c>
      <c r="F27" s="20" t="n">
        <v>4.31319079</v>
      </c>
      <c r="G27" s="18" t="n">
        <v>503.78297786</v>
      </c>
      <c r="H27" s="20" t="n">
        <v>2.81757365</v>
      </c>
      <c r="I27" s="18" t="n">
        <v>479.63774581</v>
      </c>
      <c r="J27" s="20" t="n">
        <v>2.78892828</v>
      </c>
      <c r="K27" s="18" t="n">
        <v>467.53156823</v>
      </c>
      <c r="L27" s="20" t="n">
        <v>5.20894832</v>
      </c>
      <c r="M27" s="18" t="n">
        <v>387.30917951</v>
      </c>
      <c r="N27" s="20" t="n">
        <v>16.08929805</v>
      </c>
      <c r="O27" s="18" t="s">
        <v>182</v>
      </c>
      <c r="P27" s="20" t="s">
        <v>182</v>
      </c>
      <c r="Q27" s="18" t="s">
        <v>182</v>
      </c>
      <c r="R27" s="20" t="s">
        <v>182</v>
      </c>
      <c r="S27" s="18" t="s">
        <v>182</v>
      </c>
      <c r="T27" s="20" t="s">
        <v>182</v>
      </c>
      <c r="U27" s="18" t="n">
        <v>414.22568504</v>
      </c>
      <c r="V27" s="20" t="n">
        <v>4.67894152</v>
      </c>
    </row>
    <row r="28" spans="1:22">
      <c r="A28" s="15" t="s">
        <v>203</v>
      </c>
      <c r="B28" s="17" t="n">
        <v>7568</v>
      </c>
      <c r="C28" s="18">
        <f>(184.0/B28*100)</f>
        <v/>
      </c>
      <c r="D28" s="19" t="n">
        <v>7384</v>
      </c>
      <c r="E28" s="18" t="n">
        <v>411.43464745</v>
      </c>
      <c r="F28" s="20" t="n">
        <v>5.13134764</v>
      </c>
      <c r="G28" s="18" t="n">
        <v>433.69478572</v>
      </c>
      <c r="H28" s="20" t="n">
        <v>3.74590355</v>
      </c>
      <c r="I28" s="18" t="n">
        <v>427.26990227</v>
      </c>
      <c r="J28" s="20" t="n">
        <v>2.51225209</v>
      </c>
      <c r="K28" s="18" t="n">
        <v>432.43326584</v>
      </c>
      <c r="L28" s="20" t="n">
        <v>4.82240785</v>
      </c>
      <c r="M28" s="18" t="n">
        <v>334.93985653</v>
      </c>
      <c r="N28" s="20" t="n">
        <v>9.19196545</v>
      </c>
      <c r="O28" s="18" t="s">
        <v>182</v>
      </c>
      <c r="P28" s="20" t="s">
        <v>182</v>
      </c>
      <c r="Q28" s="18" t="s">
        <v>182</v>
      </c>
      <c r="R28" s="20" t="s">
        <v>182</v>
      </c>
      <c r="S28" s="18" t="s">
        <v>182</v>
      </c>
      <c r="T28" s="20" t="s">
        <v>182</v>
      </c>
      <c r="U28" s="18" t="n">
        <v>375.77397178</v>
      </c>
      <c r="V28" s="20" t="n">
        <v>6.88286029</v>
      </c>
    </row>
    <row r="29" spans="1:22">
      <c r="A29" s="15" t="s">
        <v>204</v>
      </c>
      <c r="B29" s="17" t="n">
        <v>5385</v>
      </c>
      <c r="C29" s="18">
        <f>(37.0/B29*100)</f>
        <v/>
      </c>
      <c r="D29" s="19" t="n">
        <v>5348</v>
      </c>
      <c r="E29" s="18" t="n">
        <v>524.9640234</v>
      </c>
      <c r="F29" s="20" t="n">
        <v>4.11415365</v>
      </c>
      <c r="G29" s="18" t="n">
        <v>524.3223202200001</v>
      </c>
      <c r="H29" s="20" t="n">
        <v>2.6065563</v>
      </c>
      <c r="I29" s="18" t="n">
        <v>492.7717233</v>
      </c>
      <c r="J29" s="20" t="n">
        <v>3.20757812</v>
      </c>
      <c r="K29" s="18" t="n">
        <v>483.0328401</v>
      </c>
      <c r="L29" s="20" t="n">
        <v>7.98718562</v>
      </c>
      <c r="M29" s="18" t="n">
        <v>324.13415987</v>
      </c>
      <c r="N29" s="20" t="n">
        <v>51.69632977</v>
      </c>
      <c r="O29" s="18" t="s">
        <v>182</v>
      </c>
      <c r="P29" s="20" t="s">
        <v>182</v>
      </c>
      <c r="Q29" s="18" t="n">
        <v>314.02123871</v>
      </c>
      <c r="R29" s="20" t="n">
        <v>13.26138992</v>
      </c>
      <c r="S29" s="18" t="s">
        <v>182</v>
      </c>
      <c r="T29" s="20" t="s">
        <v>182</v>
      </c>
      <c r="U29" s="18" t="n">
        <v>407.23253329</v>
      </c>
      <c r="V29" s="20" t="n">
        <v>12.87937498</v>
      </c>
    </row>
    <row r="30" spans="1:22">
      <c r="A30" s="15" t="s">
        <v>205</v>
      </c>
      <c r="B30" s="17" t="n">
        <v>4520</v>
      </c>
      <c r="C30" s="18">
        <f>(696.0/B30*100)</f>
        <v/>
      </c>
      <c r="D30" s="19" t="n">
        <v>3824</v>
      </c>
      <c r="E30" s="18" t="n">
        <v>548.05139519</v>
      </c>
      <c r="F30" s="20" t="n">
        <v>5.36507058</v>
      </c>
      <c r="G30" s="18" t="n">
        <v>542.63602135</v>
      </c>
      <c r="H30" s="20" t="n">
        <v>3.75756666</v>
      </c>
      <c r="I30" s="18" t="n">
        <v>498.65654681</v>
      </c>
      <c r="J30" s="20" t="n">
        <v>3.48063679</v>
      </c>
      <c r="K30" s="18" t="n">
        <v>508.27640236</v>
      </c>
      <c r="L30" s="20" t="n">
        <v>7.19147374</v>
      </c>
      <c r="M30" s="18" t="n">
        <v>405.01001004</v>
      </c>
      <c r="N30" s="20" t="n">
        <v>26.28454288</v>
      </c>
      <c r="O30" s="18" t="s">
        <v>182</v>
      </c>
      <c r="P30" s="20" t="s">
        <v>182</v>
      </c>
      <c r="Q30" s="18" t="s">
        <v>182</v>
      </c>
      <c r="R30" s="20" t="s">
        <v>182</v>
      </c>
      <c r="S30" s="18" t="s">
        <v>182</v>
      </c>
      <c r="T30" s="20" t="s">
        <v>182</v>
      </c>
      <c r="U30" s="18" t="n">
        <v>427.99063705</v>
      </c>
      <c r="V30" s="20" t="n">
        <v>6.96670141</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(21.0/B32*100)</f>
        <v/>
      </c>
      <c r="D32" s="19" t="n">
        <v>4457</v>
      </c>
      <c r="E32" s="18" t="n">
        <v>529.58683912</v>
      </c>
      <c r="F32" s="20" t="n">
        <v>5.42847255</v>
      </c>
      <c r="G32" s="18" t="n">
        <v>528.58178629</v>
      </c>
      <c r="H32" s="20" t="n">
        <v>3.4562856</v>
      </c>
      <c r="I32" s="18" t="n">
        <v>491.8905206</v>
      </c>
      <c r="J32" s="20" t="n">
        <v>2.75295164</v>
      </c>
      <c r="K32" s="18" t="n">
        <v>485.12184488</v>
      </c>
      <c r="L32" s="20" t="n">
        <v>5.9603398</v>
      </c>
      <c r="M32" s="18" t="n">
        <v>415.96615723</v>
      </c>
      <c r="N32" s="20" t="n">
        <v>23.22638406</v>
      </c>
      <c r="O32" s="18" t="s">
        <v>182</v>
      </c>
      <c r="P32" s="20" t="s">
        <v>182</v>
      </c>
      <c r="Q32" s="18" t="s">
        <v>182</v>
      </c>
      <c r="R32" s="20" t="s">
        <v>182</v>
      </c>
      <c r="S32" s="18" t="s">
        <v>182</v>
      </c>
      <c r="T32" s="20" t="s">
        <v>182</v>
      </c>
      <c r="U32" s="18" t="n">
        <v>433.30300301</v>
      </c>
      <c r="V32" s="20" t="n">
        <v>10.5263924</v>
      </c>
    </row>
    <row r="33" spans="1:22">
      <c r="A33" s="15" t="s">
        <v>208</v>
      </c>
      <c r="B33" s="17" t="n">
        <v>7325</v>
      </c>
      <c r="C33" s="18">
        <f>(275.0/B33*100)</f>
        <v/>
      </c>
      <c r="D33" s="19" t="n">
        <v>7050</v>
      </c>
      <c r="E33" s="18" t="n">
        <v>516.99442003</v>
      </c>
      <c r="F33" s="20" t="n">
        <v>5.71204033</v>
      </c>
      <c r="G33" s="18" t="n">
        <v>525.42419593</v>
      </c>
      <c r="H33" s="20" t="n">
        <v>3.88389172</v>
      </c>
      <c r="I33" s="18" t="n">
        <v>493.66519922</v>
      </c>
      <c r="J33" s="20" t="n">
        <v>2.8813592</v>
      </c>
      <c r="K33" s="18" t="n">
        <v>484.62878057</v>
      </c>
      <c r="L33" s="20" t="n">
        <v>5.95980786</v>
      </c>
      <c r="M33" s="18" t="n">
        <v>376.02911283</v>
      </c>
      <c r="N33" s="20" t="n">
        <v>21.32653468</v>
      </c>
      <c r="O33" s="18" t="s">
        <v>182</v>
      </c>
      <c r="P33" s="20" t="s">
        <v>182</v>
      </c>
      <c r="Q33" s="18" t="s">
        <v>182</v>
      </c>
      <c r="R33" s="20" t="s">
        <v>182</v>
      </c>
      <c r="S33" s="18" t="s">
        <v>182</v>
      </c>
      <c r="T33" s="20" t="s">
        <v>182</v>
      </c>
      <c r="U33" s="18" t="n">
        <v>432.24316691</v>
      </c>
      <c r="V33" s="20" t="n">
        <v>9.58444044</v>
      </c>
    </row>
    <row r="34" spans="1:22">
      <c r="A34" s="15" t="s">
        <v>209</v>
      </c>
      <c r="B34" s="17" t="n">
        <v>6350</v>
      </c>
      <c r="C34" s="18">
        <f>(123.0/B34*100)</f>
        <v/>
      </c>
      <c r="D34" s="19" t="n">
        <v>6227</v>
      </c>
      <c r="E34" s="18" t="n">
        <v>459.28064314</v>
      </c>
      <c r="F34" s="20" t="n">
        <v>6.2620164</v>
      </c>
      <c r="G34" s="18" t="n">
        <v>479.56645143</v>
      </c>
      <c r="H34" s="20" t="n">
        <v>3.6234275</v>
      </c>
      <c r="I34" s="18" t="n">
        <v>460.73338619</v>
      </c>
      <c r="J34" s="20" t="n">
        <v>2.67520685</v>
      </c>
      <c r="K34" s="18" t="n">
        <v>447.59556829</v>
      </c>
      <c r="L34" s="20" t="n">
        <v>5.28042074</v>
      </c>
      <c r="M34" s="18" t="n">
        <v>336.00964723</v>
      </c>
      <c r="N34" s="20" t="n">
        <v>14.75537024</v>
      </c>
      <c r="O34" s="18" t="s">
        <v>182</v>
      </c>
      <c r="P34" s="20" t="s">
        <v>182</v>
      </c>
      <c r="Q34" s="18" t="n">
        <v>263.37193708</v>
      </c>
      <c r="R34" s="20" t="n">
        <v>13.61114927</v>
      </c>
      <c r="S34" s="18" t="s">
        <v>182</v>
      </c>
      <c r="T34" s="20" t="s">
        <v>182</v>
      </c>
      <c r="U34" s="18" t="n">
        <v>363.4474747</v>
      </c>
      <c r="V34" s="20" t="n">
        <v>7.9663646</v>
      </c>
    </row>
    <row r="35" spans="1:22">
      <c r="A35" s="15" t="s">
        <v>210</v>
      </c>
      <c r="B35" s="17" t="n">
        <v>6406</v>
      </c>
      <c r="C35" s="18">
        <f>(111.0/B35*100)</f>
        <v/>
      </c>
      <c r="D35" s="19" t="n">
        <v>6295</v>
      </c>
      <c r="E35" s="18" t="n">
        <v>535.87995868</v>
      </c>
      <c r="F35" s="20" t="n">
        <v>4.69528279</v>
      </c>
      <c r="G35" s="18" t="n">
        <v>529.4197089100001</v>
      </c>
      <c r="H35" s="20" t="n">
        <v>2.78767023</v>
      </c>
      <c r="I35" s="18" t="n">
        <v>495.97938613</v>
      </c>
      <c r="J35" s="20" t="n">
        <v>2.29748848</v>
      </c>
      <c r="K35" s="18" t="n">
        <v>499.22800583</v>
      </c>
      <c r="L35" s="20" t="n">
        <v>6.10430146</v>
      </c>
      <c r="M35" s="18" t="n">
        <v>430.2645433</v>
      </c>
      <c r="N35" s="20" t="n">
        <v>21.07802728</v>
      </c>
      <c r="O35" s="18" t="s">
        <v>182</v>
      </c>
      <c r="P35" s="20" t="s">
        <v>182</v>
      </c>
      <c r="Q35" s="18" t="n">
        <v>337.32521215</v>
      </c>
      <c r="R35" s="20" t="n">
        <v>11.65794297</v>
      </c>
      <c r="S35" s="18" t="s">
        <v>182</v>
      </c>
      <c r="T35" s="20" t="s">
        <v>182</v>
      </c>
      <c r="U35" s="18" t="n">
        <v>423.69422942</v>
      </c>
      <c r="V35" s="20" t="n">
        <v>6.91186725</v>
      </c>
    </row>
    <row r="36" spans="1:22">
      <c r="A36" s="15" t="s">
        <v>211</v>
      </c>
      <c r="B36" s="17" t="n">
        <v>6736</v>
      </c>
      <c r="C36" s="18">
        <f>(118.0/B36*100)</f>
        <v/>
      </c>
      <c r="D36" s="19" t="n">
        <v>6618</v>
      </c>
      <c r="E36" s="18" t="n">
        <v>515.4584698899999</v>
      </c>
      <c r="F36" s="20" t="n">
        <v>4.00883931</v>
      </c>
      <c r="G36" s="18" t="n">
        <v>516.3219174</v>
      </c>
      <c r="H36" s="20" t="n">
        <v>3.09155641</v>
      </c>
      <c r="I36" s="18" t="n">
        <v>489.71610339</v>
      </c>
      <c r="J36" s="20" t="n">
        <v>2.6245025</v>
      </c>
      <c r="K36" s="18" t="n">
        <v>489.0116695</v>
      </c>
      <c r="L36" s="20" t="n">
        <v>5.18569532</v>
      </c>
      <c r="M36" s="18" t="n">
        <v>369.72364582</v>
      </c>
      <c r="N36" s="20" t="n">
        <v>22.3136275</v>
      </c>
      <c r="O36" s="18" t="s">
        <v>182</v>
      </c>
      <c r="P36" s="20" t="s">
        <v>182</v>
      </c>
      <c r="Q36" s="18" t="s">
        <v>182</v>
      </c>
      <c r="R36" s="20" t="s">
        <v>182</v>
      </c>
      <c r="S36" s="18" t="s">
        <v>182</v>
      </c>
      <c r="T36" s="20" t="s">
        <v>182</v>
      </c>
      <c r="U36" s="18" t="n">
        <v>414.30087783</v>
      </c>
      <c r="V36" s="20" t="n">
        <v>6.77867709</v>
      </c>
    </row>
    <row r="37" spans="1:22">
      <c r="A37" s="15" t="s">
        <v>212</v>
      </c>
      <c r="B37" s="17" t="n">
        <v>5458</v>
      </c>
      <c r="C37" s="18">
        <f>(394.0/B37*100)</f>
        <v/>
      </c>
      <c r="D37" s="19" t="n">
        <v>5064</v>
      </c>
      <c r="E37" s="18" t="n">
        <v>527.30506403</v>
      </c>
      <c r="F37" s="20" t="n">
        <v>5.30469333</v>
      </c>
      <c r="G37" s="18" t="n">
        <v>529.48310655</v>
      </c>
      <c r="H37" s="20" t="n">
        <v>3.68943802</v>
      </c>
      <c r="I37" s="18" t="n">
        <v>497.99493443</v>
      </c>
      <c r="J37" s="20" t="n">
        <v>3.65430091</v>
      </c>
      <c r="K37" s="18" t="n">
        <v>498.57318421</v>
      </c>
      <c r="L37" s="20" t="n">
        <v>5.91472118</v>
      </c>
      <c r="M37" s="18" t="n">
        <v>343.16972128</v>
      </c>
      <c r="N37" s="20" t="n">
        <v>23.12127196</v>
      </c>
      <c r="O37" s="18" t="s">
        <v>182</v>
      </c>
      <c r="P37" s="20" t="s">
        <v>182</v>
      </c>
      <c r="Q37" s="18" t="s">
        <v>182</v>
      </c>
      <c r="R37" s="20" t="s">
        <v>182</v>
      </c>
      <c r="S37" s="18" t="s">
        <v>182</v>
      </c>
      <c r="T37" s="20" t="s">
        <v>182</v>
      </c>
      <c r="U37" s="18" t="n">
        <v>421.99195898</v>
      </c>
      <c r="V37" s="20" t="n">
        <v>7.13008012</v>
      </c>
    </row>
    <row r="38" spans="1:22">
      <c r="A38" s="15" t="s">
        <v>213</v>
      </c>
      <c r="B38" s="17" t="n">
        <v>5860</v>
      </c>
      <c r="C38" s="18">
        <f>(87.0/B38*100)</f>
        <v/>
      </c>
      <c r="D38" s="19" t="n">
        <v>5773</v>
      </c>
      <c r="E38" s="18" t="n">
        <v>524.67143475</v>
      </c>
      <c r="F38" s="20" t="n">
        <v>3.79132835</v>
      </c>
      <c r="G38" s="18" t="n">
        <v>508.25731261</v>
      </c>
      <c r="H38" s="20" t="n">
        <v>3.87474682</v>
      </c>
      <c r="I38" s="18" t="n">
        <v>483.61267977</v>
      </c>
      <c r="J38" s="20" t="n">
        <v>3.90263605</v>
      </c>
      <c r="K38" s="18" t="n">
        <v>467.10267752</v>
      </c>
      <c r="L38" s="20" t="n">
        <v>6.31961047</v>
      </c>
      <c r="M38" s="18" t="n">
        <v>369.61260262</v>
      </c>
      <c r="N38" s="20" t="n">
        <v>18.26023486</v>
      </c>
      <c r="O38" s="18" t="s">
        <v>182</v>
      </c>
      <c r="P38" s="20" t="s">
        <v>182</v>
      </c>
      <c r="Q38" s="18" t="s">
        <v>182</v>
      </c>
      <c r="R38" s="20" t="s">
        <v>182</v>
      </c>
      <c r="S38" s="18" t="s">
        <v>182</v>
      </c>
      <c r="T38" s="20" t="s">
        <v>182</v>
      </c>
      <c r="U38" s="18" t="n">
        <v>430.51309706</v>
      </c>
      <c r="V38" s="20" t="n">
        <v>5.86214842</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(5715.0/B40*100)</f>
        <v/>
      </c>
      <c r="D40" s="19" t="n">
        <v>8442</v>
      </c>
      <c r="E40" s="18" t="n">
        <v>529.87050025</v>
      </c>
      <c r="F40" s="20" t="n">
        <v>4.77098238</v>
      </c>
      <c r="G40" s="18" t="n">
        <v>525.31933167</v>
      </c>
      <c r="H40" s="20" t="n">
        <v>3.66134324</v>
      </c>
      <c r="I40" s="18" t="n">
        <v>489.72391648</v>
      </c>
      <c r="J40" s="20" t="n">
        <v>4.08970902</v>
      </c>
      <c r="K40" s="18" t="n">
        <v>476.96788005</v>
      </c>
      <c r="L40" s="20" t="n">
        <v>6.47881294</v>
      </c>
      <c r="M40" s="18" t="n">
        <v>432.02468627</v>
      </c>
      <c r="N40" s="20" t="n">
        <v>21.89614716</v>
      </c>
      <c r="O40" s="18" t="s">
        <v>182</v>
      </c>
      <c r="P40" s="20" t="s">
        <v>182</v>
      </c>
      <c r="Q40" s="18" t="n">
        <v>493.18465857</v>
      </c>
      <c r="R40" s="20" t="n">
        <v>2.25147869</v>
      </c>
      <c r="S40" s="18" t="s">
        <v>182</v>
      </c>
      <c r="T40" s="20" t="s">
        <v>182</v>
      </c>
      <c r="U40" s="18" t="n">
        <v>413.30706102</v>
      </c>
      <c r="V40" s="20" t="n">
        <v>7.00108741</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(3114.0/B46*100)</f>
        <v/>
      </c>
      <c r="D46" s="19" t="n">
        <v>20027</v>
      </c>
      <c r="E46" s="18" t="n">
        <v>408.39432113</v>
      </c>
      <c r="F46" s="20" t="n">
        <v>5.54626041</v>
      </c>
      <c r="G46" s="18" t="n">
        <v>438.18358554</v>
      </c>
      <c r="H46" s="20" t="n">
        <v>4.73566288</v>
      </c>
      <c r="I46" s="18" t="n">
        <v>420.90406821</v>
      </c>
      <c r="J46" s="20" t="n">
        <v>3.9370436</v>
      </c>
      <c r="K46" s="18" t="n">
        <v>425.34652713</v>
      </c>
      <c r="L46" s="20" t="n">
        <v>5.42083807</v>
      </c>
      <c r="M46" s="18" t="n">
        <v>307.86644132</v>
      </c>
      <c r="N46" s="20" t="n">
        <v>11.90587687</v>
      </c>
      <c r="O46" s="18" t="s">
        <v>182</v>
      </c>
      <c r="P46" s="20" t="s">
        <v>182</v>
      </c>
      <c r="Q46" s="18" t="s">
        <v>182</v>
      </c>
      <c r="R46" s="20" t="s">
        <v>182</v>
      </c>
      <c r="S46" s="18" t="s">
        <v>182</v>
      </c>
      <c r="T46" s="20" t="s">
        <v>182</v>
      </c>
      <c r="U46" s="18" t="n">
        <v>392.03349035</v>
      </c>
      <c r="V46" s="20" t="n">
        <v>3.76379061</v>
      </c>
    </row>
    <row r="47" spans="1:22">
      <c r="A47" s="15" t="s">
        <v>222</v>
      </c>
      <c r="B47" s="17" t="n">
        <v>5928</v>
      </c>
      <c r="C47" s="18">
        <f>(318.0/B47*100)</f>
        <v/>
      </c>
      <c r="D47" s="19" t="n">
        <v>5610</v>
      </c>
      <c r="E47" s="18" t="n">
        <v>445.52990886</v>
      </c>
      <c r="F47" s="20" t="n">
        <v>7.82861717</v>
      </c>
      <c r="G47" s="18" t="n">
        <v>472.62205354</v>
      </c>
      <c r="H47" s="20" t="n">
        <v>5.86838367</v>
      </c>
      <c r="I47" s="18" t="n">
        <v>445.4720898</v>
      </c>
      <c r="J47" s="20" t="n">
        <v>5.00223095</v>
      </c>
      <c r="K47" s="18" t="n">
        <v>433.10311437</v>
      </c>
      <c r="L47" s="20" t="n">
        <v>6.73290899</v>
      </c>
      <c r="M47" s="18" t="n">
        <v>325.00177883</v>
      </c>
      <c r="N47" s="20" t="n">
        <v>13.28366105</v>
      </c>
      <c r="O47" s="18" t="s">
        <v>182</v>
      </c>
      <c r="P47" s="20" t="s">
        <v>182</v>
      </c>
      <c r="Q47" s="18" t="s">
        <v>182</v>
      </c>
      <c r="R47" s="20" t="s">
        <v>182</v>
      </c>
      <c r="S47" s="18" t="s">
        <v>182</v>
      </c>
      <c r="T47" s="20" t="s">
        <v>182</v>
      </c>
      <c r="U47" s="18" t="n">
        <v>363.63940327</v>
      </c>
      <c r="V47" s="20" t="n">
        <v>6.28695241</v>
      </c>
    </row>
    <row r="48" spans="1:22">
      <c r="A48" s="15" t="s">
        <v>223</v>
      </c>
      <c r="B48" s="17" t="n">
        <v>9841</v>
      </c>
      <c r="C48" s="18">
        <f>(19.0/B48*100)</f>
        <v/>
      </c>
      <c r="D48" s="19" t="n">
        <v>9822</v>
      </c>
      <c r="E48" s="18" t="n">
        <v>472.48104677</v>
      </c>
      <c r="F48" s="20" t="n">
        <v>6.82227004</v>
      </c>
      <c r="G48" s="18" t="n">
        <v>513.64841729</v>
      </c>
      <c r="H48" s="20" t="n">
        <v>6.33280219</v>
      </c>
      <c r="I48" s="18" t="n">
        <v>488.48269457</v>
      </c>
      <c r="J48" s="20" t="n">
        <v>5.03763534</v>
      </c>
      <c r="K48" s="18" t="n">
        <v>524.12936319</v>
      </c>
      <c r="L48" s="20" t="n">
        <v>6.95893386</v>
      </c>
      <c r="M48" s="18" t="n">
        <v>324.36252601</v>
      </c>
      <c r="N48" s="20" t="n">
        <v>11.17732921</v>
      </c>
      <c r="O48" s="18" t="s">
        <v>182</v>
      </c>
      <c r="P48" s="20" t="s">
        <v>182</v>
      </c>
      <c r="Q48" s="18" t="s">
        <v>182</v>
      </c>
      <c r="R48" s="20" t="s">
        <v>182</v>
      </c>
      <c r="S48" s="18" t="s">
        <v>182</v>
      </c>
      <c r="T48" s="20" t="s">
        <v>182</v>
      </c>
      <c r="U48" s="18" t="n">
        <v>430.66461095</v>
      </c>
      <c r="V48" s="20" t="n">
        <v>15.95171077</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(1335.0/B50*100)</f>
        <v/>
      </c>
      <c r="D50" s="19" t="n">
        <v>10460</v>
      </c>
      <c r="E50" s="18" t="n">
        <v>410.16011598</v>
      </c>
      <c r="F50" s="20" t="n">
        <v>7.20104624</v>
      </c>
      <c r="G50" s="18" t="n">
        <v>444.92909327</v>
      </c>
      <c r="H50" s="20" t="n">
        <v>4.59305286</v>
      </c>
      <c r="I50" s="18" t="n">
        <v>435.95403684</v>
      </c>
      <c r="J50" s="20" t="n">
        <v>2.95588327</v>
      </c>
      <c r="K50" s="18" t="n">
        <v>434.45972713</v>
      </c>
      <c r="L50" s="20" t="n">
        <v>4.34040143</v>
      </c>
      <c r="M50" s="18" t="n">
        <v>322.25586987</v>
      </c>
      <c r="N50" s="20" t="n">
        <v>8.56992509</v>
      </c>
      <c r="O50" s="18" t="s">
        <v>182</v>
      </c>
      <c r="P50" s="20" t="s">
        <v>182</v>
      </c>
      <c r="Q50" s="18" t="s">
        <v>182</v>
      </c>
      <c r="R50" s="20" t="s">
        <v>182</v>
      </c>
      <c r="S50" s="18" t="s">
        <v>182</v>
      </c>
      <c r="T50" s="20" t="s">
        <v>182</v>
      </c>
      <c r="U50" s="18" t="n">
        <v>397.05599943</v>
      </c>
      <c r="V50" s="20" t="n">
        <v>7.95780101</v>
      </c>
    </row>
    <row r="51" spans="1:22">
      <c r="A51" s="15" t="s">
        <v>226</v>
      </c>
      <c r="B51" s="17" t="n">
        <v>6866</v>
      </c>
      <c r="C51" s="18">
        <f>(116.0/B51*100)</f>
        <v/>
      </c>
      <c r="D51" s="19" t="n">
        <v>6750</v>
      </c>
      <c r="E51" s="18" t="n">
        <v>449.89305511</v>
      </c>
      <c r="F51" s="20" t="n">
        <v>4.6621874</v>
      </c>
      <c r="G51" s="18" t="n">
        <v>440.69637633</v>
      </c>
      <c r="H51" s="20" t="n">
        <v>3.894347</v>
      </c>
      <c r="I51" s="18" t="n">
        <v>423.99815582</v>
      </c>
      <c r="J51" s="20" t="n">
        <v>3.23841552</v>
      </c>
      <c r="K51" s="18" t="n">
        <v>428.30108566</v>
      </c>
      <c r="L51" s="20" t="n">
        <v>4.44822</v>
      </c>
      <c r="M51" s="18" t="n">
        <v>306.15936954</v>
      </c>
      <c r="N51" s="20" t="n">
        <v>16.24559738</v>
      </c>
      <c r="O51" s="18" t="s">
        <v>182</v>
      </c>
      <c r="P51" s="20" t="s">
        <v>182</v>
      </c>
      <c r="Q51" s="18" t="n">
        <v>427.96430568</v>
      </c>
      <c r="R51" s="20" t="n">
        <v>5.20460603</v>
      </c>
      <c r="S51" s="18" t="s">
        <v>182</v>
      </c>
      <c r="T51" s="20" t="s">
        <v>182</v>
      </c>
      <c r="U51" s="18" t="n">
        <v>398.11842982</v>
      </c>
      <c r="V51" s="20" t="n">
        <v>5.08492295</v>
      </c>
    </row>
    <row r="52" spans="1:22">
      <c r="A52" s="15" t="s">
        <v>227</v>
      </c>
      <c r="B52" s="17" t="n">
        <v>5809</v>
      </c>
      <c r="C52" s="18">
        <f>(135.0/B52*100)</f>
        <v/>
      </c>
      <c r="D52" s="19" t="n">
        <v>5674</v>
      </c>
      <c r="E52" s="18" t="n">
        <v>492.33326993</v>
      </c>
      <c r="F52" s="20" t="n">
        <v>5.03481311</v>
      </c>
      <c r="G52" s="18" t="n">
        <v>511.50227412</v>
      </c>
      <c r="H52" s="20" t="n">
        <v>2.92225264</v>
      </c>
      <c r="I52" s="18" t="n">
        <v>484.68862979</v>
      </c>
      <c r="J52" s="20" t="n">
        <v>2.90225378</v>
      </c>
      <c r="K52" s="18" t="n">
        <v>477.07571866</v>
      </c>
      <c r="L52" s="20" t="n">
        <v>5.26836528</v>
      </c>
      <c r="M52" s="18" t="n">
        <v>369.52470076</v>
      </c>
      <c r="N52" s="20" t="n">
        <v>22.63947018</v>
      </c>
      <c r="O52" s="18" t="s">
        <v>182</v>
      </c>
      <c r="P52" s="20" t="s">
        <v>182</v>
      </c>
      <c r="Q52" s="18" t="s">
        <v>182</v>
      </c>
      <c r="R52" s="20" t="s">
        <v>182</v>
      </c>
      <c r="S52" s="18" t="s">
        <v>182</v>
      </c>
      <c r="T52" s="20" t="s">
        <v>182</v>
      </c>
      <c r="U52" s="18" t="n">
        <v>399.66724034</v>
      </c>
      <c r="V52" s="20" t="n">
        <v>6.59732438</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(577.0/B54*100)</f>
        <v/>
      </c>
      <c r="D54" s="19" t="n">
        <v>4163</v>
      </c>
      <c r="E54" s="18" t="n">
        <v>347.99577289</v>
      </c>
      <c r="F54" s="20" t="n">
        <v>5.71121911</v>
      </c>
      <c r="G54" s="18" t="n">
        <v>379.460751</v>
      </c>
      <c r="H54" s="20" t="n">
        <v>5.52122712</v>
      </c>
      <c r="I54" s="18" t="n">
        <v>376.25440429</v>
      </c>
      <c r="J54" s="20" t="n">
        <v>4.26463196</v>
      </c>
      <c r="K54" s="18" t="n">
        <v>380.49469358</v>
      </c>
      <c r="L54" s="20" t="n">
        <v>5.0918785</v>
      </c>
      <c r="M54" s="18" t="n">
        <v>297.57841935</v>
      </c>
      <c r="N54" s="20" t="n">
        <v>8.27344974</v>
      </c>
      <c r="O54" s="18" t="s">
        <v>182</v>
      </c>
      <c r="P54" s="20" t="s">
        <v>182</v>
      </c>
      <c r="Q54" s="18" t="s">
        <v>182</v>
      </c>
      <c r="R54" s="20" t="s">
        <v>182</v>
      </c>
      <c r="S54" s="18" t="s">
        <v>182</v>
      </c>
      <c r="T54" s="20" t="s">
        <v>182</v>
      </c>
      <c r="U54" s="18" t="n">
        <v>320.68285821</v>
      </c>
      <c r="V54" s="20" t="n">
        <v>4.72042462</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539.19175525</v>
      </c>
      <c r="F56" s="20" t="n">
        <v>5.61481364</v>
      </c>
      <c r="G56" s="18" t="n">
        <v>546.72381172</v>
      </c>
      <c r="H56" s="20" t="n">
        <v>3.25716214</v>
      </c>
      <c r="I56" s="18" t="n">
        <v>517.07993573</v>
      </c>
      <c r="J56" s="20" t="n">
        <v>2.90980119</v>
      </c>
      <c r="K56" s="18" t="n">
        <v>504.20784679</v>
      </c>
      <c r="L56" s="20" t="n">
        <v>4.65010775</v>
      </c>
      <c r="M56" s="18" t="n">
        <v>431.98054993</v>
      </c>
      <c r="N56" s="20" t="n">
        <v>17.09401393</v>
      </c>
      <c r="O56" s="18" t="s">
        <v>182</v>
      </c>
      <c r="P56" s="20" t="s">
        <v>182</v>
      </c>
      <c r="Q56" s="18" t="s">
        <v>182</v>
      </c>
      <c r="R56" s="20" t="s">
        <v>182</v>
      </c>
      <c r="S56" s="18" t="s">
        <v>182</v>
      </c>
      <c r="T56" s="20" t="s">
        <v>182</v>
      </c>
      <c r="U56" s="18" t="n">
        <v>432.29004811</v>
      </c>
      <c r="V56" s="20" t="n">
        <v>18.90322634</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(292.0/B61*100)</f>
        <v/>
      </c>
      <c r="D61" s="19" t="n">
        <v>6233</v>
      </c>
      <c r="E61" s="18" t="n">
        <v>507.06319221</v>
      </c>
      <c r="F61" s="20" t="n">
        <v>4.47509384</v>
      </c>
      <c r="G61" s="18" t="n">
        <v>477.41334117</v>
      </c>
      <c r="H61" s="20" t="n">
        <v>3.96617685</v>
      </c>
      <c r="I61" s="18" t="n">
        <v>468.77041373</v>
      </c>
      <c r="J61" s="20" t="n">
        <v>2.56065683</v>
      </c>
      <c r="K61" s="18" t="n">
        <v>472.4766486</v>
      </c>
      <c r="L61" s="20" t="n">
        <v>5.1379329</v>
      </c>
      <c r="M61" s="18" t="n">
        <v>368.81442632</v>
      </c>
      <c r="N61" s="20" t="n">
        <v>17.16780352</v>
      </c>
      <c r="O61" s="18" t="s">
        <v>182</v>
      </c>
      <c r="P61" s="20" t="s">
        <v>182</v>
      </c>
      <c r="Q61" s="18" t="s">
        <v>182</v>
      </c>
      <c r="R61" s="20" t="s">
        <v>182</v>
      </c>
      <c r="S61" s="18" t="s">
        <v>182</v>
      </c>
      <c r="T61" s="20" t="s">
        <v>182</v>
      </c>
      <c r="U61" s="18" t="n">
        <v>382.55116336</v>
      </c>
      <c r="V61" s="20" t="n">
        <v>8.489733149999999</v>
      </c>
    </row>
    <row r="62" spans="1:22">
      <c r="A62" s="15" t="s">
        <v>237</v>
      </c>
      <c r="B62" s="17" t="n">
        <v>4476</v>
      </c>
      <c r="C62" s="18">
        <f>(5.0/B62*100)</f>
        <v/>
      </c>
      <c r="D62" s="19" t="n">
        <v>4471</v>
      </c>
      <c r="E62" s="18" t="n">
        <v>512.31006228</v>
      </c>
      <c r="F62" s="20" t="n">
        <v>6.16700692</v>
      </c>
      <c r="G62" s="18" t="n">
        <v>528.42646476</v>
      </c>
      <c r="H62" s="20" t="n">
        <v>2.788198</v>
      </c>
      <c r="I62" s="18" t="n">
        <v>500.11580228</v>
      </c>
      <c r="J62" s="20" t="n">
        <v>1.65508856</v>
      </c>
      <c r="K62" s="18" t="n">
        <v>496.70660008</v>
      </c>
      <c r="L62" s="20" t="n">
        <v>4.96271116</v>
      </c>
      <c r="M62" s="18" t="n">
        <v>426.5402774</v>
      </c>
      <c r="N62" s="20" t="n">
        <v>15.63912385</v>
      </c>
      <c r="O62" s="18" t="s">
        <v>182</v>
      </c>
      <c r="P62" s="20" t="s">
        <v>182</v>
      </c>
      <c r="Q62" s="18" t="s">
        <v>182</v>
      </c>
      <c r="R62" s="20" t="s">
        <v>182</v>
      </c>
      <c r="S62" s="18" t="s">
        <v>182</v>
      </c>
      <c r="T62" s="20" t="s">
        <v>182</v>
      </c>
      <c r="U62" s="18" t="n">
        <v>470.7212008</v>
      </c>
      <c r="V62" s="20" t="n">
        <v>24.86041585</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(1072.0/B67*100)</f>
        <v/>
      </c>
      <c r="D67" s="19" t="n">
        <v>5899</v>
      </c>
      <c r="E67" s="18" t="n">
        <v>390.49948014</v>
      </c>
      <c r="F67" s="20" t="n">
        <v>6.32821085</v>
      </c>
      <c r="G67" s="18" t="n">
        <v>422.28476046</v>
      </c>
      <c r="H67" s="20" t="n">
        <v>4.38728989</v>
      </c>
      <c r="I67" s="18" t="n">
        <v>415.50324537</v>
      </c>
      <c r="J67" s="20" t="n">
        <v>3.25277995</v>
      </c>
      <c r="K67" s="18" t="n">
        <v>416.24296503</v>
      </c>
      <c r="L67" s="20" t="n">
        <v>5.56775997</v>
      </c>
      <c r="M67" s="18" t="n">
        <v>291.76354753</v>
      </c>
      <c r="N67" s="20" t="n">
        <v>5.37762837</v>
      </c>
      <c r="O67" s="18" t="s">
        <v>182</v>
      </c>
      <c r="P67" s="20" t="s">
        <v>182</v>
      </c>
      <c r="Q67" s="18" t="s">
        <v>182</v>
      </c>
      <c r="R67" s="20" t="s">
        <v>182</v>
      </c>
      <c r="S67" s="18" t="s">
        <v>182</v>
      </c>
      <c r="T67" s="20" t="s">
        <v>182</v>
      </c>
      <c r="U67" s="18" t="n">
        <v>342.24442527</v>
      </c>
      <c r="V67" s="20" t="n">
        <v>6.90765482</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509.90932465</v>
      </c>
      <c r="F70" s="20" t="n">
        <v>7.14660996</v>
      </c>
      <c r="G70" s="18" t="n">
        <v>517.21422118</v>
      </c>
      <c r="H70" s="20" t="n">
        <v>3.41834496</v>
      </c>
      <c r="I70" s="18" t="n">
        <v>491.76710385</v>
      </c>
      <c r="J70" s="20" t="n">
        <v>3.37972475</v>
      </c>
      <c r="K70" s="18" t="n">
        <v>486.96378653</v>
      </c>
      <c r="L70" s="20" t="n">
        <v>6.64218961</v>
      </c>
      <c r="M70" s="18" t="n">
        <v>426.1731216</v>
      </c>
      <c r="N70" s="20" t="n">
        <v>17.43907662</v>
      </c>
      <c r="O70" s="18" t="s">
        <v>182</v>
      </c>
      <c r="P70" s="20" t="s">
        <v>182</v>
      </c>
      <c r="Q70" s="18" t="s">
        <v>182</v>
      </c>
      <c r="R70" s="20" t="s">
        <v>182</v>
      </c>
      <c r="S70" s="18" t="s">
        <v>182</v>
      </c>
      <c r="T70" s="20" t="s">
        <v>182</v>
      </c>
      <c r="U70" s="18" t="n">
        <v>443.24092371</v>
      </c>
      <c r="V70" s="20" t="n">
        <v>7.70011208</v>
      </c>
    </row>
    <row r="71" spans="1:22">
      <c r="A71" s="15" t="s">
        <v>246</v>
      </c>
      <c r="B71" s="17" t="n">
        <v>6115</v>
      </c>
      <c r="C71" s="18">
        <f>(132.0/B71*100)</f>
        <v/>
      </c>
      <c r="D71" s="19" t="n">
        <v>5983</v>
      </c>
      <c r="E71" s="18" t="n">
        <v>566.46286174</v>
      </c>
      <c r="F71" s="20" t="n">
        <v>3.93354859</v>
      </c>
      <c r="G71" s="18" t="n">
        <v>559.3963773200001</v>
      </c>
      <c r="H71" s="20" t="n">
        <v>2.67370578</v>
      </c>
      <c r="I71" s="18" t="n">
        <v>517.69589467</v>
      </c>
      <c r="J71" s="20" t="n">
        <v>2.02308994</v>
      </c>
      <c r="K71" s="18" t="n">
        <v>516.91283909</v>
      </c>
      <c r="L71" s="20" t="n">
        <v>5.79708647</v>
      </c>
      <c r="M71" s="18" t="n">
        <v>440.86831375</v>
      </c>
      <c r="N71" s="20" t="n">
        <v>17.19045308</v>
      </c>
      <c r="O71" s="18" t="s">
        <v>182</v>
      </c>
      <c r="P71" s="20" t="s">
        <v>182</v>
      </c>
      <c r="Q71" s="18" t="s">
        <v>182</v>
      </c>
      <c r="R71" s="20" t="s">
        <v>182</v>
      </c>
      <c r="S71" s="18" t="s">
        <v>182</v>
      </c>
      <c r="T71" s="20" t="s">
        <v>182</v>
      </c>
      <c r="U71" s="18" t="n">
        <v>518.02444875</v>
      </c>
      <c r="V71" s="20" t="n">
        <v>13.08338404</v>
      </c>
    </row>
    <row r="72" spans="1:22">
      <c r="A72" s="15" t="s">
        <v>247</v>
      </c>
      <c r="B72" s="17" t="n">
        <v>7708</v>
      </c>
      <c r="C72" s="18">
        <f>(9.0/B72*100)</f>
        <v/>
      </c>
      <c r="D72" s="19" t="n">
        <v>7699</v>
      </c>
      <c r="E72" s="18" t="n">
        <v>494.99120345</v>
      </c>
      <c r="F72" s="20" t="n">
        <v>5.50961085</v>
      </c>
      <c r="G72" s="18" t="n">
        <v>520.38266379</v>
      </c>
      <c r="H72" s="20" t="n">
        <v>3.32220042</v>
      </c>
      <c r="I72" s="18" t="n">
        <v>485.00073587</v>
      </c>
      <c r="J72" s="20" t="n">
        <v>2.65940396</v>
      </c>
      <c r="K72" s="18" t="n">
        <v>493.46517928</v>
      </c>
      <c r="L72" s="20" t="n">
        <v>5.15140501</v>
      </c>
      <c r="M72" s="18" t="n">
        <v>326.14458683</v>
      </c>
      <c r="N72" s="20" t="n">
        <v>15.96470294</v>
      </c>
      <c r="O72" s="18" t="s">
        <v>182</v>
      </c>
      <c r="P72" s="20" t="s">
        <v>182</v>
      </c>
      <c r="Q72" s="18" t="s">
        <v>182</v>
      </c>
      <c r="R72" s="20" t="s">
        <v>182</v>
      </c>
      <c r="S72" s="18" t="s">
        <v>182</v>
      </c>
      <c r="T72" s="20" t="s">
        <v>182</v>
      </c>
      <c r="U72" s="18" t="n">
        <v>392.83651856</v>
      </c>
      <c r="V72" s="20" t="n">
        <v>23.97907065</v>
      </c>
    </row>
    <row r="73" spans="1:22">
      <c r="A73" s="15" t="s">
        <v>248</v>
      </c>
      <c r="B73" s="17" t="n">
        <v>8249</v>
      </c>
      <c r="C73" s="18">
        <f>(279.0/B73*100)</f>
        <v/>
      </c>
      <c r="D73" s="19" t="n">
        <v>7970</v>
      </c>
      <c r="E73" s="18" t="n">
        <v>406.75752819</v>
      </c>
      <c r="F73" s="20" t="n">
        <v>8.98277996</v>
      </c>
      <c r="G73" s="18" t="n">
        <v>421.31300816</v>
      </c>
      <c r="H73" s="20" t="n">
        <v>4.83399432</v>
      </c>
      <c r="I73" s="18" t="n">
        <v>409.60526223</v>
      </c>
      <c r="J73" s="20" t="n">
        <v>3.26724544</v>
      </c>
      <c r="K73" s="18" t="n">
        <v>414.15466778</v>
      </c>
      <c r="L73" s="20" t="n">
        <v>6.29020303</v>
      </c>
      <c r="M73" s="18" t="n">
        <v>351.84252841</v>
      </c>
      <c r="N73" s="20" t="n">
        <v>8.1004358</v>
      </c>
      <c r="O73" s="18" t="s">
        <v>182</v>
      </c>
      <c r="P73" s="20" t="s">
        <v>182</v>
      </c>
      <c r="Q73" s="18" t="s">
        <v>182</v>
      </c>
      <c r="R73" s="20" t="s">
        <v>182</v>
      </c>
      <c r="S73" s="18" t="s">
        <v>182</v>
      </c>
      <c r="T73" s="20" t="s">
        <v>182</v>
      </c>
      <c r="U73" s="18" t="n">
        <v>363.76238755</v>
      </c>
      <c r="V73" s="20" t="n">
        <v>9.260371579999999</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(368.0/B77*100)</f>
        <v/>
      </c>
      <c r="D77" s="19" t="n">
        <v>5694</v>
      </c>
      <c r="E77" s="18" t="n">
        <v>435.30749144</v>
      </c>
      <c r="F77" s="20" t="n">
        <v>6.35256629</v>
      </c>
      <c r="G77" s="18" t="n">
        <v>463.25837542</v>
      </c>
      <c r="H77" s="20" t="n">
        <v>4.52944635</v>
      </c>
      <c r="I77" s="18" t="n">
        <v>458.36616076</v>
      </c>
      <c r="J77" s="20" t="n">
        <v>3.11720867</v>
      </c>
      <c r="K77" s="18" t="n">
        <v>456.36382142</v>
      </c>
      <c r="L77" s="20" t="n">
        <v>5.72503254</v>
      </c>
      <c r="M77" s="18" t="n">
        <v>324.87880635</v>
      </c>
      <c r="N77" s="20" t="n">
        <v>14.89113436</v>
      </c>
      <c r="O77" s="18" t="s">
        <v>182</v>
      </c>
      <c r="P77" s="20" t="s">
        <v>182</v>
      </c>
      <c r="Q77" s="18" t="s">
        <v>182</v>
      </c>
      <c r="R77" s="20" t="s">
        <v>182</v>
      </c>
      <c r="S77" s="18" t="s">
        <v>182</v>
      </c>
      <c r="T77" s="20" t="s">
        <v>182</v>
      </c>
      <c r="U77" s="18" t="n">
        <v>381.94912064</v>
      </c>
      <c r="V77" s="20" t="n">
        <v>4.47240987</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371</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539.94609912</v>
      </c>
      <c r="F7" s="20" t="n">
        <v>3.38820864</v>
      </c>
      <c r="G7" s="18" t="n">
        <v>511.55445296</v>
      </c>
      <c r="H7" s="20" t="n">
        <v>3.16473251</v>
      </c>
      <c r="I7" s="18" t="n">
        <v>493.27487169</v>
      </c>
      <c r="J7" s="20" t="n">
        <v>2.81774128</v>
      </c>
      <c r="K7" s="18" t="n">
        <v>512.29876328</v>
      </c>
      <c r="L7" s="20" t="n">
        <v>3.36319675</v>
      </c>
      <c r="M7" s="18" t="n">
        <v>407.59514641</v>
      </c>
      <c r="N7" s="20" t="n">
        <v>17.19088166</v>
      </c>
      <c r="O7" s="18" t="s">
        <v>182</v>
      </c>
      <c r="P7" s="20" t="s">
        <v>182</v>
      </c>
      <c r="Q7" s="18" t="s">
        <v>182</v>
      </c>
      <c r="R7" s="20" t="s">
        <v>182</v>
      </c>
      <c r="S7" s="18" t="s">
        <v>182</v>
      </c>
      <c r="T7" s="20" t="s">
        <v>182</v>
      </c>
      <c r="U7" s="18" t="n">
        <v>469.85298948</v>
      </c>
      <c r="V7" s="20" t="n">
        <v>4.5252182</v>
      </c>
    </row>
    <row r="8" spans="1:22">
      <c r="A8" s="15" t="s">
        <v>183</v>
      </c>
      <c r="B8" s="17" t="n">
        <v>7007</v>
      </c>
      <c r="C8" s="18">
        <f>(306.0/B8*100)</f>
        <v/>
      </c>
      <c r="D8" s="19" t="n">
        <v>6701</v>
      </c>
      <c r="E8" s="18" t="n">
        <v>508.93939446</v>
      </c>
      <c r="F8" s="20" t="n">
        <v>3.34117677</v>
      </c>
      <c r="G8" s="18" t="n">
        <v>484.92428622</v>
      </c>
      <c r="H8" s="20" t="n">
        <v>4.03612831</v>
      </c>
      <c r="I8" s="18" t="n">
        <v>479.65557741</v>
      </c>
      <c r="J8" s="20" t="n">
        <v>4.30087143</v>
      </c>
      <c r="K8" s="18" t="n">
        <v>483.63981569</v>
      </c>
      <c r="L8" s="20" t="n">
        <v>5.12299945</v>
      </c>
      <c r="M8" s="18" t="n">
        <v>386.26625258</v>
      </c>
      <c r="N8" s="20" t="n">
        <v>31.80566846</v>
      </c>
      <c r="O8" s="18" t="s">
        <v>182</v>
      </c>
      <c r="P8" s="20" t="s">
        <v>182</v>
      </c>
      <c r="Q8" s="18" t="n">
        <v>361.38025951</v>
      </c>
      <c r="R8" s="20" t="n">
        <v>22.72565673</v>
      </c>
      <c r="S8" s="18" t="s">
        <v>182</v>
      </c>
      <c r="T8" s="20" t="s">
        <v>182</v>
      </c>
      <c r="U8" s="18" t="n">
        <v>407.99381981</v>
      </c>
      <c r="V8" s="20" t="n">
        <v>7.16141704</v>
      </c>
    </row>
    <row r="9" spans="1:22">
      <c r="A9" s="15" t="s">
        <v>184</v>
      </c>
      <c r="B9" s="17" t="n">
        <v>9651</v>
      </c>
      <c r="C9" s="18">
        <f>(709.0/B9*100)</f>
        <v/>
      </c>
      <c r="D9" s="19" t="n">
        <v>8942</v>
      </c>
      <c r="E9" s="18" t="n">
        <v>529.6480286</v>
      </c>
      <c r="F9" s="20" t="n">
        <v>3.32809997</v>
      </c>
      <c r="G9" s="18" t="n">
        <v>526.35822087</v>
      </c>
      <c r="H9" s="20" t="n">
        <v>2.90707106</v>
      </c>
      <c r="I9" s="18" t="n">
        <v>499.08920848</v>
      </c>
      <c r="J9" s="20" t="n">
        <v>2.72749786</v>
      </c>
      <c r="K9" s="18" t="n">
        <v>499.8312737</v>
      </c>
      <c r="L9" s="20" t="n">
        <v>3.81508027</v>
      </c>
      <c r="M9" s="18" t="n">
        <v>468.80407001</v>
      </c>
      <c r="N9" s="20" t="n">
        <v>44.15422539</v>
      </c>
      <c r="O9" s="18" t="s">
        <v>182</v>
      </c>
      <c r="P9" s="20" t="s">
        <v>182</v>
      </c>
      <c r="Q9" s="18" t="n">
        <v>347.7815185</v>
      </c>
      <c r="R9" s="20" t="n">
        <v>11.20716786</v>
      </c>
      <c r="S9" s="18" t="s">
        <v>182</v>
      </c>
      <c r="T9" s="20" t="s">
        <v>182</v>
      </c>
      <c r="U9" s="18" t="n">
        <v>419.71845037</v>
      </c>
      <c r="V9" s="20" t="n">
        <v>5.78136798</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(192.0/B11*100)</f>
        <v/>
      </c>
      <c r="D11" s="19" t="n">
        <v>6861</v>
      </c>
      <c r="E11" s="18" t="n">
        <v>468.98553637</v>
      </c>
      <c r="F11" s="20" t="n">
        <v>4.25018764</v>
      </c>
      <c r="G11" s="18" t="n">
        <v>471.98201007</v>
      </c>
      <c r="H11" s="20" t="n">
        <v>3.65520688</v>
      </c>
      <c r="I11" s="18" t="n">
        <v>458.09848137</v>
      </c>
      <c r="J11" s="20" t="n">
        <v>2.96099874</v>
      </c>
      <c r="K11" s="18" t="n">
        <v>469.48221395</v>
      </c>
      <c r="L11" s="20" t="n">
        <v>3.89512794</v>
      </c>
      <c r="M11" s="18" t="n">
        <v>312.95665784</v>
      </c>
      <c r="N11" s="20" t="n">
        <v>30.7330562</v>
      </c>
      <c r="O11" s="18" t="s">
        <v>182</v>
      </c>
      <c r="P11" s="20" t="s">
        <v>182</v>
      </c>
      <c r="Q11" s="18" t="s">
        <v>182</v>
      </c>
      <c r="R11" s="20" t="s">
        <v>182</v>
      </c>
      <c r="S11" s="18" t="s">
        <v>182</v>
      </c>
      <c r="T11" s="20" t="s">
        <v>182</v>
      </c>
      <c r="U11" s="18" t="n">
        <v>420.76909593</v>
      </c>
      <c r="V11" s="20" t="n">
        <v>6.96389817</v>
      </c>
    </row>
    <row r="12" spans="1:22">
      <c r="A12" s="15" t="s">
        <v>187</v>
      </c>
      <c r="B12" s="17" t="n">
        <v>6894</v>
      </c>
      <c r="C12" s="18">
        <f>(129.0/B12*100)</f>
        <v/>
      </c>
      <c r="D12" s="19" t="n">
        <v>6765</v>
      </c>
      <c r="E12" s="18" t="n">
        <v>514.9458087</v>
      </c>
      <c r="F12" s="20" t="n">
        <v>3.75580193</v>
      </c>
      <c r="G12" s="18" t="n">
        <v>505.68646869</v>
      </c>
      <c r="H12" s="20" t="n">
        <v>3.43132932</v>
      </c>
      <c r="I12" s="18" t="n">
        <v>479.69549903</v>
      </c>
      <c r="J12" s="20" t="n">
        <v>3.23242257</v>
      </c>
      <c r="K12" s="18" t="n">
        <v>503.92501379</v>
      </c>
      <c r="L12" s="20" t="n">
        <v>4.36807961</v>
      </c>
      <c r="M12" s="18" t="n">
        <v>401.25210766</v>
      </c>
      <c r="N12" s="20" t="n">
        <v>22.85696234</v>
      </c>
      <c r="O12" s="18" t="s">
        <v>182</v>
      </c>
      <c r="P12" s="20" t="s">
        <v>182</v>
      </c>
      <c r="Q12" s="18" t="n">
        <v>332.31014509</v>
      </c>
      <c r="R12" s="20" t="n">
        <v>18.34291261</v>
      </c>
      <c r="S12" s="18" t="s">
        <v>182</v>
      </c>
      <c r="T12" s="20" t="s">
        <v>182</v>
      </c>
      <c r="U12" s="18" t="n">
        <v>406.19903961</v>
      </c>
      <c r="V12" s="20" t="n">
        <v>7.59230248</v>
      </c>
    </row>
    <row r="13" spans="1:22">
      <c r="A13" s="15" t="s">
        <v>188</v>
      </c>
      <c r="B13" s="17" t="n">
        <v>7161</v>
      </c>
      <c r="C13" s="18">
        <f>(382.0/B13*100)</f>
        <v/>
      </c>
      <c r="D13" s="19" t="n">
        <v>6779</v>
      </c>
      <c r="E13" s="18" t="n">
        <v>531.03077639</v>
      </c>
      <c r="F13" s="20" t="n">
        <v>3.3094848</v>
      </c>
      <c r="G13" s="18" t="n">
        <v>516.80541004</v>
      </c>
      <c r="H13" s="20" t="n">
        <v>3.5722202</v>
      </c>
      <c r="I13" s="18" t="n">
        <v>500.78602215</v>
      </c>
      <c r="J13" s="20" t="n">
        <v>2.88559106</v>
      </c>
      <c r="K13" s="18" t="n">
        <v>512.0900964800001</v>
      </c>
      <c r="L13" s="20" t="n">
        <v>3.75021627</v>
      </c>
      <c r="M13" s="18" t="n">
        <v>391.87245923</v>
      </c>
      <c r="N13" s="20" t="n">
        <v>22.46267813</v>
      </c>
      <c r="O13" s="18" t="s">
        <v>182</v>
      </c>
      <c r="P13" s="20" t="s">
        <v>182</v>
      </c>
      <c r="Q13" s="18" t="n">
        <v>407.4699787</v>
      </c>
      <c r="R13" s="20" t="n">
        <v>6.79601306</v>
      </c>
      <c r="S13" s="18" t="s">
        <v>182</v>
      </c>
      <c r="T13" s="20" t="s">
        <v>182</v>
      </c>
      <c r="U13" s="18" t="n">
        <v>417.77359026</v>
      </c>
      <c r="V13" s="20" t="n">
        <v>7.42169572</v>
      </c>
    </row>
    <row r="14" spans="1:22">
      <c r="A14" s="15" t="s">
        <v>189</v>
      </c>
      <c r="B14" s="17" t="n">
        <v>5587</v>
      </c>
      <c r="C14" s="18">
        <f>(214.0/B14*100)</f>
        <v/>
      </c>
      <c r="D14" s="19" t="n">
        <v>5373</v>
      </c>
      <c r="E14" s="18" t="n">
        <v>543.3152090999999</v>
      </c>
      <c r="F14" s="20" t="n">
        <v>3.92952326</v>
      </c>
      <c r="G14" s="18" t="n">
        <v>525.27206659</v>
      </c>
      <c r="H14" s="20" t="n">
        <v>3.62431996</v>
      </c>
      <c r="I14" s="18" t="n">
        <v>505.79032191</v>
      </c>
      <c r="J14" s="20" t="n">
        <v>2.925217</v>
      </c>
      <c r="K14" s="18" t="n">
        <v>527.98513022</v>
      </c>
      <c r="L14" s="20" t="n">
        <v>3.72811909</v>
      </c>
      <c r="M14" s="18" t="n">
        <v>397.46444377</v>
      </c>
      <c r="N14" s="20" t="n">
        <v>18.97557136</v>
      </c>
      <c r="O14" s="18" t="s">
        <v>182</v>
      </c>
      <c r="P14" s="20" t="s">
        <v>182</v>
      </c>
      <c r="Q14" s="18" t="s">
        <v>182</v>
      </c>
      <c r="R14" s="20" t="s">
        <v>182</v>
      </c>
      <c r="S14" s="18" t="s">
        <v>182</v>
      </c>
      <c r="T14" s="20" t="s">
        <v>182</v>
      </c>
      <c r="U14" s="18" t="n">
        <v>459.32387652</v>
      </c>
      <c r="V14" s="20" t="n">
        <v>10.76001503</v>
      </c>
    </row>
    <row r="15" spans="1:22">
      <c r="A15" s="15" t="s">
        <v>190</v>
      </c>
      <c r="B15" s="17" t="n">
        <v>5882</v>
      </c>
      <c r="C15" s="18">
        <f>(215.0/B15*100)</f>
        <v/>
      </c>
      <c r="D15" s="19" t="n">
        <v>5667</v>
      </c>
      <c r="E15" s="18" t="n">
        <v>544.6378817</v>
      </c>
      <c r="F15" s="20" t="n">
        <v>4.95295981</v>
      </c>
      <c r="G15" s="18" t="n">
        <v>546.21964288</v>
      </c>
      <c r="H15" s="20" t="n">
        <v>3.90994323</v>
      </c>
      <c r="I15" s="18" t="n">
        <v>523.13394319</v>
      </c>
      <c r="J15" s="20" t="n">
        <v>2.81237143</v>
      </c>
      <c r="K15" s="18" t="n">
        <v>537.11990793</v>
      </c>
      <c r="L15" s="20" t="n">
        <v>3.77660385</v>
      </c>
      <c r="M15" s="18" t="n">
        <v>346.97734016</v>
      </c>
      <c r="N15" s="20" t="n">
        <v>25.67199834</v>
      </c>
      <c r="O15" s="18" t="s">
        <v>182</v>
      </c>
      <c r="P15" s="20" t="s">
        <v>182</v>
      </c>
      <c r="Q15" s="18" t="n">
        <v>367.66871077</v>
      </c>
      <c r="R15" s="20" t="n">
        <v>14.82638214</v>
      </c>
      <c r="S15" s="18" t="s">
        <v>182</v>
      </c>
      <c r="T15" s="20" t="s">
        <v>182</v>
      </c>
      <c r="U15" s="18" t="n">
        <v>453.28266666</v>
      </c>
      <c r="V15" s="20" t="n">
        <v>8.3952042</v>
      </c>
    </row>
    <row r="16" spans="1:22">
      <c r="A16" s="15" t="s">
        <v>191</v>
      </c>
      <c r="B16" s="17" t="n">
        <v>6108</v>
      </c>
      <c r="C16" s="18">
        <f>(283.0/B16*100)</f>
        <v/>
      </c>
      <c r="D16" s="19" t="n">
        <v>5825</v>
      </c>
      <c r="E16" s="18" t="n">
        <v>530.09225137</v>
      </c>
      <c r="F16" s="20" t="n">
        <v>4.33965413</v>
      </c>
      <c r="G16" s="18" t="n">
        <v>528.60531868</v>
      </c>
      <c r="H16" s="20" t="n">
        <v>4.13056058</v>
      </c>
      <c r="I16" s="18" t="n">
        <v>503.90488882</v>
      </c>
      <c r="J16" s="20" t="n">
        <v>3.54721878</v>
      </c>
      <c r="K16" s="18" t="n">
        <v>507.79191827</v>
      </c>
      <c r="L16" s="20" t="n">
        <v>3.49264228</v>
      </c>
      <c r="M16" s="18" t="n">
        <v>327.78468044</v>
      </c>
      <c r="N16" s="20" t="n">
        <v>17.76127597</v>
      </c>
      <c r="O16" s="18" t="s">
        <v>182</v>
      </c>
      <c r="P16" s="20" t="s">
        <v>182</v>
      </c>
      <c r="Q16" s="18" t="s">
        <v>182</v>
      </c>
      <c r="R16" s="20" t="s">
        <v>182</v>
      </c>
      <c r="S16" s="18" t="s">
        <v>182</v>
      </c>
      <c r="T16" s="20" t="s">
        <v>182</v>
      </c>
      <c r="U16" s="18" t="n">
        <v>398.37907461</v>
      </c>
      <c r="V16" s="20" t="n">
        <v>8.06556187</v>
      </c>
    </row>
    <row r="17" spans="1:22">
      <c r="A17" s="15" t="s">
        <v>192</v>
      </c>
      <c r="B17" s="17" t="n">
        <v>6504</v>
      </c>
      <c r="C17" s="18">
        <f>(868.0/B17*100)</f>
        <v/>
      </c>
      <c r="D17" s="19" t="n">
        <v>5636</v>
      </c>
      <c r="E17" s="18" t="n">
        <v>535.78245222</v>
      </c>
      <c r="F17" s="20" t="n">
        <v>3.40192854</v>
      </c>
      <c r="G17" s="18" t="n">
        <v>522.23444326</v>
      </c>
      <c r="H17" s="20" t="n">
        <v>3.7273065</v>
      </c>
      <c r="I17" s="18" t="n">
        <v>514.3651231</v>
      </c>
      <c r="J17" s="20" t="n">
        <v>3.96897684</v>
      </c>
      <c r="K17" s="18" t="n">
        <v>521.40491683</v>
      </c>
      <c r="L17" s="20" t="n">
        <v>5.98377487</v>
      </c>
      <c r="M17" s="18" t="s">
        <v>182</v>
      </c>
      <c r="N17" s="20" t="s">
        <v>182</v>
      </c>
      <c r="O17" s="18" t="s">
        <v>182</v>
      </c>
      <c r="P17" s="20" t="s">
        <v>182</v>
      </c>
      <c r="Q17" s="18" t="n">
        <v>338.260297</v>
      </c>
      <c r="R17" s="20" t="n">
        <v>14.23011861</v>
      </c>
      <c r="S17" s="18" t="s">
        <v>182</v>
      </c>
      <c r="T17" s="20" t="s">
        <v>182</v>
      </c>
      <c r="U17" s="18" t="n">
        <v>426.82609074</v>
      </c>
      <c r="V17" s="20" t="n">
        <v>7.7855158</v>
      </c>
    </row>
    <row r="18" spans="1:22">
      <c r="A18" s="15" t="s">
        <v>193</v>
      </c>
      <c r="B18" s="17" t="n">
        <v>5532</v>
      </c>
      <c r="C18" s="18">
        <f>(44.0/B18*100)</f>
        <v/>
      </c>
      <c r="D18" s="19" t="n">
        <v>5488</v>
      </c>
      <c r="E18" s="18" t="n">
        <v>493.52429058</v>
      </c>
      <c r="F18" s="20" t="n">
        <v>5.29248607</v>
      </c>
      <c r="G18" s="18" t="n">
        <v>492.5888623</v>
      </c>
      <c r="H18" s="20" t="n">
        <v>4.78624447</v>
      </c>
      <c r="I18" s="18" t="n">
        <v>464.23277885</v>
      </c>
      <c r="J18" s="20" t="n">
        <v>4.62352509</v>
      </c>
      <c r="K18" s="18" t="n">
        <v>470.80017108</v>
      </c>
      <c r="L18" s="20" t="n">
        <v>5.08794993</v>
      </c>
      <c r="M18" s="18" t="n">
        <v>344.14369298</v>
      </c>
      <c r="N18" s="20" t="n">
        <v>18.50959331</v>
      </c>
      <c r="O18" s="18" t="s">
        <v>182</v>
      </c>
      <c r="P18" s="20" t="s">
        <v>182</v>
      </c>
      <c r="Q18" s="18" t="s">
        <v>182</v>
      </c>
      <c r="R18" s="20" t="s">
        <v>182</v>
      </c>
      <c r="S18" s="18" t="s">
        <v>182</v>
      </c>
      <c r="T18" s="20" t="s">
        <v>182</v>
      </c>
      <c r="U18" s="18" t="n">
        <v>385.82454625</v>
      </c>
      <c r="V18" s="20" t="n">
        <v>8.245328089999999</v>
      </c>
    </row>
    <row r="19" spans="1:22">
      <c r="A19" s="15" t="s">
        <v>194</v>
      </c>
      <c r="B19" s="17" t="n">
        <v>5658</v>
      </c>
      <c r="C19" s="18">
        <f>(345.0/B19*100)</f>
        <v/>
      </c>
      <c r="D19" s="19" t="n">
        <v>5313</v>
      </c>
      <c r="E19" s="18" t="n">
        <v>500.37656727</v>
      </c>
      <c r="F19" s="20" t="n">
        <v>4.20090084</v>
      </c>
      <c r="G19" s="18" t="n">
        <v>484.86666341</v>
      </c>
      <c r="H19" s="20" t="n">
        <v>4.11444346</v>
      </c>
      <c r="I19" s="18" t="n">
        <v>460.36862913</v>
      </c>
      <c r="J19" s="20" t="n">
        <v>3.1717356</v>
      </c>
      <c r="K19" s="18" t="n">
        <v>475.31067627</v>
      </c>
      <c r="L19" s="20" t="n">
        <v>4.67827793</v>
      </c>
      <c r="M19" s="18" t="n">
        <v>417.5235188</v>
      </c>
      <c r="N19" s="20" t="n">
        <v>18.56400748</v>
      </c>
      <c r="O19" s="18" t="s">
        <v>182</v>
      </c>
      <c r="P19" s="20" t="s">
        <v>182</v>
      </c>
      <c r="Q19" s="18" t="s">
        <v>182</v>
      </c>
      <c r="R19" s="20" t="s">
        <v>182</v>
      </c>
      <c r="S19" s="18" t="s">
        <v>182</v>
      </c>
      <c r="T19" s="20" t="s">
        <v>182</v>
      </c>
      <c r="U19" s="18" t="n">
        <v>388.56275861</v>
      </c>
      <c r="V19" s="20" t="n">
        <v>7.19656561</v>
      </c>
    </row>
    <row r="20" spans="1:22">
      <c r="A20" s="15" t="s">
        <v>195</v>
      </c>
      <c r="B20" s="17" t="n">
        <v>3371</v>
      </c>
      <c r="C20" s="18">
        <f>(81.0/B20*100)</f>
        <v/>
      </c>
      <c r="D20" s="19" t="n">
        <v>3290</v>
      </c>
      <c r="E20" s="18" t="n">
        <v>513.97797366</v>
      </c>
      <c r="F20" s="20" t="n">
        <v>5.24457904</v>
      </c>
      <c r="G20" s="18" t="n">
        <v>502.39059383</v>
      </c>
      <c r="H20" s="20" t="n">
        <v>4.05810056</v>
      </c>
      <c r="I20" s="18" t="n">
        <v>473.89888286</v>
      </c>
      <c r="J20" s="20" t="n">
        <v>3.25183233</v>
      </c>
      <c r="K20" s="18" t="n">
        <v>485.52586211</v>
      </c>
      <c r="L20" s="20" t="n">
        <v>4.30525076</v>
      </c>
      <c r="M20" s="18" t="s">
        <v>182</v>
      </c>
      <c r="N20" s="20" t="s">
        <v>182</v>
      </c>
      <c r="O20" s="18" t="s">
        <v>182</v>
      </c>
      <c r="P20" s="20" t="s">
        <v>182</v>
      </c>
      <c r="Q20" s="18" t="s">
        <v>182</v>
      </c>
      <c r="R20" s="20" t="s">
        <v>182</v>
      </c>
      <c r="S20" s="18" t="s">
        <v>182</v>
      </c>
      <c r="T20" s="20" t="s">
        <v>182</v>
      </c>
      <c r="U20" s="18" t="n">
        <v>412.01947485</v>
      </c>
      <c r="V20" s="20" t="n">
        <v>5.49525491</v>
      </c>
    </row>
    <row r="21" spans="1:22">
      <c r="A21" s="15" t="s">
        <v>196</v>
      </c>
      <c r="B21" s="17" t="n">
        <v>5741</v>
      </c>
      <c r="C21" s="18">
        <f>(122.0/B21*100)</f>
        <v/>
      </c>
      <c r="D21" s="19" t="n">
        <v>5619</v>
      </c>
      <c r="E21" s="18" t="n">
        <v>534.52486928</v>
      </c>
      <c r="F21" s="20" t="n">
        <v>3.63123422</v>
      </c>
      <c r="G21" s="18" t="n">
        <v>530.04679132</v>
      </c>
      <c r="H21" s="20" t="n">
        <v>2.73579644</v>
      </c>
      <c r="I21" s="18" t="n">
        <v>512.59033545</v>
      </c>
      <c r="J21" s="20" t="n">
        <v>3.41093403</v>
      </c>
      <c r="K21" s="18" t="n">
        <v>528.62895431</v>
      </c>
      <c r="L21" s="20" t="n">
        <v>3.41335009</v>
      </c>
      <c r="M21" s="18" t="n">
        <v>412.14039851</v>
      </c>
      <c r="N21" s="20" t="n">
        <v>36.64432922</v>
      </c>
      <c r="O21" s="18" t="s">
        <v>182</v>
      </c>
      <c r="P21" s="20" t="s">
        <v>182</v>
      </c>
      <c r="Q21" s="18" t="s">
        <v>182</v>
      </c>
      <c r="R21" s="20" t="s">
        <v>182</v>
      </c>
      <c r="S21" s="18" t="s">
        <v>182</v>
      </c>
      <c r="T21" s="20" t="s">
        <v>182</v>
      </c>
      <c r="U21" s="18" t="n">
        <v>458.51148225</v>
      </c>
      <c r="V21" s="20" t="n">
        <v>8.89115849</v>
      </c>
    </row>
    <row r="22" spans="1:22">
      <c r="A22" s="15" t="s">
        <v>197</v>
      </c>
      <c r="B22" s="17" t="n">
        <v>6598</v>
      </c>
      <c r="C22" s="18">
        <f>(108.0/B22*100)</f>
        <v/>
      </c>
      <c r="D22" s="19" t="n">
        <v>6490</v>
      </c>
      <c r="E22" s="18" t="n">
        <v>523.44805601</v>
      </c>
      <c r="F22" s="20" t="n">
        <v>5.96016633</v>
      </c>
      <c r="G22" s="18" t="n">
        <v>501.20241895</v>
      </c>
      <c r="H22" s="20" t="n">
        <v>5.15113751</v>
      </c>
      <c r="I22" s="18" t="n">
        <v>464.84853212</v>
      </c>
      <c r="J22" s="20" t="n">
        <v>5.02950663</v>
      </c>
      <c r="K22" s="18" t="n">
        <v>493.48691423</v>
      </c>
      <c r="L22" s="20" t="n">
        <v>4.94468415</v>
      </c>
      <c r="M22" s="18" t="n">
        <v>371.78539807</v>
      </c>
      <c r="N22" s="20" t="n">
        <v>9.287245390000001</v>
      </c>
      <c r="O22" s="18" t="s">
        <v>182</v>
      </c>
      <c r="P22" s="20" t="s">
        <v>182</v>
      </c>
      <c r="Q22" s="18" t="n">
        <v>481.75555063</v>
      </c>
      <c r="R22" s="20" t="n">
        <v>8.711038220000001</v>
      </c>
      <c r="S22" s="18" t="s">
        <v>182</v>
      </c>
      <c r="T22" s="20" t="s">
        <v>182</v>
      </c>
      <c r="U22" s="18" t="n">
        <v>386.4636209</v>
      </c>
      <c r="V22" s="20" t="n">
        <v>9.222647970000001</v>
      </c>
    </row>
    <row r="23" spans="1:22">
      <c r="A23" s="15" t="s">
        <v>198</v>
      </c>
      <c r="B23" s="17" t="n">
        <v>11583</v>
      </c>
      <c r="C23" s="18">
        <f>(592.0/B23*100)</f>
        <v/>
      </c>
      <c r="D23" s="19" t="n">
        <v>10991</v>
      </c>
      <c r="E23" s="18" t="n">
        <v>516.22901703</v>
      </c>
      <c r="F23" s="20" t="n">
        <v>4.25852967</v>
      </c>
      <c r="G23" s="18" t="n">
        <v>500.08123584</v>
      </c>
      <c r="H23" s="20" t="n">
        <v>3.6883077</v>
      </c>
      <c r="I23" s="18" t="n">
        <v>478.03705017</v>
      </c>
      <c r="J23" s="20" t="n">
        <v>3.51022032</v>
      </c>
      <c r="K23" s="18" t="n">
        <v>498.13295797</v>
      </c>
      <c r="L23" s="20" t="n">
        <v>4.57563679</v>
      </c>
      <c r="M23" s="18" t="n">
        <v>415.78740956</v>
      </c>
      <c r="N23" s="20" t="n">
        <v>22.44752181</v>
      </c>
      <c r="O23" s="18" t="s">
        <v>182</v>
      </c>
      <c r="P23" s="20" t="s">
        <v>182</v>
      </c>
      <c r="Q23" s="18" t="s">
        <v>182</v>
      </c>
      <c r="R23" s="20" t="s">
        <v>182</v>
      </c>
      <c r="S23" s="18" t="s">
        <v>182</v>
      </c>
      <c r="T23" s="20" t="s">
        <v>182</v>
      </c>
      <c r="U23" s="18" t="n">
        <v>419.30098285</v>
      </c>
      <c r="V23" s="20" t="n">
        <v>7.38257412</v>
      </c>
    </row>
    <row r="24" spans="1:22">
      <c r="A24" s="15" t="s">
        <v>199</v>
      </c>
      <c r="B24" s="17" t="n">
        <v>6647</v>
      </c>
      <c r="C24" s="18">
        <f>(36.0/B24*100)</f>
        <v/>
      </c>
      <c r="D24" s="19" t="n">
        <v>6611</v>
      </c>
      <c r="E24" s="18" t="n">
        <v>509.56616014</v>
      </c>
      <c r="F24" s="20" t="n">
        <v>4.44469039</v>
      </c>
      <c r="G24" s="18" t="n">
        <v>518.6080112</v>
      </c>
      <c r="H24" s="20" t="n">
        <v>3.62911127</v>
      </c>
      <c r="I24" s="18" t="n">
        <v>521.73629238</v>
      </c>
      <c r="J24" s="20" t="n">
        <v>3.54304533</v>
      </c>
      <c r="K24" s="18" t="n">
        <v>527.15081145</v>
      </c>
      <c r="L24" s="20" t="n">
        <v>4.93339022</v>
      </c>
      <c r="M24" s="18" t="n">
        <v>421.72680658</v>
      </c>
      <c r="N24" s="20" t="n">
        <v>17.49008828</v>
      </c>
      <c r="O24" s="18" t="s">
        <v>182</v>
      </c>
      <c r="P24" s="20" t="s">
        <v>182</v>
      </c>
      <c r="Q24" s="18" t="s">
        <v>182</v>
      </c>
      <c r="R24" s="20" t="s">
        <v>182</v>
      </c>
      <c r="S24" s="18" t="s">
        <v>182</v>
      </c>
      <c r="T24" s="20" t="s">
        <v>182</v>
      </c>
      <c r="U24" s="18" t="n">
        <v>446.29262352</v>
      </c>
      <c r="V24" s="20" t="n">
        <v>14.55770535</v>
      </c>
    </row>
    <row r="25" spans="1:22">
      <c r="A25" s="15" t="s">
        <v>200</v>
      </c>
      <c r="B25" s="17" t="n">
        <v>5581</v>
      </c>
      <c r="C25" s="18">
        <f>(28.0/B25*100)</f>
        <v/>
      </c>
      <c r="D25" s="19" t="n">
        <v>5553</v>
      </c>
      <c r="E25" s="18" t="n">
        <v>534.70180707</v>
      </c>
      <c r="F25" s="20" t="n">
        <v>4.64487776</v>
      </c>
      <c r="G25" s="18" t="n">
        <v>519.2344597</v>
      </c>
      <c r="H25" s="20" t="n">
        <v>4.13877223</v>
      </c>
      <c r="I25" s="18" t="n">
        <v>506.3865469</v>
      </c>
      <c r="J25" s="20" t="n">
        <v>4.11852133</v>
      </c>
      <c r="K25" s="18" t="n">
        <v>525.30801687</v>
      </c>
      <c r="L25" s="20" t="n">
        <v>6.02733941</v>
      </c>
      <c r="M25" s="18" t="n">
        <v>368.87327966</v>
      </c>
      <c r="N25" s="20" t="n">
        <v>23.3815843</v>
      </c>
      <c r="O25" s="18" t="s">
        <v>182</v>
      </c>
      <c r="P25" s="20" t="s">
        <v>182</v>
      </c>
      <c r="Q25" s="18" t="s">
        <v>182</v>
      </c>
      <c r="R25" s="20" t="s">
        <v>182</v>
      </c>
      <c r="S25" s="18" t="s">
        <v>182</v>
      </c>
      <c r="T25" s="20" t="s">
        <v>182</v>
      </c>
      <c r="U25" s="18" t="n">
        <v>477.87363951</v>
      </c>
      <c r="V25" s="20" t="n">
        <v>21.23674893</v>
      </c>
    </row>
    <row r="26" spans="1:22">
      <c r="A26" s="15" t="s">
        <v>201</v>
      </c>
      <c r="B26" s="17" t="n">
        <v>4869</v>
      </c>
      <c r="C26" s="18">
        <f>(131.0/B26*100)</f>
        <v/>
      </c>
      <c r="D26" s="19" t="n">
        <v>4738</v>
      </c>
      <c r="E26" s="18" t="n">
        <v>509.99383919</v>
      </c>
      <c r="F26" s="20" t="n">
        <v>3.71864093</v>
      </c>
      <c r="G26" s="18" t="n">
        <v>489.76502096</v>
      </c>
      <c r="H26" s="20" t="n">
        <v>3.46875788</v>
      </c>
      <c r="I26" s="18" t="n">
        <v>478.11940772</v>
      </c>
      <c r="J26" s="20" t="n">
        <v>2.58160037</v>
      </c>
      <c r="K26" s="18" t="n">
        <v>495.54299454</v>
      </c>
      <c r="L26" s="20" t="n">
        <v>3.89893896</v>
      </c>
      <c r="M26" s="18" t="s">
        <v>182</v>
      </c>
      <c r="N26" s="20" t="s">
        <v>182</v>
      </c>
      <c r="O26" s="18" t="s">
        <v>182</v>
      </c>
      <c r="P26" s="20" t="s">
        <v>182</v>
      </c>
      <c r="Q26" s="18" t="s">
        <v>182</v>
      </c>
      <c r="R26" s="20" t="s">
        <v>182</v>
      </c>
      <c r="S26" s="18" t="s">
        <v>182</v>
      </c>
      <c r="T26" s="20" t="s">
        <v>182</v>
      </c>
      <c r="U26" s="18" t="n">
        <v>430.50286436</v>
      </c>
      <c r="V26" s="20" t="n">
        <v>8.83883586</v>
      </c>
    </row>
    <row r="27" spans="1:22">
      <c r="A27" s="15" t="s">
        <v>202</v>
      </c>
      <c r="B27" s="17" t="n">
        <v>5299</v>
      </c>
      <c r="C27" s="18">
        <f>(277.0/B27*100)</f>
        <v/>
      </c>
      <c r="D27" s="19" t="n">
        <v>5022</v>
      </c>
      <c r="E27" s="18" t="n">
        <v>514.71885265</v>
      </c>
      <c r="F27" s="20" t="n">
        <v>3.25079091</v>
      </c>
      <c r="G27" s="18" t="n">
        <v>492.62171732</v>
      </c>
      <c r="H27" s="20" t="n">
        <v>3.23453808</v>
      </c>
      <c r="I27" s="18" t="n">
        <v>476.39201029</v>
      </c>
      <c r="J27" s="20" t="n">
        <v>3.2319924</v>
      </c>
      <c r="K27" s="18" t="n">
        <v>485.21997546</v>
      </c>
      <c r="L27" s="20" t="n">
        <v>3.92138257</v>
      </c>
      <c r="M27" s="18" t="n">
        <v>387.30917951</v>
      </c>
      <c r="N27" s="20" t="n">
        <v>16.08929805</v>
      </c>
      <c r="O27" s="18" t="s">
        <v>182</v>
      </c>
      <c r="P27" s="20" t="s">
        <v>182</v>
      </c>
      <c r="Q27" s="18" t="s">
        <v>182</v>
      </c>
      <c r="R27" s="20" t="s">
        <v>182</v>
      </c>
      <c r="S27" s="18" t="s">
        <v>182</v>
      </c>
      <c r="T27" s="20" t="s">
        <v>182</v>
      </c>
      <c r="U27" s="18" t="n">
        <v>413.75898997</v>
      </c>
      <c r="V27" s="20" t="n">
        <v>4.6224932</v>
      </c>
    </row>
    <row r="28" spans="1:22">
      <c r="A28" s="15" t="s">
        <v>203</v>
      </c>
      <c r="B28" s="17" t="n">
        <v>7568</v>
      </c>
      <c r="C28" s="18">
        <f>(184.0/B28*100)</f>
        <v/>
      </c>
      <c r="D28" s="19" t="n">
        <v>7384</v>
      </c>
      <c r="E28" s="18" t="n">
        <v>431.0383628</v>
      </c>
      <c r="F28" s="20" t="n">
        <v>4.26532886</v>
      </c>
      <c r="G28" s="18" t="n">
        <v>433.55789886</v>
      </c>
      <c r="H28" s="20" t="n">
        <v>3.3417493</v>
      </c>
      <c r="I28" s="18" t="n">
        <v>421.44273065</v>
      </c>
      <c r="J28" s="20" t="n">
        <v>2.67020226</v>
      </c>
      <c r="K28" s="18" t="n">
        <v>433.58591801</v>
      </c>
      <c r="L28" s="20" t="n">
        <v>4.38918408</v>
      </c>
      <c r="M28" s="18" t="n">
        <v>334.93985653</v>
      </c>
      <c r="N28" s="20" t="n">
        <v>9.19196545</v>
      </c>
      <c r="O28" s="18" t="s">
        <v>182</v>
      </c>
      <c r="P28" s="20" t="s">
        <v>182</v>
      </c>
      <c r="Q28" s="18" t="s">
        <v>182</v>
      </c>
      <c r="R28" s="20" t="s">
        <v>182</v>
      </c>
      <c r="S28" s="18" t="s">
        <v>182</v>
      </c>
      <c r="T28" s="20" t="s">
        <v>182</v>
      </c>
      <c r="U28" s="18" t="n">
        <v>367.97160201</v>
      </c>
      <c r="V28" s="20" t="n">
        <v>6.91625692</v>
      </c>
    </row>
    <row r="29" spans="1:22">
      <c r="A29" s="15" t="s">
        <v>204</v>
      </c>
      <c r="B29" s="17" t="n">
        <v>5385</v>
      </c>
      <c r="C29" s="18">
        <f>(37.0/B29*100)</f>
        <v/>
      </c>
      <c r="D29" s="19" t="n">
        <v>5348</v>
      </c>
      <c r="E29" s="18" t="n">
        <v>528.03030197</v>
      </c>
      <c r="F29" s="20" t="n">
        <v>3.80859378</v>
      </c>
      <c r="G29" s="18" t="n">
        <v>516.53094902</v>
      </c>
      <c r="H29" s="20" t="n">
        <v>2.87738385</v>
      </c>
      <c r="I29" s="18" t="n">
        <v>491.94075816</v>
      </c>
      <c r="J29" s="20" t="n">
        <v>3.26009356</v>
      </c>
      <c r="K29" s="18" t="n">
        <v>514.78635237</v>
      </c>
      <c r="L29" s="20" t="n">
        <v>6.03930366</v>
      </c>
      <c r="M29" s="18" t="n">
        <v>324.13415987</v>
      </c>
      <c r="N29" s="20" t="n">
        <v>51.69632977</v>
      </c>
      <c r="O29" s="18" t="s">
        <v>182</v>
      </c>
      <c r="P29" s="20" t="s">
        <v>182</v>
      </c>
      <c r="Q29" s="18" t="n">
        <v>314.02123871</v>
      </c>
      <c r="R29" s="20" t="n">
        <v>13.26138992</v>
      </c>
      <c r="S29" s="18" t="s">
        <v>182</v>
      </c>
      <c r="T29" s="20" t="s">
        <v>182</v>
      </c>
      <c r="U29" s="18" t="n">
        <v>405.10528046</v>
      </c>
      <c r="V29" s="20" t="n">
        <v>13.34189706</v>
      </c>
    </row>
    <row r="30" spans="1:22">
      <c r="A30" s="15" t="s">
        <v>205</v>
      </c>
      <c r="B30" s="17" t="n">
        <v>4520</v>
      </c>
      <c r="C30" s="18">
        <f>(696.0/B30*100)</f>
        <v/>
      </c>
      <c r="D30" s="19" t="n">
        <v>3824</v>
      </c>
      <c r="E30" s="18" t="n">
        <v>555.72167742</v>
      </c>
      <c r="F30" s="20" t="n">
        <v>4.2638867</v>
      </c>
      <c r="G30" s="18" t="n">
        <v>533.52941782</v>
      </c>
      <c r="H30" s="20" t="n">
        <v>4.51540406</v>
      </c>
      <c r="I30" s="18" t="n">
        <v>494.27800404</v>
      </c>
      <c r="J30" s="20" t="n">
        <v>4.14335233</v>
      </c>
      <c r="K30" s="18" t="n">
        <v>525.55620621</v>
      </c>
      <c r="L30" s="20" t="n">
        <v>4.92260976</v>
      </c>
      <c r="M30" s="18" t="n">
        <v>405.01001004</v>
      </c>
      <c r="N30" s="20" t="n">
        <v>26.28454288</v>
      </c>
      <c r="O30" s="18" t="s">
        <v>182</v>
      </c>
      <c r="P30" s="20" t="s">
        <v>182</v>
      </c>
      <c r="Q30" s="18" t="s">
        <v>182</v>
      </c>
      <c r="R30" s="20" t="s">
        <v>182</v>
      </c>
      <c r="S30" s="18" t="s">
        <v>182</v>
      </c>
      <c r="T30" s="20" t="s">
        <v>182</v>
      </c>
      <c r="U30" s="18" t="n">
        <v>431.96129495</v>
      </c>
      <c r="V30" s="20" t="n">
        <v>6.62999425</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(21.0/B32*100)</f>
        <v/>
      </c>
      <c r="D32" s="19" t="n">
        <v>4457</v>
      </c>
      <c r="E32" s="18" t="n">
        <v>532.21678661</v>
      </c>
      <c r="F32" s="20" t="n">
        <v>4.24013252</v>
      </c>
      <c r="G32" s="18" t="n">
        <v>519.30580968</v>
      </c>
      <c r="H32" s="20" t="n">
        <v>3.6524924</v>
      </c>
      <c r="I32" s="18" t="n">
        <v>491.43884805</v>
      </c>
      <c r="J32" s="20" t="n">
        <v>2.85332357</v>
      </c>
      <c r="K32" s="18" t="n">
        <v>513.58055158</v>
      </c>
      <c r="L32" s="20" t="n">
        <v>4.30178793</v>
      </c>
      <c r="M32" s="18" t="n">
        <v>415.96615723</v>
      </c>
      <c r="N32" s="20" t="n">
        <v>23.22638406</v>
      </c>
      <c r="O32" s="18" t="s">
        <v>182</v>
      </c>
      <c r="P32" s="20" t="s">
        <v>182</v>
      </c>
      <c r="Q32" s="18" t="s">
        <v>182</v>
      </c>
      <c r="R32" s="20" t="s">
        <v>182</v>
      </c>
      <c r="S32" s="18" t="s">
        <v>182</v>
      </c>
      <c r="T32" s="20" t="s">
        <v>182</v>
      </c>
      <c r="U32" s="18" t="n">
        <v>432.40571665</v>
      </c>
      <c r="V32" s="20" t="n">
        <v>9.965800460000001</v>
      </c>
    </row>
    <row r="33" spans="1:22">
      <c r="A33" s="15" t="s">
        <v>208</v>
      </c>
      <c r="B33" s="17" t="n">
        <v>7325</v>
      </c>
      <c r="C33" s="18">
        <f>(275.0/B33*100)</f>
        <v/>
      </c>
      <c r="D33" s="19" t="n">
        <v>7050</v>
      </c>
      <c r="E33" s="18" t="n">
        <v>530.13904326</v>
      </c>
      <c r="F33" s="20" t="n">
        <v>3.632752</v>
      </c>
      <c r="G33" s="18" t="n">
        <v>518.1901284100001</v>
      </c>
      <c r="H33" s="20" t="n">
        <v>3.46838974</v>
      </c>
      <c r="I33" s="18" t="n">
        <v>481.97482684</v>
      </c>
      <c r="J33" s="20" t="n">
        <v>3.35958502</v>
      </c>
      <c r="K33" s="18" t="n">
        <v>500.86542629</v>
      </c>
      <c r="L33" s="20" t="n">
        <v>4.30797129</v>
      </c>
      <c r="M33" s="18" t="n">
        <v>376.02911283</v>
      </c>
      <c r="N33" s="20" t="n">
        <v>21.32653468</v>
      </c>
      <c r="O33" s="18" t="s">
        <v>182</v>
      </c>
      <c r="P33" s="20" t="s">
        <v>182</v>
      </c>
      <c r="Q33" s="18" t="s">
        <v>182</v>
      </c>
      <c r="R33" s="20" t="s">
        <v>182</v>
      </c>
      <c r="S33" s="18" t="s">
        <v>182</v>
      </c>
      <c r="T33" s="20" t="s">
        <v>182</v>
      </c>
      <c r="U33" s="18" t="n">
        <v>425.71604019</v>
      </c>
      <c r="V33" s="20" t="n">
        <v>9.968970369999999</v>
      </c>
    </row>
    <row r="34" spans="1:22">
      <c r="A34" s="15" t="s">
        <v>209</v>
      </c>
      <c r="B34" s="17" t="n">
        <v>6350</v>
      </c>
      <c r="C34" s="18">
        <f>(123.0/B34*100)</f>
        <v/>
      </c>
      <c r="D34" s="19" t="n">
        <v>6227</v>
      </c>
      <c r="E34" s="18" t="n">
        <v>485.60976399</v>
      </c>
      <c r="F34" s="20" t="n">
        <v>4.48001636</v>
      </c>
      <c r="G34" s="18" t="n">
        <v>476.08325193</v>
      </c>
      <c r="H34" s="20" t="n">
        <v>3.53263653</v>
      </c>
      <c r="I34" s="18" t="n">
        <v>448.94946219</v>
      </c>
      <c r="J34" s="20" t="n">
        <v>2.66409462</v>
      </c>
      <c r="K34" s="18" t="n">
        <v>471.23655787</v>
      </c>
      <c r="L34" s="20" t="n">
        <v>4.4702386</v>
      </c>
      <c r="M34" s="18" t="n">
        <v>336.00964723</v>
      </c>
      <c r="N34" s="20" t="n">
        <v>14.75537024</v>
      </c>
      <c r="O34" s="18" t="s">
        <v>182</v>
      </c>
      <c r="P34" s="20" t="s">
        <v>182</v>
      </c>
      <c r="Q34" s="18" t="n">
        <v>263.37193708</v>
      </c>
      <c r="R34" s="20" t="n">
        <v>13.61114927</v>
      </c>
      <c r="S34" s="18" t="s">
        <v>182</v>
      </c>
      <c r="T34" s="20" t="s">
        <v>182</v>
      </c>
      <c r="U34" s="18" t="n">
        <v>361.15115257</v>
      </c>
      <c r="V34" s="20" t="n">
        <v>8.05215772</v>
      </c>
    </row>
    <row r="35" spans="1:22">
      <c r="A35" s="15" t="s">
        <v>210</v>
      </c>
      <c r="B35" s="17" t="n">
        <v>6406</v>
      </c>
      <c r="C35" s="18">
        <f>(111.0/B35*100)</f>
        <v/>
      </c>
      <c r="D35" s="19" t="n">
        <v>6295</v>
      </c>
      <c r="E35" s="18" t="n">
        <v>545.6399079</v>
      </c>
      <c r="F35" s="20" t="n">
        <v>3.23465827</v>
      </c>
      <c r="G35" s="18" t="n">
        <v>520.99290802</v>
      </c>
      <c r="H35" s="20" t="n">
        <v>2.84410201</v>
      </c>
      <c r="I35" s="18" t="n">
        <v>487.89992558</v>
      </c>
      <c r="J35" s="20" t="n">
        <v>2.50825358</v>
      </c>
      <c r="K35" s="18" t="n">
        <v>504.9891373</v>
      </c>
      <c r="L35" s="20" t="n">
        <v>4.73384745</v>
      </c>
      <c r="M35" s="18" t="n">
        <v>430.2645433</v>
      </c>
      <c r="N35" s="20" t="n">
        <v>21.07802728</v>
      </c>
      <c r="O35" s="18" t="s">
        <v>182</v>
      </c>
      <c r="P35" s="20" t="s">
        <v>182</v>
      </c>
      <c r="Q35" s="18" t="n">
        <v>337.32521215</v>
      </c>
      <c r="R35" s="20" t="n">
        <v>11.65794297</v>
      </c>
      <c r="S35" s="18" t="s">
        <v>182</v>
      </c>
      <c r="T35" s="20" t="s">
        <v>182</v>
      </c>
      <c r="U35" s="18" t="n">
        <v>420.5094253</v>
      </c>
      <c r="V35" s="20" t="n">
        <v>7.13315062</v>
      </c>
    </row>
    <row r="36" spans="1:22">
      <c r="A36" s="15" t="s">
        <v>211</v>
      </c>
      <c r="B36" s="17" t="n">
        <v>6736</v>
      </c>
      <c r="C36" s="18">
        <f>(118.0/B36*100)</f>
        <v/>
      </c>
      <c r="D36" s="19" t="n">
        <v>6618</v>
      </c>
      <c r="E36" s="18" t="n">
        <v>516.17640539</v>
      </c>
      <c r="F36" s="20" t="n">
        <v>3.42824098</v>
      </c>
      <c r="G36" s="18" t="n">
        <v>508.46700139</v>
      </c>
      <c r="H36" s="20" t="n">
        <v>3.13002481</v>
      </c>
      <c r="I36" s="18" t="n">
        <v>488.57632907</v>
      </c>
      <c r="J36" s="20" t="n">
        <v>2.91401711</v>
      </c>
      <c r="K36" s="18" t="n">
        <v>501.20504802</v>
      </c>
      <c r="L36" s="20" t="n">
        <v>4.27933076</v>
      </c>
      <c r="M36" s="18" t="n">
        <v>369.72364582</v>
      </c>
      <c r="N36" s="20" t="n">
        <v>22.3136275</v>
      </c>
      <c r="O36" s="18" t="s">
        <v>182</v>
      </c>
      <c r="P36" s="20" t="s">
        <v>182</v>
      </c>
      <c r="Q36" s="18" t="s">
        <v>182</v>
      </c>
      <c r="R36" s="20" t="s">
        <v>182</v>
      </c>
      <c r="S36" s="18" t="s">
        <v>182</v>
      </c>
      <c r="T36" s="20" t="s">
        <v>182</v>
      </c>
      <c r="U36" s="18" t="n">
        <v>412.64581002</v>
      </c>
      <c r="V36" s="20" t="n">
        <v>6.47446128</v>
      </c>
    </row>
    <row r="37" spans="1:22">
      <c r="A37" s="15" t="s">
        <v>212</v>
      </c>
      <c r="B37" s="17" t="n">
        <v>5458</v>
      </c>
      <c r="C37" s="18">
        <f>(394.0/B37*100)</f>
        <v/>
      </c>
      <c r="D37" s="19" t="n">
        <v>5064</v>
      </c>
      <c r="E37" s="18" t="n">
        <v>526.60804415</v>
      </c>
      <c r="F37" s="20" t="n">
        <v>5.32756898</v>
      </c>
      <c r="G37" s="18" t="n">
        <v>527.2196494900001</v>
      </c>
      <c r="H37" s="20" t="n">
        <v>4.89569468</v>
      </c>
      <c r="I37" s="18" t="n">
        <v>498.50627394</v>
      </c>
      <c r="J37" s="20" t="n">
        <v>3.87533509</v>
      </c>
      <c r="K37" s="18" t="n">
        <v>517.77752346</v>
      </c>
      <c r="L37" s="20" t="n">
        <v>3.97098717</v>
      </c>
      <c r="M37" s="18" t="n">
        <v>343.16972128</v>
      </c>
      <c r="N37" s="20" t="n">
        <v>23.12127196</v>
      </c>
      <c r="O37" s="18" t="s">
        <v>182</v>
      </c>
      <c r="P37" s="20" t="s">
        <v>182</v>
      </c>
      <c r="Q37" s="18" t="s">
        <v>182</v>
      </c>
      <c r="R37" s="20" t="s">
        <v>182</v>
      </c>
      <c r="S37" s="18" t="s">
        <v>182</v>
      </c>
      <c r="T37" s="20" t="s">
        <v>182</v>
      </c>
      <c r="U37" s="18" t="n">
        <v>421.8608764</v>
      </c>
      <c r="V37" s="20" t="n">
        <v>7.32777843</v>
      </c>
    </row>
    <row r="38" spans="1:22">
      <c r="A38" s="15" t="s">
        <v>213</v>
      </c>
      <c r="B38" s="17" t="n">
        <v>5860</v>
      </c>
      <c r="C38" s="18">
        <f>(87.0/B38*100)</f>
        <v/>
      </c>
      <c r="D38" s="19" t="n">
        <v>5773</v>
      </c>
      <c r="E38" s="18" t="n">
        <v>518.82220839</v>
      </c>
      <c r="F38" s="20" t="n">
        <v>3.29242751</v>
      </c>
      <c r="G38" s="18" t="n">
        <v>495.61604772</v>
      </c>
      <c r="H38" s="20" t="n">
        <v>4.88969341</v>
      </c>
      <c r="I38" s="18" t="n">
        <v>487.36015335</v>
      </c>
      <c r="J38" s="20" t="n">
        <v>4.43160372</v>
      </c>
      <c r="K38" s="18" t="n">
        <v>489.9855787</v>
      </c>
      <c r="L38" s="20" t="n">
        <v>4.59989564</v>
      </c>
      <c r="M38" s="18" t="n">
        <v>369.61260262</v>
      </c>
      <c r="N38" s="20" t="n">
        <v>18.26023486</v>
      </c>
      <c r="O38" s="18" t="s">
        <v>182</v>
      </c>
      <c r="P38" s="20" t="s">
        <v>182</v>
      </c>
      <c r="Q38" s="18" t="s">
        <v>182</v>
      </c>
      <c r="R38" s="20" t="s">
        <v>182</v>
      </c>
      <c r="S38" s="18" t="s">
        <v>182</v>
      </c>
      <c r="T38" s="20" t="s">
        <v>182</v>
      </c>
      <c r="U38" s="18" t="n">
        <v>431.12149777</v>
      </c>
      <c r="V38" s="20" t="n">
        <v>5.97847264</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(5715.0/B40*100)</f>
        <v/>
      </c>
      <c r="D40" s="19" t="n">
        <v>8442</v>
      </c>
      <c r="E40" s="18" t="n">
        <v>528.99884332</v>
      </c>
      <c r="F40" s="20" t="n">
        <v>4.47397115</v>
      </c>
      <c r="G40" s="18" t="n">
        <v>522.3673050800001</v>
      </c>
      <c r="H40" s="20" t="n">
        <v>3.99443113</v>
      </c>
      <c r="I40" s="18" t="n">
        <v>488.77390802</v>
      </c>
      <c r="J40" s="20" t="n">
        <v>3.9410162</v>
      </c>
      <c r="K40" s="18" t="n">
        <v>504.70188842</v>
      </c>
      <c r="L40" s="20" t="n">
        <v>4.26543983</v>
      </c>
      <c r="M40" s="18" t="n">
        <v>432.02468627</v>
      </c>
      <c r="N40" s="20" t="n">
        <v>21.89614716</v>
      </c>
      <c r="O40" s="18" t="s">
        <v>182</v>
      </c>
      <c r="P40" s="20" t="s">
        <v>182</v>
      </c>
      <c r="Q40" s="18" t="n">
        <v>493.18465857</v>
      </c>
      <c r="R40" s="20" t="n">
        <v>2.25147869</v>
      </c>
      <c r="S40" s="18" t="s">
        <v>182</v>
      </c>
      <c r="T40" s="20" t="s">
        <v>182</v>
      </c>
      <c r="U40" s="18" t="n">
        <v>414.73781707</v>
      </c>
      <c r="V40" s="20" t="n">
        <v>7.32604362</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(3114.0/B46*100)</f>
        <v/>
      </c>
      <c r="D46" s="19" t="n">
        <v>20027</v>
      </c>
      <c r="E46" s="18" t="n">
        <v>430.77754786</v>
      </c>
      <c r="F46" s="20" t="n">
        <v>5.3891952</v>
      </c>
      <c r="G46" s="18" t="n">
        <v>433.30630473</v>
      </c>
      <c r="H46" s="20" t="n">
        <v>4.37248273</v>
      </c>
      <c r="I46" s="18" t="n">
        <v>416.82794398</v>
      </c>
      <c r="J46" s="20" t="n">
        <v>4.48862093</v>
      </c>
      <c r="K46" s="18" t="n">
        <v>437.64312281</v>
      </c>
      <c r="L46" s="20" t="n">
        <v>5.32055336</v>
      </c>
      <c r="M46" s="18" t="n">
        <v>307.86644132</v>
      </c>
      <c r="N46" s="20" t="n">
        <v>11.90587687</v>
      </c>
      <c r="O46" s="18" t="s">
        <v>182</v>
      </c>
      <c r="P46" s="20" t="s">
        <v>182</v>
      </c>
      <c r="Q46" s="18" t="s">
        <v>182</v>
      </c>
      <c r="R46" s="20" t="s">
        <v>182</v>
      </c>
      <c r="S46" s="18" t="s">
        <v>182</v>
      </c>
      <c r="T46" s="20" t="s">
        <v>182</v>
      </c>
      <c r="U46" s="18" t="n">
        <v>391.14414091</v>
      </c>
      <c r="V46" s="20" t="n">
        <v>3.78703379</v>
      </c>
    </row>
    <row r="47" spans="1:22">
      <c r="A47" s="15" t="s">
        <v>222</v>
      </c>
      <c r="B47" s="17" t="n">
        <v>5928</v>
      </c>
      <c r="C47" s="18">
        <f>(318.0/B47*100)</f>
        <v/>
      </c>
      <c r="D47" s="19" t="n">
        <v>5610</v>
      </c>
      <c r="E47" s="18" t="n">
        <v>461.5009278</v>
      </c>
      <c r="F47" s="20" t="n">
        <v>6.82754195</v>
      </c>
      <c r="G47" s="18" t="n">
        <v>464.80367451</v>
      </c>
      <c r="H47" s="20" t="n">
        <v>5.35601729</v>
      </c>
      <c r="I47" s="18" t="n">
        <v>437.37091301</v>
      </c>
      <c r="J47" s="20" t="n">
        <v>5.29228842</v>
      </c>
      <c r="K47" s="18" t="n">
        <v>459.63920283</v>
      </c>
      <c r="L47" s="20" t="n">
        <v>5.95906614</v>
      </c>
      <c r="M47" s="18" t="n">
        <v>325.00177883</v>
      </c>
      <c r="N47" s="20" t="n">
        <v>13.28366105</v>
      </c>
      <c r="O47" s="18" t="s">
        <v>182</v>
      </c>
      <c r="P47" s="20" t="s">
        <v>182</v>
      </c>
      <c r="Q47" s="18" t="s">
        <v>182</v>
      </c>
      <c r="R47" s="20" t="s">
        <v>182</v>
      </c>
      <c r="S47" s="18" t="s">
        <v>182</v>
      </c>
      <c r="T47" s="20" t="s">
        <v>182</v>
      </c>
      <c r="U47" s="18" t="n">
        <v>363.01718967</v>
      </c>
      <c r="V47" s="20" t="n">
        <v>6.29256831</v>
      </c>
    </row>
    <row r="48" spans="1:22">
      <c r="A48" s="15" t="s">
        <v>223</v>
      </c>
      <c r="B48" s="17" t="n">
        <v>9841</v>
      </c>
      <c r="C48" s="18">
        <f>(19.0/B48*100)</f>
        <v/>
      </c>
      <c r="D48" s="19" t="n">
        <v>9822</v>
      </c>
      <c r="E48" s="18" t="n">
        <v>496.23615512</v>
      </c>
      <c r="F48" s="20" t="n">
        <v>6.84463564</v>
      </c>
      <c r="G48" s="18" t="n">
        <v>511.95232847</v>
      </c>
      <c r="H48" s="20" t="n">
        <v>5.6664695</v>
      </c>
      <c r="I48" s="18" t="n">
        <v>483.93237477</v>
      </c>
      <c r="J48" s="20" t="n">
        <v>5.20672154</v>
      </c>
      <c r="K48" s="18" t="n">
        <v>520.02398778</v>
      </c>
      <c r="L48" s="20" t="n">
        <v>5.60037233</v>
      </c>
      <c r="M48" s="18" t="n">
        <v>324.36252601</v>
      </c>
      <c r="N48" s="20" t="n">
        <v>11.17732921</v>
      </c>
      <c r="O48" s="18" t="s">
        <v>182</v>
      </c>
      <c r="P48" s="20" t="s">
        <v>182</v>
      </c>
      <c r="Q48" s="18" t="s">
        <v>182</v>
      </c>
      <c r="R48" s="20" t="s">
        <v>182</v>
      </c>
      <c r="S48" s="18" t="s">
        <v>182</v>
      </c>
      <c r="T48" s="20" t="s">
        <v>182</v>
      </c>
      <c r="U48" s="18" t="n">
        <v>426.35354879</v>
      </c>
      <c r="V48" s="20" t="n">
        <v>18.28404115</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(1335.0/B50*100)</f>
        <v/>
      </c>
      <c r="D50" s="19" t="n">
        <v>10460</v>
      </c>
      <c r="E50" s="18" t="n">
        <v>438.55994622</v>
      </c>
      <c r="F50" s="20" t="n">
        <v>5.20345839</v>
      </c>
      <c r="G50" s="18" t="n">
        <v>443.69949253</v>
      </c>
      <c r="H50" s="20" t="n">
        <v>3.7237999</v>
      </c>
      <c r="I50" s="18" t="n">
        <v>429.41571472</v>
      </c>
      <c r="J50" s="20" t="n">
        <v>3.04282533</v>
      </c>
      <c r="K50" s="18" t="n">
        <v>441.53161594</v>
      </c>
      <c r="L50" s="20" t="n">
        <v>4.88680947</v>
      </c>
      <c r="M50" s="18" t="n">
        <v>322.25586987</v>
      </c>
      <c r="N50" s="20" t="n">
        <v>8.56992509</v>
      </c>
      <c r="O50" s="18" t="s">
        <v>182</v>
      </c>
      <c r="P50" s="20" t="s">
        <v>182</v>
      </c>
      <c r="Q50" s="18" t="s">
        <v>182</v>
      </c>
      <c r="R50" s="20" t="s">
        <v>182</v>
      </c>
      <c r="S50" s="18" t="s">
        <v>182</v>
      </c>
      <c r="T50" s="20" t="s">
        <v>182</v>
      </c>
      <c r="U50" s="18" t="n">
        <v>397.27486821</v>
      </c>
      <c r="V50" s="20" t="n">
        <v>8.49779625</v>
      </c>
    </row>
    <row r="51" spans="1:22">
      <c r="A51" s="15" t="s">
        <v>226</v>
      </c>
      <c r="B51" s="17" t="n">
        <v>6866</v>
      </c>
      <c r="C51" s="18">
        <f>(116.0/B51*100)</f>
        <v/>
      </c>
      <c r="D51" s="19" t="n">
        <v>6750</v>
      </c>
      <c r="E51" s="18" t="n">
        <v>448.05029659</v>
      </c>
      <c r="F51" s="20" t="n">
        <v>4.46928867</v>
      </c>
      <c r="G51" s="18" t="n">
        <v>435.10798409</v>
      </c>
      <c r="H51" s="20" t="n">
        <v>4.43876699</v>
      </c>
      <c r="I51" s="18" t="n">
        <v>425.62299598</v>
      </c>
      <c r="J51" s="20" t="n">
        <v>3.30479034</v>
      </c>
      <c r="K51" s="18" t="n">
        <v>436.71469632</v>
      </c>
      <c r="L51" s="20" t="n">
        <v>3.95700729</v>
      </c>
      <c r="M51" s="18" t="n">
        <v>306.15936954</v>
      </c>
      <c r="N51" s="20" t="n">
        <v>16.24559738</v>
      </c>
      <c r="O51" s="18" t="s">
        <v>182</v>
      </c>
      <c r="P51" s="20" t="s">
        <v>182</v>
      </c>
      <c r="Q51" s="18" t="n">
        <v>427.96430568</v>
      </c>
      <c r="R51" s="20" t="n">
        <v>5.20460603</v>
      </c>
      <c r="S51" s="18" t="s">
        <v>182</v>
      </c>
      <c r="T51" s="20" t="s">
        <v>182</v>
      </c>
      <c r="U51" s="18" t="n">
        <v>397.81896463</v>
      </c>
      <c r="V51" s="20" t="n">
        <v>5.03422347</v>
      </c>
    </row>
    <row r="52" spans="1:22">
      <c r="A52" s="15" t="s">
        <v>227</v>
      </c>
      <c r="B52" s="17" t="n">
        <v>5809</v>
      </c>
      <c r="C52" s="18">
        <f>(135.0/B52*100)</f>
        <v/>
      </c>
      <c r="D52" s="19" t="n">
        <v>5674</v>
      </c>
      <c r="E52" s="18" t="n">
        <v>501.35816172</v>
      </c>
      <c r="F52" s="20" t="n">
        <v>4.03945161</v>
      </c>
      <c r="G52" s="18" t="n">
        <v>507.04195481</v>
      </c>
      <c r="H52" s="20" t="n">
        <v>3.56006211</v>
      </c>
      <c r="I52" s="18" t="n">
        <v>478.55120239</v>
      </c>
      <c r="J52" s="20" t="n">
        <v>3.28090982</v>
      </c>
      <c r="K52" s="18" t="n">
        <v>494.73946638</v>
      </c>
      <c r="L52" s="20" t="n">
        <v>4.46393533</v>
      </c>
      <c r="M52" s="18" t="n">
        <v>369.52470076</v>
      </c>
      <c r="N52" s="20" t="n">
        <v>22.63947018</v>
      </c>
      <c r="O52" s="18" t="s">
        <v>182</v>
      </c>
      <c r="P52" s="20" t="s">
        <v>182</v>
      </c>
      <c r="Q52" s="18" t="s">
        <v>182</v>
      </c>
      <c r="R52" s="20" t="s">
        <v>182</v>
      </c>
      <c r="S52" s="18" t="s">
        <v>182</v>
      </c>
      <c r="T52" s="20" t="s">
        <v>182</v>
      </c>
      <c r="U52" s="18" t="n">
        <v>400.54028942</v>
      </c>
      <c r="V52" s="20" t="n">
        <v>6.783448</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(577.0/B54*100)</f>
        <v/>
      </c>
      <c r="D54" s="19" t="n">
        <v>4163</v>
      </c>
      <c r="E54" s="18" t="n">
        <v>363.37023747</v>
      </c>
      <c r="F54" s="20" t="n">
        <v>5.89722109</v>
      </c>
      <c r="G54" s="18" t="n">
        <v>392.05942308</v>
      </c>
      <c r="H54" s="20" t="n">
        <v>4.99344693</v>
      </c>
      <c r="I54" s="18" t="n">
        <v>369.54236885</v>
      </c>
      <c r="J54" s="20" t="n">
        <v>4.03923456</v>
      </c>
      <c r="K54" s="18" t="n">
        <v>377.85443888</v>
      </c>
      <c r="L54" s="20" t="n">
        <v>5.38917198</v>
      </c>
      <c r="M54" s="18" t="n">
        <v>297.57841935</v>
      </c>
      <c r="N54" s="20" t="n">
        <v>8.27344974</v>
      </c>
      <c r="O54" s="18" t="s">
        <v>182</v>
      </c>
      <c r="P54" s="20" t="s">
        <v>182</v>
      </c>
      <c r="Q54" s="18" t="s">
        <v>182</v>
      </c>
      <c r="R54" s="20" t="s">
        <v>182</v>
      </c>
      <c r="S54" s="18" t="s">
        <v>182</v>
      </c>
      <c r="T54" s="20" t="s">
        <v>182</v>
      </c>
      <c r="U54" s="18" t="n">
        <v>317.05521408</v>
      </c>
      <c r="V54" s="20" t="n">
        <v>4.73862234</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542.43517669</v>
      </c>
      <c r="F56" s="20" t="n">
        <v>5.39139111</v>
      </c>
      <c r="G56" s="18" t="n">
        <v>544.67108483</v>
      </c>
      <c r="H56" s="20" t="n">
        <v>3.96918126</v>
      </c>
      <c r="I56" s="18" t="n">
        <v>520.70403949</v>
      </c>
      <c r="J56" s="20" t="n">
        <v>3.09766927</v>
      </c>
      <c r="K56" s="18" t="n">
        <v>522.62718741</v>
      </c>
      <c r="L56" s="20" t="n">
        <v>4.04890098</v>
      </c>
      <c r="M56" s="18" t="n">
        <v>431.98054993</v>
      </c>
      <c r="N56" s="20" t="n">
        <v>17.09401393</v>
      </c>
      <c r="O56" s="18" t="s">
        <v>182</v>
      </c>
      <c r="P56" s="20" t="s">
        <v>182</v>
      </c>
      <c r="Q56" s="18" t="s">
        <v>182</v>
      </c>
      <c r="R56" s="20" t="s">
        <v>182</v>
      </c>
      <c r="S56" s="18" t="s">
        <v>182</v>
      </c>
      <c r="T56" s="20" t="s">
        <v>182</v>
      </c>
      <c r="U56" s="18" t="n">
        <v>433.38434688</v>
      </c>
      <c r="V56" s="20" t="n">
        <v>19.04803331</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(292.0/B61*100)</f>
        <v/>
      </c>
      <c r="D61" s="19" t="n">
        <v>6233</v>
      </c>
      <c r="E61" s="18" t="n">
        <v>508.05812144</v>
      </c>
      <c r="F61" s="20" t="n">
        <v>3.51831197</v>
      </c>
      <c r="G61" s="18" t="n">
        <v>469.4326059</v>
      </c>
      <c r="H61" s="20" t="n">
        <v>3.94816873</v>
      </c>
      <c r="I61" s="18" t="n">
        <v>463.48836939</v>
      </c>
      <c r="J61" s="20" t="n">
        <v>3.10871923</v>
      </c>
      <c r="K61" s="18" t="n">
        <v>477.5166422</v>
      </c>
      <c r="L61" s="20" t="n">
        <v>4.21251563</v>
      </c>
      <c r="M61" s="18" t="n">
        <v>368.81442632</v>
      </c>
      <c r="N61" s="20" t="n">
        <v>17.16780352</v>
      </c>
      <c r="O61" s="18" t="s">
        <v>182</v>
      </c>
      <c r="P61" s="20" t="s">
        <v>182</v>
      </c>
      <c r="Q61" s="18" t="s">
        <v>182</v>
      </c>
      <c r="R61" s="20" t="s">
        <v>182</v>
      </c>
      <c r="S61" s="18" t="s">
        <v>182</v>
      </c>
      <c r="T61" s="20" t="s">
        <v>182</v>
      </c>
      <c r="U61" s="18" t="n">
        <v>381.87933241</v>
      </c>
      <c r="V61" s="20" t="n">
        <v>9.032611210000001</v>
      </c>
    </row>
    <row r="62" spans="1:22">
      <c r="A62" s="15" t="s">
        <v>237</v>
      </c>
      <c r="B62" s="17" t="n">
        <v>4476</v>
      </c>
      <c r="C62" s="18">
        <f>(5.0/B62*100)</f>
        <v/>
      </c>
      <c r="D62" s="19" t="n">
        <v>4471</v>
      </c>
      <c r="E62" s="18" t="n">
        <v>521.61417863</v>
      </c>
      <c r="F62" s="20" t="n">
        <v>5.96853656</v>
      </c>
      <c r="G62" s="18" t="n">
        <v>528.99084692</v>
      </c>
      <c r="H62" s="20" t="n">
        <v>2.48959797</v>
      </c>
      <c r="I62" s="18" t="n">
        <v>498.15836684</v>
      </c>
      <c r="J62" s="20" t="n">
        <v>1.65830763</v>
      </c>
      <c r="K62" s="18" t="n">
        <v>511.93703675</v>
      </c>
      <c r="L62" s="20" t="n">
        <v>3.06725794</v>
      </c>
      <c r="M62" s="18" t="n">
        <v>426.5402774</v>
      </c>
      <c r="N62" s="20" t="n">
        <v>15.63912385</v>
      </c>
      <c r="O62" s="18" t="s">
        <v>182</v>
      </c>
      <c r="P62" s="20" t="s">
        <v>182</v>
      </c>
      <c r="Q62" s="18" t="s">
        <v>182</v>
      </c>
      <c r="R62" s="20" t="s">
        <v>182</v>
      </c>
      <c r="S62" s="18" t="s">
        <v>182</v>
      </c>
      <c r="T62" s="20" t="s">
        <v>182</v>
      </c>
      <c r="U62" s="18" t="n">
        <v>461.73000069</v>
      </c>
      <c r="V62" s="20" t="n">
        <v>21.46637826</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(1072.0/B67*100)</f>
        <v/>
      </c>
      <c r="D67" s="19" t="n">
        <v>5899</v>
      </c>
      <c r="E67" s="18" t="n">
        <v>419.43184517</v>
      </c>
      <c r="F67" s="20" t="n">
        <v>5.22275936</v>
      </c>
      <c r="G67" s="18" t="n">
        <v>423.84820501</v>
      </c>
      <c r="H67" s="20" t="n">
        <v>3.53174573</v>
      </c>
      <c r="I67" s="18" t="n">
        <v>406.95396476</v>
      </c>
      <c r="J67" s="20" t="n">
        <v>3.46481034</v>
      </c>
      <c r="K67" s="18" t="n">
        <v>418.29833422</v>
      </c>
      <c r="L67" s="20" t="n">
        <v>6.02588048</v>
      </c>
      <c r="M67" s="18" t="n">
        <v>291.76354753</v>
      </c>
      <c r="N67" s="20" t="n">
        <v>5.37762837</v>
      </c>
      <c r="O67" s="18" t="s">
        <v>182</v>
      </c>
      <c r="P67" s="20" t="s">
        <v>182</v>
      </c>
      <c r="Q67" s="18" t="s">
        <v>182</v>
      </c>
      <c r="R67" s="20" t="s">
        <v>182</v>
      </c>
      <c r="S67" s="18" t="s">
        <v>182</v>
      </c>
      <c r="T67" s="20" t="s">
        <v>182</v>
      </c>
      <c r="U67" s="18" t="n">
        <v>343.22167988</v>
      </c>
      <c r="V67" s="20" t="n">
        <v>6.64201502</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520.14131158</v>
      </c>
      <c r="F70" s="20" t="n">
        <v>5.94287734</v>
      </c>
      <c r="G70" s="18" t="n">
        <v>509.12541107</v>
      </c>
      <c r="H70" s="20" t="n">
        <v>4.06405791</v>
      </c>
      <c r="I70" s="18" t="n">
        <v>489.84573325</v>
      </c>
      <c r="J70" s="20" t="n">
        <v>3.26169619</v>
      </c>
      <c r="K70" s="18" t="n">
        <v>508.93181083</v>
      </c>
      <c r="L70" s="20" t="n">
        <v>4.8789206</v>
      </c>
      <c r="M70" s="18" t="n">
        <v>426.1731216</v>
      </c>
      <c r="N70" s="20" t="n">
        <v>17.43907662</v>
      </c>
      <c r="O70" s="18" t="s">
        <v>182</v>
      </c>
      <c r="P70" s="20" t="s">
        <v>182</v>
      </c>
      <c r="Q70" s="18" t="s">
        <v>182</v>
      </c>
      <c r="R70" s="20" t="s">
        <v>182</v>
      </c>
      <c r="S70" s="18" t="s">
        <v>182</v>
      </c>
      <c r="T70" s="20" t="s">
        <v>182</v>
      </c>
      <c r="U70" s="18" t="n">
        <v>436.40776009</v>
      </c>
      <c r="V70" s="20" t="n">
        <v>8.060066369999999</v>
      </c>
    </row>
    <row r="71" spans="1:22">
      <c r="A71" s="15" t="s">
        <v>246</v>
      </c>
      <c r="B71" s="17" t="n">
        <v>6115</v>
      </c>
      <c r="C71" s="18">
        <f>(132.0/B71*100)</f>
        <v/>
      </c>
      <c r="D71" s="19" t="n">
        <v>5983</v>
      </c>
      <c r="E71" s="18" t="n">
        <v>564.59521349</v>
      </c>
      <c r="F71" s="20" t="n">
        <v>3.79158249</v>
      </c>
      <c r="G71" s="18" t="n">
        <v>548.7217795</v>
      </c>
      <c r="H71" s="20" t="n">
        <v>3.09206798</v>
      </c>
      <c r="I71" s="18" t="n">
        <v>514.81677518</v>
      </c>
      <c r="J71" s="20" t="n">
        <v>2.46260104</v>
      </c>
      <c r="K71" s="18" t="n">
        <v>539.36541016</v>
      </c>
      <c r="L71" s="20" t="n">
        <v>3.36234336</v>
      </c>
      <c r="M71" s="18" t="n">
        <v>440.86831375</v>
      </c>
      <c r="N71" s="20" t="n">
        <v>17.19045308</v>
      </c>
      <c r="O71" s="18" t="s">
        <v>182</v>
      </c>
      <c r="P71" s="20" t="s">
        <v>182</v>
      </c>
      <c r="Q71" s="18" t="s">
        <v>182</v>
      </c>
      <c r="R71" s="20" t="s">
        <v>182</v>
      </c>
      <c r="S71" s="18" t="s">
        <v>182</v>
      </c>
      <c r="T71" s="20" t="s">
        <v>182</v>
      </c>
      <c r="U71" s="18" t="n">
        <v>531.34228939</v>
      </c>
      <c r="V71" s="20" t="n">
        <v>12.84151136</v>
      </c>
    </row>
    <row r="72" spans="1:22">
      <c r="A72" s="15" t="s">
        <v>247</v>
      </c>
      <c r="B72" s="17" t="n">
        <v>7708</v>
      </c>
      <c r="C72" s="18">
        <f>(9.0/B72*100)</f>
        <v/>
      </c>
      <c r="D72" s="19" t="n">
        <v>7699</v>
      </c>
      <c r="E72" s="18" t="n">
        <v>508.66201417</v>
      </c>
      <c r="F72" s="20" t="n">
        <v>7.26422304</v>
      </c>
      <c r="G72" s="18" t="n">
        <v>519.53546637</v>
      </c>
      <c r="H72" s="20" t="n">
        <v>4.07953599</v>
      </c>
      <c r="I72" s="18" t="n">
        <v>485.49088937</v>
      </c>
      <c r="J72" s="20" t="n">
        <v>2.65694782</v>
      </c>
      <c r="K72" s="18" t="n">
        <v>502.77961422</v>
      </c>
      <c r="L72" s="20" t="n">
        <v>3.54688651</v>
      </c>
      <c r="M72" s="18" t="n">
        <v>326.14458683</v>
      </c>
      <c r="N72" s="20" t="n">
        <v>15.96470294</v>
      </c>
      <c r="O72" s="18" t="s">
        <v>182</v>
      </c>
      <c r="P72" s="20" t="s">
        <v>182</v>
      </c>
      <c r="Q72" s="18" t="s">
        <v>182</v>
      </c>
      <c r="R72" s="20" t="s">
        <v>182</v>
      </c>
      <c r="S72" s="18" t="s">
        <v>182</v>
      </c>
      <c r="T72" s="20" t="s">
        <v>182</v>
      </c>
      <c r="U72" s="18" t="n">
        <v>403.33467669</v>
      </c>
      <c r="V72" s="20" t="n">
        <v>26.93210117</v>
      </c>
    </row>
    <row r="73" spans="1:22">
      <c r="A73" s="15" t="s">
        <v>248</v>
      </c>
      <c r="B73" s="17" t="n">
        <v>8249</v>
      </c>
      <c r="C73" s="18">
        <f>(279.0/B73*100)</f>
        <v/>
      </c>
      <c r="D73" s="19" t="n">
        <v>7970</v>
      </c>
      <c r="E73" s="18" t="n">
        <v>443.86336639</v>
      </c>
      <c r="F73" s="20" t="n">
        <v>6.56320649</v>
      </c>
      <c r="G73" s="18" t="n">
        <v>423.30734536</v>
      </c>
      <c r="H73" s="20" t="n">
        <v>4.90237423</v>
      </c>
      <c r="I73" s="18" t="n">
        <v>400.06313861</v>
      </c>
      <c r="J73" s="20" t="n">
        <v>3.10132598</v>
      </c>
      <c r="K73" s="18" t="n">
        <v>415.3235167</v>
      </c>
      <c r="L73" s="20" t="n">
        <v>5.9415555</v>
      </c>
      <c r="M73" s="18" t="n">
        <v>351.84252841</v>
      </c>
      <c r="N73" s="20" t="n">
        <v>8.1004358</v>
      </c>
      <c r="O73" s="18" t="s">
        <v>182</v>
      </c>
      <c r="P73" s="20" t="s">
        <v>182</v>
      </c>
      <c r="Q73" s="18" t="s">
        <v>182</v>
      </c>
      <c r="R73" s="20" t="s">
        <v>182</v>
      </c>
      <c r="S73" s="18" t="s">
        <v>182</v>
      </c>
      <c r="T73" s="20" t="s">
        <v>182</v>
      </c>
      <c r="U73" s="18" t="n">
        <v>358.76799416</v>
      </c>
      <c r="V73" s="20" t="n">
        <v>9.14560947</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(368.0/B77*100)</f>
        <v/>
      </c>
      <c r="D77" s="19" t="n">
        <v>5694</v>
      </c>
      <c r="E77" s="18" t="n">
        <v>468.18709123</v>
      </c>
      <c r="F77" s="20" t="n">
        <v>5.74962919</v>
      </c>
      <c r="G77" s="18" t="n">
        <v>471.645665</v>
      </c>
      <c r="H77" s="20" t="n">
        <v>4.45907376</v>
      </c>
      <c r="I77" s="18" t="n">
        <v>445.71174114</v>
      </c>
      <c r="J77" s="20" t="n">
        <v>3.14439416</v>
      </c>
      <c r="K77" s="18" t="n">
        <v>453.23955991</v>
      </c>
      <c r="L77" s="20" t="n">
        <v>5.45036414</v>
      </c>
      <c r="M77" s="18" t="n">
        <v>324.87880635</v>
      </c>
      <c r="N77" s="20" t="n">
        <v>14.89113436</v>
      </c>
      <c r="O77" s="18" t="s">
        <v>182</v>
      </c>
      <c r="P77" s="20" t="s">
        <v>182</v>
      </c>
      <c r="Q77" s="18" t="s">
        <v>182</v>
      </c>
      <c r="R77" s="20" t="s">
        <v>182</v>
      </c>
      <c r="S77" s="18" t="s">
        <v>182</v>
      </c>
      <c r="T77" s="20" t="s">
        <v>182</v>
      </c>
      <c r="U77" s="18" t="n">
        <v>383.15424234</v>
      </c>
      <c r="V77" s="20" t="n">
        <v>4.45602233</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372</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524.4302152400001</v>
      </c>
      <c r="F7" s="20" t="n">
        <v>4.15939488</v>
      </c>
      <c r="G7" s="18" t="n">
        <v>520.77069293</v>
      </c>
      <c r="H7" s="20" t="n">
        <v>2.5960558</v>
      </c>
      <c r="I7" s="18" t="n">
        <v>506.45448701</v>
      </c>
      <c r="J7" s="20" t="n">
        <v>2.52211991</v>
      </c>
      <c r="K7" s="18" t="n">
        <v>486.01874684</v>
      </c>
      <c r="L7" s="20" t="n">
        <v>4.80861159</v>
      </c>
      <c r="M7" s="18" t="n">
        <v>407.59514641</v>
      </c>
      <c r="N7" s="20" t="n">
        <v>17.19088166</v>
      </c>
      <c r="O7" s="18" t="s">
        <v>182</v>
      </c>
      <c r="P7" s="20" t="s">
        <v>182</v>
      </c>
      <c r="Q7" s="18" t="s">
        <v>182</v>
      </c>
      <c r="R7" s="20" t="s">
        <v>182</v>
      </c>
      <c r="S7" s="18" t="s">
        <v>182</v>
      </c>
      <c r="T7" s="20" t="s">
        <v>182</v>
      </c>
      <c r="U7" s="18" t="n">
        <v>470.40850492</v>
      </c>
      <c r="V7" s="20" t="n">
        <v>4.57162478</v>
      </c>
    </row>
    <row r="8" spans="1:22">
      <c r="A8" s="15" t="s">
        <v>183</v>
      </c>
      <c r="B8" s="17" t="n">
        <v>7007</v>
      </c>
      <c r="C8" s="18">
        <f>(306.0/B8*100)</f>
        <v/>
      </c>
      <c r="D8" s="19" t="n">
        <v>6701</v>
      </c>
      <c r="E8" s="18" t="n">
        <v>494.52250804</v>
      </c>
      <c r="F8" s="20" t="n">
        <v>4.19579783</v>
      </c>
      <c r="G8" s="18" t="n">
        <v>497.64306303</v>
      </c>
      <c r="H8" s="20" t="n">
        <v>3.35558869</v>
      </c>
      <c r="I8" s="18" t="n">
        <v>488.87700834</v>
      </c>
      <c r="J8" s="20" t="n">
        <v>3.13689116</v>
      </c>
      <c r="K8" s="18" t="n">
        <v>489.98697766</v>
      </c>
      <c r="L8" s="20" t="n">
        <v>5.77174194</v>
      </c>
      <c r="M8" s="18" t="n">
        <v>386.26625258</v>
      </c>
      <c r="N8" s="20" t="n">
        <v>31.80566846</v>
      </c>
      <c r="O8" s="18" t="s">
        <v>182</v>
      </c>
      <c r="P8" s="20" t="s">
        <v>182</v>
      </c>
      <c r="Q8" s="18" t="n">
        <v>361.38025951</v>
      </c>
      <c r="R8" s="20" t="n">
        <v>22.72565673</v>
      </c>
      <c r="S8" s="18" t="s">
        <v>182</v>
      </c>
      <c r="T8" s="20" t="s">
        <v>182</v>
      </c>
      <c r="U8" s="18" t="n">
        <v>409.43482207</v>
      </c>
      <c r="V8" s="20" t="n">
        <v>7.31690953</v>
      </c>
    </row>
    <row r="9" spans="1:22">
      <c r="A9" s="15" t="s">
        <v>184</v>
      </c>
      <c r="B9" s="17" t="n">
        <v>9651</v>
      </c>
      <c r="C9" s="18">
        <f>(709.0/B9*100)</f>
        <v/>
      </c>
      <c r="D9" s="19" t="n">
        <v>8942</v>
      </c>
      <c r="E9" s="18" t="n">
        <v>518.64096421</v>
      </c>
      <c r="F9" s="20" t="n">
        <v>4.22736443</v>
      </c>
      <c r="G9" s="18" t="n">
        <v>530.53059398</v>
      </c>
      <c r="H9" s="20" t="n">
        <v>3.08939352</v>
      </c>
      <c r="I9" s="18" t="n">
        <v>510.04116879</v>
      </c>
      <c r="J9" s="20" t="n">
        <v>2.57052787</v>
      </c>
      <c r="K9" s="18" t="n">
        <v>475.77747555</v>
      </c>
      <c r="L9" s="20" t="n">
        <v>4.64382061</v>
      </c>
      <c r="M9" s="18" t="n">
        <v>468.80407001</v>
      </c>
      <c r="N9" s="20" t="n">
        <v>44.15422539</v>
      </c>
      <c r="O9" s="18" t="s">
        <v>182</v>
      </c>
      <c r="P9" s="20" t="s">
        <v>182</v>
      </c>
      <c r="Q9" s="18" t="n">
        <v>347.7815185</v>
      </c>
      <c r="R9" s="20" t="n">
        <v>11.20716786</v>
      </c>
      <c r="S9" s="18" t="s">
        <v>182</v>
      </c>
      <c r="T9" s="20" t="s">
        <v>182</v>
      </c>
      <c r="U9" s="18" t="n">
        <v>422.1381526</v>
      </c>
      <c r="V9" s="20" t="n">
        <v>5.74984332</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(192.0/B11*100)</f>
        <v/>
      </c>
      <c r="D11" s="19" t="n">
        <v>6861</v>
      </c>
      <c r="E11" s="18" t="n">
        <v>465.08102963</v>
      </c>
      <c r="F11" s="20" t="n">
        <v>4.93589992</v>
      </c>
      <c r="G11" s="18" t="n">
        <v>477.04333708</v>
      </c>
      <c r="H11" s="20" t="n">
        <v>3.50057554</v>
      </c>
      <c r="I11" s="18" t="n">
        <v>463.18305805</v>
      </c>
      <c r="J11" s="20" t="n">
        <v>3.11753436</v>
      </c>
      <c r="K11" s="18" t="n">
        <v>449.39046276</v>
      </c>
      <c r="L11" s="20" t="n">
        <v>4.91067823</v>
      </c>
      <c r="M11" s="18" t="n">
        <v>312.95665784</v>
      </c>
      <c r="N11" s="20" t="n">
        <v>30.7330562</v>
      </c>
      <c r="O11" s="18" t="s">
        <v>182</v>
      </c>
      <c r="P11" s="20" t="s">
        <v>182</v>
      </c>
      <c r="Q11" s="18" t="s">
        <v>182</v>
      </c>
      <c r="R11" s="20" t="s">
        <v>182</v>
      </c>
      <c r="S11" s="18" t="s">
        <v>182</v>
      </c>
      <c r="T11" s="20" t="s">
        <v>182</v>
      </c>
      <c r="U11" s="18" t="n">
        <v>419.6536345</v>
      </c>
      <c r="V11" s="20" t="n">
        <v>7.13772622</v>
      </c>
    </row>
    <row r="12" spans="1:22">
      <c r="A12" s="15" t="s">
        <v>187</v>
      </c>
      <c r="B12" s="17" t="n">
        <v>6894</v>
      </c>
      <c r="C12" s="18">
        <f>(129.0/B12*100)</f>
        <v/>
      </c>
      <c r="D12" s="19" t="n">
        <v>6765</v>
      </c>
      <c r="E12" s="18" t="n">
        <v>505.64435664</v>
      </c>
      <c r="F12" s="20" t="n">
        <v>4.44352382</v>
      </c>
      <c r="G12" s="18" t="n">
        <v>511.32940176</v>
      </c>
      <c r="H12" s="20" t="n">
        <v>3.02108494</v>
      </c>
      <c r="I12" s="18" t="n">
        <v>488.10131257</v>
      </c>
      <c r="J12" s="20" t="n">
        <v>3.37903384</v>
      </c>
      <c r="K12" s="18" t="n">
        <v>473.5723743</v>
      </c>
      <c r="L12" s="20" t="n">
        <v>6.10693283</v>
      </c>
      <c r="M12" s="18" t="n">
        <v>401.25210766</v>
      </c>
      <c r="N12" s="20" t="n">
        <v>22.85696234</v>
      </c>
      <c r="O12" s="18" t="s">
        <v>182</v>
      </c>
      <c r="P12" s="20" t="s">
        <v>182</v>
      </c>
      <c r="Q12" s="18" t="n">
        <v>332.31014509</v>
      </c>
      <c r="R12" s="20" t="n">
        <v>18.34291261</v>
      </c>
      <c r="S12" s="18" t="s">
        <v>182</v>
      </c>
      <c r="T12" s="20" t="s">
        <v>182</v>
      </c>
      <c r="U12" s="18" t="n">
        <v>406.29448593</v>
      </c>
      <c r="V12" s="20" t="n">
        <v>7.93427333</v>
      </c>
    </row>
    <row r="13" spans="1:22">
      <c r="A13" s="15" t="s">
        <v>188</v>
      </c>
      <c r="B13" s="17" t="n">
        <v>7161</v>
      </c>
      <c r="C13" s="18">
        <f>(382.0/B13*100)</f>
        <v/>
      </c>
      <c r="D13" s="19" t="n">
        <v>6779</v>
      </c>
      <c r="E13" s="18" t="n">
        <v>522.25664058</v>
      </c>
      <c r="F13" s="20" t="n">
        <v>4.43141163</v>
      </c>
      <c r="G13" s="18" t="n">
        <v>521.22852244</v>
      </c>
      <c r="H13" s="20" t="n">
        <v>2.68095838</v>
      </c>
      <c r="I13" s="18" t="n">
        <v>507.7868463</v>
      </c>
      <c r="J13" s="20" t="n">
        <v>2.96697575</v>
      </c>
      <c r="K13" s="18" t="n">
        <v>499.76945876</v>
      </c>
      <c r="L13" s="20" t="n">
        <v>4.81001957</v>
      </c>
      <c r="M13" s="18" t="n">
        <v>391.87245923</v>
      </c>
      <c r="N13" s="20" t="n">
        <v>22.46267813</v>
      </c>
      <c r="O13" s="18" t="s">
        <v>182</v>
      </c>
      <c r="P13" s="20" t="s">
        <v>182</v>
      </c>
      <c r="Q13" s="18" t="n">
        <v>407.4699787</v>
      </c>
      <c r="R13" s="20" t="n">
        <v>6.79601306</v>
      </c>
      <c r="S13" s="18" t="s">
        <v>182</v>
      </c>
      <c r="T13" s="20" t="s">
        <v>182</v>
      </c>
      <c r="U13" s="18" t="n">
        <v>420.85026535</v>
      </c>
      <c r="V13" s="20" t="n">
        <v>7.79095067</v>
      </c>
    </row>
    <row r="14" spans="1:22">
      <c r="A14" s="15" t="s">
        <v>189</v>
      </c>
      <c r="B14" s="17" t="n">
        <v>5587</v>
      </c>
      <c r="C14" s="18">
        <f>(214.0/B14*100)</f>
        <v/>
      </c>
      <c r="D14" s="19" t="n">
        <v>5373</v>
      </c>
      <c r="E14" s="18" t="n">
        <v>534.20309405</v>
      </c>
      <c r="F14" s="20" t="n">
        <v>4.73048262</v>
      </c>
      <c r="G14" s="18" t="n">
        <v>533.12268406</v>
      </c>
      <c r="H14" s="20" t="n">
        <v>2.97698887</v>
      </c>
      <c r="I14" s="18" t="n">
        <v>512.63024303</v>
      </c>
      <c r="J14" s="20" t="n">
        <v>2.88849417</v>
      </c>
      <c r="K14" s="18" t="n">
        <v>507.42002112</v>
      </c>
      <c r="L14" s="20" t="n">
        <v>5.16482277</v>
      </c>
      <c r="M14" s="18" t="n">
        <v>397.46444377</v>
      </c>
      <c r="N14" s="20" t="n">
        <v>18.97557136</v>
      </c>
      <c r="O14" s="18" t="s">
        <v>182</v>
      </c>
      <c r="P14" s="20" t="s">
        <v>182</v>
      </c>
      <c r="Q14" s="18" t="s">
        <v>182</v>
      </c>
      <c r="R14" s="20" t="s">
        <v>182</v>
      </c>
      <c r="S14" s="18" t="s">
        <v>182</v>
      </c>
      <c r="T14" s="20" t="s">
        <v>182</v>
      </c>
      <c r="U14" s="18" t="n">
        <v>475.38781688</v>
      </c>
      <c r="V14" s="20" t="n">
        <v>10.02740113</v>
      </c>
    </row>
    <row r="15" spans="1:22">
      <c r="A15" s="15" t="s">
        <v>190</v>
      </c>
      <c r="B15" s="17" t="n">
        <v>5882</v>
      </c>
      <c r="C15" s="18">
        <f>(215.0/B15*100)</f>
        <v/>
      </c>
      <c r="D15" s="19" t="n">
        <v>5667</v>
      </c>
      <c r="E15" s="18" t="n">
        <v>526.21691011</v>
      </c>
      <c r="F15" s="20" t="n">
        <v>5.43798189</v>
      </c>
      <c r="G15" s="18" t="n">
        <v>539.19657049</v>
      </c>
      <c r="H15" s="20" t="n">
        <v>3.17189956</v>
      </c>
      <c r="I15" s="18" t="n">
        <v>534.6481839</v>
      </c>
      <c r="J15" s="20" t="n">
        <v>2.71073708</v>
      </c>
      <c r="K15" s="18" t="n">
        <v>529.8202294</v>
      </c>
      <c r="L15" s="20" t="n">
        <v>4.91686873</v>
      </c>
      <c r="M15" s="18" t="n">
        <v>346.97734016</v>
      </c>
      <c r="N15" s="20" t="n">
        <v>25.67199834</v>
      </c>
      <c r="O15" s="18" t="s">
        <v>182</v>
      </c>
      <c r="P15" s="20" t="s">
        <v>182</v>
      </c>
      <c r="Q15" s="18" t="n">
        <v>367.66871077</v>
      </c>
      <c r="R15" s="20" t="n">
        <v>14.82638214</v>
      </c>
      <c r="S15" s="18" t="s">
        <v>182</v>
      </c>
      <c r="T15" s="20" t="s">
        <v>182</v>
      </c>
      <c r="U15" s="18" t="n">
        <v>450.05931173</v>
      </c>
      <c r="V15" s="20" t="n">
        <v>8.536342210000001</v>
      </c>
    </row>
    <row r="16" spans="1:22">
      <c r="A16" s="15" t="s">
        <v>191</v>
      </c>
      <c r="B16" s="17" t="n">
        <v>6108</v>
      </c>
      <c r="C16" s="18">
        <f>(283.0/B16*100)</f>
        <v/>
      </c>
      <c r="D16" s="19" t="n">
        <v>5825</v>
      </c>
      <c r="E16" s="18" t="n">
        <v>521.3193191</v>
      </c>
      <c r="F16" s="20" t="n">
        <v>5.05176125</v>
      </c>
      <c r="G16" s="18" t="n">
        <v>535.0119399</v>
      </c>
      <c r="H16" s="20" t="n">
        <v>4.19965914</v>
      </c>
      <c r="I16" s="18" t="n">
        <v>513.91817715</v>
      </c>
      <c r="J16" s="20" t="n">
        <v>2.68339666</v>
      </c>
      <c r="K16" s="18" t="n">
        <v>484.7886199</v>
      </c>
      <c r="L16" s="20" t="n">
        <v>4.91927852</v>
      </c>
      <c r="M16" s="18" t="n">
        <v>327.78468044</v>
      </c>
      <c r="N16" s="20" t="n">
        <v>17.76127597</v>
      </c>
      <c r="O16" s="18" t="s">
        <v>182</v>
      </c>
      <c r="P16" s="20" t="s">
        <v>182</v>
      </c>
      <c r="Q16" s="18" t="s">
        <v>182</v>
      </c>
      <c r="R16" s="20" t="s">
        <v>182</v>
      </c>
      <c r="S16" s="18" t="s">
        <v>182</v>
      </c>
      <c r="T16" s="20" t="s">
        <v>182</v>
      </c>
      <c r="U16" s="18" t="n">
        <v>397.92895657</v>
      </c>
      <c r="V16" s="20" t="n">
        <v>8.073304540000001</v>
      </c>
    </row>
    <row r="17" spans="1:22">
      <c r="A17" s="15" t="s">
        <v>192</v>
      </c>
      <c r="B17" s="17" t="n">
        <v>6504</v>
      </c>
      <c r="C17" s="18">
        <f>(868.0/B17*100)</f>
        <v/>
      </c>
      <c r="D17" s="19" t="n">
        <v>5636</v>
      </c>
      <c r="E17" s="18" t="n">
        <v>529.52220741</v>
      </c>
      <c r="F17" s="20" t="n">
        <v>4.73015235</v>
      </c>
      <c r="G17" s="18" t="n">
        <v>529.36289623</v>
      </c>
      <c r="H17" s="20" t="n">
        <v>3.3236686</v>
      </c>
      <c r="I17" s="18" t="n">
        <v>520.3774839599999</v>
      </c>
      <c r="J17" s="20" t="n">
        <v>3.38190984</v>
      </c>
      <c r="K17" s="18" t="n">
        <v>525.29059237</v>
      </c>
      <c r="L17" s="20" t="n">
        <v>5.27783988</v>
      </c>
      <c r="M17" s="18" t="s">
        <v>182</v>
      </c>
      <c r="N17" s="20" t="s">
        <v>182</v>
      </c>
      <c r="O17" s="18" t="s">
        <v>182</v>
      </c>
      <c r="P17" s="20" t="s">
        <v>182</v>
      </c>
      <c r="Q17" s="18" t="n">
        <v>338.260297</v>
      </c>
      <c r="R17" s="20" t="n">
        <v>14.23011861</v>
      </c>
      <c r="S17" s="18" t="s">
        <v>182</v>
      </c>
      <c r="T17" s="20" t="s">
        <v>182</v>
      </c>
      <c r="U17" s="18" t="n">
        <v>428.39568977</v>
      </c>
      <c r="V17" s="20" t="n">
        <v>7.91969177</v>
      </c>
    </row>
    <row r="18" spans="1:22">
      <c r="A18" s="15" t="s">
        <v>193</v>
      </c>
      <c r="B18" s="17" t="n">
        <v>5532</v>
      </c>
      <c r="C18" s="18">
        <f>(44.0/B18*100)</f>
        <v/>
      </c>
      <c r="D18" s="19" t="n">
        <v>5488</v>
      </c>
      <c r="E18" s="18" t="n">
        <v>481.11689788</v>
      </c>
      <c r="F18" s="20" t="n">
        <v>6.49451485</v>
      </c>
      <c r="G18" s="18" t="n">
        <v>493.11566166</v>
      </c>
      <c r="H18" s="20" t="n">
        <v>4.05581782</v>
      </c>
      <c r="I18" s="18" t="n">
        <v>477.14498411</v>
      </c>
      <c r="J18" s="20" t="n">
        <v>3.82128544</v>
      </c>
      <c r="K18" s="18" t="n">
        <v>451.86646826</v>
      </c>
      <c r="L18" s="20" t="n">
        <v>6.27686892</v>
      </c>
      <c r="M18" s="18" t="n">
        <v>344.14369298</v>
      </c>
      <c r="N18" s="20" t="n">
        <v>18.50959331</v>
      </c>
      <c r="O18" s="18" t="s">
        <v>182</v>
      </c>
      <c r="P18" s="20" t="s">
        <v>182</v>
      </c>
      <c r="Q18" s="18" t="s">
        <v>182</v>
      </c>
      <c r="R18" s="20" t="s">
        <v>182</v>
      </c>
      <c r="S18" s="18" t="s">
        <v>182</v>
      </c>
      <c r="T18" s="20" t="s">
        <v>182</v>
      </c>
      <c r="U18" s="18" t="n">
        <v>382.37379358</v>
      </c>
      <c r="V18" s="20" t="n">
        <v>8.04569167</v>
      </c>
    </row>
    <row r="19" spans="1:22">
      <c r="A19" s="15" t="s">
        <v>194</v>
      </c>
      <c r="B19" s="17" t="n">
        <v>5658</v>
      </c>
      <c r="C19" s="18">
        <f>(345.0/B19*100)</f>
        <v/>
      </c>
      <c r="D19" s="19" t="n">
        <v>5313</v>
      </c>
      <c r="E19" s="18" t="n">
        <v>496.22028455</v>
      </c>
      <c r="F19" s="20" t="n">
        <v>4.49189405</v>
      </c>
      <c r="G19" s="18" t="n">
        <v>496.62920072</v>
      </c>
      <c r="H19" s="20" t="n">
        <v>3.97522694</v>
      </c>
      <c r="I19" s="18" t="n">
        <v>459.40591404</v>
      </c>
      <c r="J19" s="20" t="n">
        <v>3.20968512</v>
      </c>
      <c r="K19" s="18" t="n">
        <v>451.29263874</v>
      </c>
      <c r="L19" s="20" t="n">
        <v>5.74750046</v>
      </c>
      <c r="M19" s="18" t="n">
        <v>417.5235188</v>
      </c>
      <c r="N19" s="20" t="n">
        <v>18.56400748</v>
      </c>
      <c r="O19" s="18" t="s">
        <v>182</v>
      </c>
      <c r="P19" s="20" t="s">
        <v>182</v>
      </c>
      <c r="Q19" s="18" t="s">
        <v>182</v>
      </c>
      <c r="R19" s="20" t="s">
        <v>182</v>
      </c>
      <c r="S19" s="18" t="s">
        <v>182</v>
      </c>
      <c r="T19" s="20" t="s">
        <v>182</v>
      </c>
      <c r="U19" s="18" t="n">
        <v>395.58716485</v>
      </c>
      <c r="V19" s="20" t="n">
        <v>6.79336196</v>
      </c>
    </row>
    <row r="20" spans="1:22">
      <c r="A20" s="15" t="s">
        <v>195</v>
      </c>
      <c r="B20" s="17" t="n">
        <v>3371</v>
      </c>
      <c r="C20" s="18">
        <f>(81.0/B20*100)</f>
        <v/>
      </c>
      <c r="D20" s="19" t="n">
        <v>3290</v>
      </c>
      <c r="E20" s="18" t="n">
        <v>495.96500635</v>
      </c>
      <c r="F20" s="20" t="n">
        <v>6.13698854</v>
      </c>
      <c r="G20" s="18" t="n">
        <v>503.18792907</v>
      </c>
      <c r="H20" s="20" t="n">
        <v>3.46170135</v>
      </c>
      <c r="I20" s="18" t="n">
        <v>481.53409351</v>
      </c>
      <c r="J20" s="20" t="n">
        <v>2.92403738</v>
      </c>
      <c r="K20" s="18" t="n">
        <v>485.08782945</v>
      </c>
      <c r="L20" s="20" t="n">
        <v>6.03464399</v>
      </c>
      <c r="M20" s="18" t="s">
        <v>182</v>
      </c>
      <c r="N20" s="20" t="s">
        <v>182</v>
      </c>
      <c r="O20" s="18" t="s">
        <v>182</v>
      </c>
      <c r="P20" s="20" t="s">
        <v>182</v>
      </c>
      <c r="Q20" s="18" t="s">
        <v>182</v>
      </c>
      <c r="R20" s="20" t="s">
        <v>182</v>
      </c>
      <c r="S20" s="18" t="s">
        <v>182</v>
      </c>
      <c r="T20" s="20" t="s">
        <v>182</v>
      </c>
      <c r="U20" s="18" t="n">
        <v>415.75472346</v>
      </c>
      <c r="V20" s="20" t="n">
        <v>5.72584925</v>
      </c>
    </row>
    <row r="21" spans="1:22">
      <c r="A21" s="15" t="s">
        <v>196</v>
      </c>
      <c r="B21" s="17" t="n">
        <v>5741</v>
      </c>
      <c r="C21" s="18">
        <f>(122.0/B21*100)</f>
        <v/>
      </c>
      <c r="D21" s="19" t="n">
        <v>5619</v>
      </c>
      <c r="E21" s="18" t="n">
        <v>525.53524737</v>
      </c>
      <c r="F21" s="20" t="n">
        <v>4.51119797</v>
      </c>
      <c r="G21" s="18" t="n">
        <v>531.23908907</v>
      </c>
      <c r="H21" s="20" t="n">
        <v>2.91347588</v>
      </c>
      <c r="I21" s="18" t="n">
        <v>520.9216922000001</v>
      </c>
      <c r="J21" s="20" t="n">
        <v>2.89908498</v>
      </c>
      <c r="K21" s="18" t="n">
        <v>510.18248973</v>
      </c>
      <c r="L21" s="20" t="n">
        <v>5.51185098</v>
      </c>
      <c r="M21" s="18" t="n">
        <v>412.14039851</v>
      </c>
      <c r="N21" s="20" t="n">
        <v>36.64432922</v>
      </c>
      <c r="O21" s="18" t="s">
        <v>182</v>
      </c>
      <c r="P21" s="20" t="s">
        <v>182</v>
      </c>
      <c r="Q21" s="18" t="s">
        <v>182</v>
      </c>
      <c r="R21" s="20" t="s">
        <v>182</v>
      </c>
      <c r="S21" s="18" t="s">
        <v>182</v>
      </c>
      <c r="T21" s="20" t="s">
        <v>182</v>
      </c>
      <c r="U21" s="18" t="n">
        <v>458.5934368</v>
      </c>
      <c r="V21" s="20" t="n">
        <v>8.806522279999999</v>
      </c>
    </row>
    <row r="22" spans="1:22">
      <c r="A22" s="15" t="s">
        <v>197</v>
      </c>
      <c r="B22" s="17" t="n">
        <v>6598</v>
      </c>
      <c r="C22" s="18">
        <f>(108.0/B22*100)</f>
        <v/>
      </c>
      <c r="D22" s="19" t="n">
        <v>6490</v>
      </c>
      <c r="E22" s="18" t="n">
        <v>514.56868292</v>
      </c>
      <c r="F22" s="20" t="n">
        <v>7.21899079</v>
      </c>
      <c r="G22" s="18" t="n">
        <v>504.88322681</v>
      </c>
      <c r="H22" s="20" t="n">
        <v>5.05714651</v>
      </c>
      <c r="I22" s="18" t="n">
        <v>482.13446103</v>
      </c>
      <c r="J22" s="20" t="n">
        <v>4.42849406</v>
      </c>
      <c r="K22" s="18" t="n">
        <v>472.18733221</v>
      </c>
      <c r="L22" s="20" t="n">
        <v>5.04449269</v>
      </c>
      <c r="M22" s="18" t="n">
        <v>371.78539807</v>
      </c>
      <c r="N22" s="20" t="n">
        <v>9.287245390000001</v>
      </c>
      <c r="O22" s="18" t="s">
        <v>182</v>
      </c>
      <c r="P22" s="20" t="s">
        <v>182</v>
      </c>
      <c r="Q22" s="18" t="n">
        <v>481.75555063</v>
      </c>
      <c r="R22" s="20" t="n">
        <v>8.711038220000001</v>
      </c>
      <c r="S22" s="18" t="s">
        <v>182</v>
      </c>
      <c r="T22" s="20" t="s">
        <v>182</v>
      </c>
      <c r="U22" s="18" t="n">
        <v>386.39509812</v>
      </c>
      <c r="V22" s="20" t="n">
        <v>8.996148890000001</v>
      </c>
    </row>
    <row r="23" spans="1:22">
      <c r="A23" s="15" t="s">
        <v>198</v>
      </c>
      <c r="B23" s="17" t="n">
        <v>11583</v>
      </c>
      <c r="C23" s="18">
        <f>(592.0/B23*100)</f>
        <v/>
      </c>
      <c r="D23" s="19" t="n">
        <v>10991</v>
      </c>
      <c r="E23" s="18" t="n">
        <v>494.68820529</v>
      </c>
      <c r="F23" s="20" t="n">
        <v>5.62981498</v>
      </c>
      <c r="G23" s="18" t="n">
        <v>505.28328676</v>
      </c>
      <c r="H23" s="20" t="n">
        <v>5.0488173</v>
      </c>
      <c r="I23" s="18" t="n">
        <v>490.32025038</v>
      </c>
      <c r="J23" s="20" t="n">
        <v>2.52750068</v>
      </c>
      <c r="K23" s="18" t="n">
        <v>481.06477401</v>
      </c>
      <c r="L23" s="20" t="n">
        <v>5.11022288</v>
      </c>
      <c r="M23" s="18" t="n">
        <v>415.78740956</v>
      </c>
      <c r="N23" s="20" t="n">
        <v>22.44752181</v>
      </c>
      <c r="O23" s="18" t="s">
        <v>182</v>
      </c>
      <c r="P23" s="20" t="s">
        <v>182</v>
      </c>
      <c r="Q23" s="18" t="s">
        <v>182</v>
      </c>
      <c r="R23" s="20" t="s">
        <v>182</v>
      </c>
      <c r="S23" s="18" t="s">
        <v>182</v>
      </c>
      <c r="T23" s="20" t="s">
        <v>182</v>
      </c>
      <c r="U23" s="18" t="n">
        <v>418.38282542</v>
      </c>
      <c r="V23" s="20" t="n">
        <v>7.03725323</v>
      </c>
    </row>
    <row r="24" spans="1:22">
      <c r="A24" s="15" t="s">
        <v>199</v>
      </c>
      <c r="B24" s="17" t="n">
        <v>6647</v>
      </c>
      <c r="C24" s="18">
        <f>(36.0/B24*100)</f>
        <v/>
      </c>
      <c r="D24" s="19" t="n">
        <v>6611</v>
      </c>
      <c r="E24" s="18" t="n">
        <v>511.53221857</v>
      </c>
      <c r="F24" s="20" t="n">
        <v>4.04868151</v>
      </c>
      <c r="G24" s="18" t="n">
        <v>528.19256783</v>
      </c>
      <c r="H24" s="20" t="n">
        <v>3.46701352</v>
      </c>
      <c r="I24" s="18" t="n">
        <v>515.87509447</v>
      </c>
      <c r="J24" s="20" t="n">
        <v>3.73342413</v>
      </c>
      <c r="K24" s="18" t="n">
        <v>510.50839286</v>
      </c>
      <c r="L24" s="20" t="n">
        <v>6.76352025</v>
      </c>
      <c r="M24" s="18" t="n">
        <v>421.72680658</v>
      </c>
      <c r="N24" s="20" t="n">
        <v>17.49008828</v>
      </c>
      <c r="O24" s="18" t="s">
        <v>182</v>
      </c>
      <c r="P24" s="20" t="s">
        <v>182</v>
      </c>
      <c r="Q24" s="18" t="s">
        <v>182</v>
      </c>
      <c r="R24" s="20" t="s">
        <v>182</v>
      </c>
      <c r="S24" s="18" t="s">
        <v>182</v>
      </c>
      <c r="T24" s="20" t="s">
        <v>182</v>
      </c>
      <c r="U24" s="18" t="n">
        <v>441.08830675</v>
      </c>
      <c r="V24" s="20" t="n">
        <v>13.8040339</v>
      </c>
    </row>
    <row r="25" spans="1:22">
      <c r="A25" s="15" t="s">
        <v>200</v>
      </c>
      <c r="B25" s="17" t="n">
        <v>5581</v>
      </c>
      <c r="C25" s="18">
        <f>(28.0/B25*100)</f>
        <v/>
      </c>
      <c r="D25" s="19" t="n">
        <v>5553</v>
      </c>
      <c r="E25" s="18" t="n">
        <v>523.9874722</v>
      </c>
      <c r="F25" s="20" t="n">
        <v>4.73603283</v>
      </c>
      <c r="G25" s="18" t="n">
        <v>522.1655125</v>
      </c>
      <c r="H25" s="20" t="n">
        <v>3.74408832</v>
      </c>
      <c r="I25" s="18" t="n">
        <v>512.16189134</v>
      </c>
      <c r="J25" s="20" t="n">
        <v>4.3110702</v>
      </c>
      <c r="K25" s="18" t="n">
        <v>516.0968331300001</v>
      </c>
      <c r="L25" s="20" t="n">
        <v>8.897456999999999</v>
      </c>
      <c r="M25" s="18" t="n">
        <v>368.87327966</v>
      </c>
      <c r="N25" s="20" t="n">
        <v>23.3815843</v>
      </c>
      <c r="O25" s="18" t="s">
        <v>182</v>
      </c>
      <c r="P25" s="20" t="s">
        <v>182</v>
      </c>
      <c r="Q25" s="18" t="s">
        <v>182</v>
      </c>
      <c r="R25" s="20" t="s">
        <v>182</v>
      </c>
      <c r="S25" s="18" t="s">
        <v>182</v>
      </c>
      <c r="T25" s="20" t="s">
        <v>182</v>
      </c>
      <c r="U25" s="18" t="n">
        <v>471.49118459</v>
      </c>
      <c r="V25" s="20" t="n">
        <v>20.58331349</v>
      </c>
    </row>
    <row r="26" spans="1:22">
      <c r="A26" s="15" t="s">
        <v>201</v>
      </c>
      <c r="B26" s="17" t="n">
        <v>4869</v>
      </c>
      <c r="C26" s="18">
        <f>(131.0/B26*100)</f>
        <v/>
      </c>
      <c r="D26" s="19" t="n">
        <v>4738</v>
      </c>
      <c r="E26" s="18" t="n">
        <v>493.76818347</v>
      </c>
      <c r="F26" s="20" t="n">
        <v>5.44577244</v>
      </c>
      <c r="G26" s="18" t="n">
        <v>494.22917796</v>
      </c>
      <c r="H26" s="20" t="n">
        <v>3.09381611</v>
      </c>
      <c r="I26" s="18" t="n">
        <v>489.01769821</v>
      </c>
      <c r="J26" s="20" t="n">
        <v>2.07333017</v>
      </c>
      <c r="K26" s="18" t="n">
        <v>481.15331354</v>
      </c>
      <c r="L26" s="20" t="n">
        <v>5.59364248</v>
      </c>
      <c r="M26" s="18" t="s">
        <v>182</v>
      </c>
      <c r="N26" s="20" t="s">
        <v>182</v>
      </c>
      <c r="O26" s="18" t="s">
        <v>182</v>
      </c>
      <c r="P26" s="20" t="s">
        <v>182</v>
      </c>
      <c r="Q26" s="18" t="s">
        <v>182</v>
      </c>
      <c r="R26" s="20" t="s">
        <v>182</v>
      </c>
      <c r="S26" s="18" t="s">
        <v>182</v>
      </c>
      <c r="T26" s="20" t="s">
        <v>182</v>
      </c>
      <c r="U26" s="18" t="n">
        <v>439.27150506</v>
      </c>
      <c r="V26" s="20" t="n">
        <v>8.050565369999999</v>
      </c>
    </row>
    <row r="27" spans="1:22">
      <c r="A27" s="15" t="s">
        <v>202</v>
      </c>
      <c r="B27" s="17" t="n">
        <v>5299</v>
      </c>
      <c r="C27" s="18">
        <f>(277.0/B27*100)</f>
        <v/>
      </c>
      <c r="D27" s="19" t="n">
        <v>5022</v>
      </c>
      <c r="E27" s="18" t="n">
        <v>502.46894402</v>
      </c>
      <c r="F27" s="20" t="n">
        <v>4.2372425</v>
      </c>
      <c r="G27" s="18" t="n">
        <v>506.25885787</v>
      </c>
      <c r="H27" s="20" t="n">
        <v>3.06080928</v>
      </c>
      <c r="I27" s="18" t="n">
        <v>488.33467006</v>
      </c>
      <c r="J27" s="20" t="n">
        <v>2.96311957</v>
      </c>
      <c r="K27" s="18" t="n">
        <v>474.23898955</v>
      </c>
      <c r="L27" s="20" t="n">
        <v>4.47311488</v>
      </c>
      <c r="M27" s="18" t="n">
        <v>387.30917951</v>
      </c>
      <c r="N27" s="20" t="n">
        <v>16.08929805</v>
      </c>
      <c r="O27" s="18" t="s">
        <v>182</v>
      </c>
      <c r="P27" s="20" t="s">
        <v>182</v>
      </c>
      <c r="Q27" s="18" t="s">
        <v>182</v>
      </c>
      <c r="R27" s="20" t="s">
        <v>182</v>
      </c>
      <c r="S27" s="18" t="s">
        <v>182</v>
      </c>
      <c r="T27" s="20" t="s">
        <v>182</v>
      </c>
      <c r="U27" s="18" t="n">
        <v>411.57982022</v>
      </c>
      <c r="V27" s="20" t="n">
        <v>4.56226974</v>
      </c>
    </row>
    <row r="28" spans="1:22">
      <c r="A28" s="15" t="s">
        <v>203</v>
      </c>
      <c r="B28" s="17" t="n">
        <v>7568</v>
      </c>
      <c r="C28" s="18">
        <f>(184.0/B28*100)</f>
        <v/>
      </c>
      <c r="D28" s="19" t="n">
        <v>7384</v>
      </c>
      <c r="E28" s="18" t="n">
        <v>416.6071562</v>
      </c>
      <c r="F28" s="20" t="n">
        <v>5.07842754</v>
      </c>
      <c r="G28" s="18" t="n">
        <v>434.57977985</v>
      </c>
      <c r="H28" s="20" t="n">
        <v>3.73800003</v>
      </c>
      <c r="I28" s="18" t="n">
        <v>429.06384474</v>
      </c>
      <c r="J28" s="20" t="n">
        <v>2.46088761</v>
      </c>
      <c r="K28" s="18" t="n">
        <v>420.37431409</v>
      </c>
      <c r="L28" s="20" t="n">
        <v>4.67876202</v>
      </c>
      <c r="M28" s="18" t="n">
        <v>334.93985653</v>
      </c>
      <c r="N28" s="20" t="n">
        <v>9.19196545</v>
      </c>
      <c r="O28" s="18" t="s">
        <v>182</v>
      </c>
      <c r="P28" s="20" t="s">
        <v>182</v>
      </c>
      <c r="Q28" s="18" t="s">
        <v>182</v>
      </c>
      <c r="R28" s="20" t="s">
        <v>182</v>
      </c>
      <c r="S28" s="18" t="s">
        <v>182</v>
      </c>
      <c r="T28" s="20" t="s">
        <v>182</v>
      </c>
      <c r="U28" s="18" t="n">
        <v>375.14499595</v>
      </c>
      <c r="V28" s="20" t="n">
        <v>6.88436948</v>
      </c>
    </row>
    <row r="29" spans="1:22">
      <c r="A29" s="15" t="s">
        <v>204</v>
      </c>
      <c r="B29" s="17" t="n">
        <v>5385</v>
      </c>
      <c r="C29" s="18">
        <f>(37.0/B29*100)</f>
        <v/>
      </c>
      <c r="D29" s="19" t="n">
        <v>5348</v>
      </c>
      <c r="E29" s="18" t="n">
        <v>513.13726634</v>
      </c>
      <c r="F29" s="20" t="n">
        <v>4.77972712</v>
      </c>
      <c r="G29" s="18" t="n">
        <v>520.02096996</v>
      </c>
      <c r="H29" s="20" t="n">
        <v>3.14578213</v>
      </c>
      <c r="I29" s="18" t="n">
        <v>507.50597018</v>
      </c>
      <c r="J29" s="20" t="n">
        <v>2.92694921</v>
      </c>
      <c r="K29" s="18" t="n">
        <v>483.84760514</v>
      </c>
      <c r="L29" s="20" t="n">
        <v>7.5768742</v>
      </c>
      <c r="M29" s="18" t="n">
        <v>324.13415987</v>
      </c>
      <c r="N29" s="20" t="n">
        <v>51.69632977</v>
      </c>
      <c r="O29" s="18" t="s">
        <v>182</v>
      </c>
      <c r="P29" s="20" t="s">
        <v>182</v>
      </c>
      <c r="Q29" s="18" t="n">
        <v>314.02123871</v>
      </c>
      <c r="R29" s="20" t="n">
        <v>13.26138992</v>
      </c>
      <c r="S29" s="18" t="s">
        <v>182</v>
      </c>
      <c r="T29" s="20" t="s">
        <v>182</v>
      </c>
      <c r="U29" s="18" t="n">
        <v>405.47684226</v>
      </c>
      <c r="V29" s="20" t="n">
        <v>14.26368248</v>
      </c>
    </row>
    <row r="30" spans="1:22">
      <c r="A30" s="15" t="s">
        <v>205</v>
      </c>
      <c r="B30" s="17" t="n">
        <v>4520</v>
      </c>
      <c r="C30" s="18">
        <f>(696.0/B30*100)</f>
        <v/>
      </c>
      <c r="D30" s="19" t="n">
        <v>3824</v>
      </c>
      <c r="E30" s="18" t="n">
        <v>538.8977852100001</v>
      </c>
      <c r="F30" s="20" t="n">
        <v>6.00539986</v>
      </c>
      <c r="G30" s="18" t="n">
        <v>539.68900397</v>
      </c>
      <c r="H30" s="20" t="n">
        <v>3.85919984</v>
      </c>
      <c r="I30" s="18" t="n">
        <v>511.73701381</v>
      </c>
      <c r="J30" s="20" t="n">
        <v>3.69251925</v>
      </c>
      <c r="K30" s="18" t="n">
        <v>501.50948116</v>
      </c>
      <c r="L30" s="20" t="n">
        <v>6.8913157</v>
      </c>
      <c r="M30" s="18" t="n">
        <v>405.01001004</v>
      </c>
      <c r="N30" s="20" t="n">
        <v>26.28454288</v>
      </c>
      <c r="O30" s="18" t="s">
        <v>182</v>
      </c>
      <c r="P30" s="20" t="s">
        <v>182</v>
      </c>
      <c r="Q30" s="18" t="s">
        <v>182</v>
      </c>
      <c r="R30" s="20" t="s">
        <v>182</v>
      </c>
      <c r="S30" s="18" t="s">
        <v>182</v>
      </c>
      <c r="T30" s="20" t="s">
        <v>182</v>
      </c>
      <c r="U30" s="18" t="n">
        <v>429.93340359</v>
      </c>
      <c r="V30" s="20" t="n">
        <v>6.95440131</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(21.0/B32*100)</f>
        <v/>
      </c>
      <c r="D32" s="19" t="n">
        <v>4457</v>
      </c>
      <c r="E32" s="18" t="n">
        <v>518.35589951</v>
      </c>
      <c r="F32" s="20" t="n">
        <v>5.04786319</v>
      </c>
      <c r="G32" s="18" t="n">
        <v>520.99410991</v>
      </c>
      <c r="H32" s="20" t="n">
        <v>3.80460018</v>
      </c>
      <c r="I32" s="18" t="n">
        <v>503.88775971</v>
      </c>
      <c r="J32" s="20" t="n">
        <v>2.81186389</v>
      </c>
      <c r="K32" s="18" t="n">
        <v>492.49890015</v>
      </c>
      <c r="L32" s="20" t="n">
        <v>5.28556875</v>
      </c>
      <c r="M32" s="18" t="n">
        <v>415.96615723</v>
      </c>
      <c r="N32" s="20" t="n">
        <v>23.22638406</v>
      </c>
      <c r="O32" s="18" t="s">
        <v>182</v>
      </c>
      <c r="P32" s="20" t="s">
        <v>182</v>
      </c>
      <c r="Q32" s="18" t="s">
        <v>182</v>
      </c>
      <c r="R32" s="20" t="s">
        <v>182</v>
      </c>
      <c r="S32" s="18" t="s">
        <v>182</v>
      </c>
      <c r="T32" s="20" t="s">
        <v>182</v>
      </c>
      <c r="U32" s="18" t="n">
        <v>439.42430038</v>
      </c>
      <c r="V32" s="20" t="n">
        <v>9.84444749</v>
      </c>
    </row>
    <row r="33" spans="1:22">
      <c r="A33" s="15" t="s">
        <v>208</v>
      </c>
      <c r="B33" s="17" t="n">
        <v>7325</v>
      </c>
      <c r="C33" s="18">
        <f>(275.0/B33*100)</f>
        <v/>
      </c>
      <c r="D33" s="19" t="n">
        <v>7050</v>
      </c>
      <c r="E33" s="18" t="n">
        <v>511.70335295</v>
      </c>
      <c r="F33" s="20" t="n">
        <v>5.54853984</v>
      </c>
      <c r="G33" s="18" t="n">
        <v>521.67946935</v>
      </c>
      <c r="H33" s="20" t="n">
        <v>3.67366169</v>
      </c>
      <c r="I33" s="18" t="n">
        <v>497.11235982</v>
      </c>
      <c r="J33" s="20" t="n">
        <v>2.71130027</v>
      </c>
      <c r="K33" s="18" t="n">
        <v>487.63887438</v>
      </c>
      <c r="L33" s="20" t="n">
        <v>5.62636052</v>
      </c>
      <c r="M33" s="18" t="n">
        <v>376.02911283</v>
      </c>
      <c r="N33" s="20" t="n">
        <v>21.32653468</v>
      </c>
      <c r="O33" s="18" t="s">
        <v>182</v>
      </c>
      <c r="P33" s="20" t="s">
        <v>182</v>
      </c>
      <c r="Q33" s="18" t="s">
        <v>182</v>
      </c>
      <c r="R33" s="20" t="s">
        <v>182</v>
      </c>
      <c r="S33" s="18" t="s">
        <v>182</v>
      </c>
      <c r="T33" s="20" t="s">
        <v>182</v>
      </c>
      <c r="U33" s="18" t="n">
        <v>427.42026568</v>
      </c>
      <c r="V33" s="20" t="n">
        <v>9.076162160000001</v>
      </c>
    </row>
    <row r="34" spans="1:22">
      <c r="A34" s="15" t="s">
        <v>209</v>
      </c>
      <c r="B34" s="17" t="n">
        <v>6350</v>
      </c>
      <c r="C34" s="18">
        <f>(123.0/B34*100)</f>
        <v/>
      </c>
      <c r="D34" s="19" t="n">
        <v>6227</v>
      </c>
      <c r="E34" s="18" t="n">
        <v>458.68651244</v>
      </c>
      <c r="F34" s="20" t="n">
        <v>5.54150738</v>
      </c>
      <c r="G34" s="18" t="n">
        <v>474.25493238</v>
      </c>
      <c r="H34" s="20" t="n">
        <v>3.77891805</v>
      </c>
      <c r="I34" s="18" t="n">
        <v>467.5812667</v>
      </c>
      <c r="J34" s="20" t="n">
        <v>2.77611204</v>
      </c>
      <c r="K34" s="18" t="n">
        <v>445.62959075</v>
      </c>
      <c r="L34" s="20" t="n">
        <v>5.00184319</v>
      </c>
      <c r="M34" s="18" t="n">
        <v>336.00964723</v>
      </c>
      <c r="N34" s="20" t="n">
        <v>14.75537024</v>
      </c>
      <c r="O34" s="18" t="s">
        <v>182</v>
      </c>
      <c r="P34" s="20" t="s">
        <v>182</v>
      </c>
      <c r="Q34" s="18" t="n">
        <v>263.37193708</v>
      </c>
      <c r="R34" s="20" t="n">
        <v>13.61114927</v>
      </c>
      <c r="S34" s="18" t="s">
        <v>182</v>
      </c>
      <c r="T34" s="20" t="s">
        <v>182</v>
      </c>
      <c r="U34" s="18" t="n">
        <v>364.29766327</v>
      </c>
      <c r="V34" s="20" t="n">
        <v>7.75225071</v>
      </c>
    </row>
    <row r="35" spans="1:22">
      <c r="A35" s="15" t="s">
        <v>210</v>
      </c>
      <c r="B35" s="17" t="n">
        <v>6406</v>
      </c>
      <c r="C35" s="18">
        <f>(111.0/B35*100)</f>
        <v/>
      </c>
      <c r="D35" s="19" t="n">
        <v>6295</v>
      </c>
      <c r="E35" s="18" t="n">
        <v>533.17949225</v>
      </c>
      <c r="F35" s="20" t="n">
        <v>4.33747976</v>
      </c>
      <c r="G35" s="18" t="n">
        <v>525.97961781</v>
      </c>
      <c r="H35" s="20" t="n">
        <v>2.84728839</v>
      </c>
      <c r="I35" s="18" t="n">
        <v>502.39257787</v>
      </c>
      <c r="J35" s="20" t="n">
        <v>2.3138561</v>
      </c>
      <c r="K35" s="18" t="n">
        <v>491.34577238</v>
      </c>
      <c r="L35" s="20" t="n">
        <v>6.18069676</v>
      </c>
      <c r="M35" s="18" t="n">
        <v>430.2645433</v>
      </c>
      <c r="N35" s="20" t="n">
        <v>21.07802728</v>
      </c>
      <c r="O35" s="18" t="s">
        <v>182</v>
      </c>
      <c r="P35" s="20" t="s">
        <v>182</v>
      </c>
      <c r="Q35" s="18" t="n">
        <v>337.32521215</v>
      </c>
      <c r="R35" s="20" t="n">
        <v>11.65794297</v>
      </c>
      <c r="S35" s="18" t="s">
        <v>182</v>
      </c>
      <c r="T35" s="20" t="s">
        <v>182</v>
      </c>
      <c r="U35" s="18" t="n">
        <v>421.22693851</v>
      </c>
      <c r="V35" s="20" t="n">
        <v>7.07981882</v>
      </c>
    </row>
    <row r="36" spans="1:22">
      <c r="A36" s="15" t="s">
        <v>211</v>
      </c>
      <c r="B36" s="17" t="n">
        <v>6736</v>
      </c>
      <c r="C36" s="18">
        <f>(118.0/B36*100)</f>
        <v/>
      </c>
      <c r="D36" s="19" t="n">
        <v>6618</v>
      </c>
      <c r="E36" s="18" t="n">
        <v>498.1602983</v>
      </c>
      <c r="F36" s="20" t="n">
        <v>4.10072086</v>
      </c>
      <c r="G36" s="18" t="n">
        <v>514.67915178</v>
      </c>
      <c r="H36" s="20" t="n">
        <v>3.24810921</v>
      </c>
      <c r="I36" s="18" t="n">
        <v>500.14503249</v>
      </c>
      <c r="J36" s="20" t="n">
        <v>2.66032766</v>
      </c>
      <c r="K36" s="18" t="n">
        <v>493.50391823</v>
      </c>
      <c r="L36" s="20" t="n">
        <v>5.08941539</v>
      </c>
      <c r="M36" s="18" t="n">
        <v>369.72364582</v>
      </c>
      <c r="N36" s="20" t="n">
        <v>22.3136275</v>
      </c>
      <c r="O36" s="18" t="s">
        <v>182</v>
      </c>
      <c r="P36" s="20" t="s">
        <v>182</v>
      </c>
      <c r="Q36" s="18" t="s">
        <v>182</v>
      </c>
      <c r="R36" s="20" t="s">
        <v>182</v>
      </c>
      <c r="S36" s="18" t="s">
        <v>182</v>
      </c>
      <c r="T36" s="20" t="s">
        <v>182</v>
      </c>
      <c r="U36" s="18" t="n">
        <v>412.82868649</v>
      </c>
      <c r="V36" s="20" t="n">
        <v>6.52511901</v>
      </c>
    </row>
    <row r="37" spans="1:22">
      <c r="A37" s="15" t="s">
        <v>212</v>
      </c>
      <c r="B37" s="17" t="n">
        <v>5458</v>
      </c>
      <c r="C37" s="18">
        <f>(394.0/B37*100)</f>
        <v/>
      </c>
      <c r="D37" s="19" t="n">
        <v>5064</v>
      </c>
      <c r="E37" s="18" t="n">
        <v>520.78334205</v>
      </c>
      <c r="F37" s="20" t="n">
        <v>5.67121313</v>
      </c>
      <c r="G37" s="18" t="n">
        <v>531.24716523</v>
      </c>
      <c r="H37" s="20" t="n">
        <v>3.74333089</v>
      </c>
      <c r="I37" s="18" t="n">
        <v>505.39975532</v>
      </c>
      <c r="J37" s="20" t="n">
        <v>3.63107206</v>
      </c>
      <c r="K37" s="18" t="n">
        <v>503.08432151</v>
      </c>
      <c r="L37" s="20" t="n">
        <v>5.34994181</v>
      </c>
      <c r="M37" s="18" t="n">
        <v>343.16972128</v>
      </c>
      <c r="N37" s="20" t="n">
        <v>23.12127196</v>
      </c>
      <c r="O37" s="18" t="s">
        <v>182</v>
      </c>
      <c r="P37" s="20" t="s">
        <v>182</v>
      </c>
      <c r="Q37" s="18" t="s">
        <v>182</v>
      </c>
      <c r="R37" s="20" t="s">
        <v>182</v>
      </c>
      <c r="S37" s="18" t="s">
        <v>182</v>
      </c>
      <c r="T37" s="20" t="s">
        <v>182</v>
      </c>
      <c r="U37" s="18" t="n">
        <v>422.52550059</v>
      </c>
      <c r="V37" s="20" t="n">
        <v>6.84325904</v>
      </c>
    </row>
    <row r="38" spans="1:22">
      <c r="A38" s="15" t="s">
        <v>213</v>
      </c>
      <c r="B38" s="17" t="n">
        <v>5860</v>
      </c>
      <c r="C38" s="18">
        <f>(87.0/B38*100)</f>
        <v/>
      </c>
      <c r="D38" s="19" t="n">
        <v>5773</v>
      </c>
      <c r="E38" s="18" t="n">
        <v>507.74221106</v>
      </c>
      <c r="F38" s="20" t="n">
        <v>3.98924119</v>
      </c>
      <c r="G38" s="18" t="n">
        <v>508.81371069</v>
      </c>
      <c r="H38" s="20" t="n">
        <v>4.39161626</v>
      </c>
      <c r="I38" s="18" t="n">
        <v>495.60264579</v>
      </c>
      <c r="J38" s="20" t="n">
        <v>4.10173422</v>
      </c>
      <c r="K38" s="18" t="n">
        <v>483.65768939</v>
      </c>
      <c r="L38" s="20" t="n">
        <v>5.45935902</v>
      </c>
      <c r="M38" s="18" t="n">
        <v>369.61260262</v>
      </c>
      <c r="N38" s="20" t="n">
        <v>18.26023486</v>
      </c>
      <c r="O38" s="18" t="s">
        <v>182</v>
      </c>
      <c r="P38" s="20" t="s">
        <v>182</v>
      </c>
      <c r="Q38" s="18" t="s">
        <v>182</v>
      </c>
      <c r="R38" s="20" t="s">
        <v>182</v>
      </c>
      <c r="S38" s="18" t="s">
        <v>182</v>
      </c>
      <c r="T38" s="20" t="s">
        <v>182</v>
      </c>
      <c r="U38" s="18" t="n">
        <v>432.56665708</v>
      </c>
      <c r="V38" s="20" t="n">
        <v>5.85330537</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(5715.0/B40*100)</f>
        <v/>
      </c>
      <c r="D40" s="19" t="n">
        <v>8442</v>
      </c>
      <c r="E40" s="18" t="n">
        <v>515.5916879500001</v>
      </c>
      <c r="F40" s="20" t="n">
        <v>5.21374476</v>
      </c>
      <c r="G40" s="18" t="n">
        <v>525.22229886</v>
      </c>
      <c r="H40" s="20" t="n">
        <v>4.29543472</v>
      </c>
      <c r="I40" s="18" t="n">
        <v>503.08769588</v>
      </c>
      <c r="J40" s="20" t="n">
        <v>3.29914421</v>
      </c>
      <c r="K40" s="18" t="n">
        <v>478.34974879</v>
      </c>
      <c r="L40" s="20" t="n">
        <v>5.89304324</v>
      </c>
      <c r="M40" s="18" t="n">
        <v>432.02468627</v>
      </c>
      <c r="N40" s="20" t="n">
        <v>21.89614716</v>
      </c>
      <c r="O40" s="18" t="s">
        <v>182</v>
      </c>
      <c r="P40" s="20" t="s">
        <v>182</v>
      </c>
      <c r="Q40" s="18" t="n">
        <v>493.18465857</v>
      </c>
      <c r="R40" s="20" t="n">
        <v>2.25147869</v>
      </c>
      <c r="S40" s="18" t="s">
        <v>182</v>
      </c>
      <c r="T40" s="20" t="s">
        <v>182</v>
      </c>
      <c r="U40" s="18" t="n">
        <v>413.75406421</v>
      </c>
      <c r="V40" s="20" t="n">
        <v>7.0319316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(3114.0/B46*100)</f>
        <v/>
      </c>
      <c r="D46" s="19" t="n">
        <v>20027</v>
      </c>
      <c r="E46" s="18" t="n">
        <v>403.95027692</v>
      </c>
      <c r="F46" s="20" t="n">
        <v>6.20711797</v>
      </c>
      <c r="G46" s="18" t="n">
        <v>431.65894884</v>
      </c>
      <c r="H46" s="20" t="n">
        <v>4.95590142</v>
      </c>
      <c r="I46" s="18" t="n">
        <v>427.75104493</v>
      </c>
      <c r="J46" s="20" t="n">
        <v>4.15143628</v>
      </c>
      <c r="K46" s="18" t="n">
        <v>423.36796325</v>
      </c>
      <c r="L46" s="20" t="n">
        <v>5.11271279</v>
      </c>
      <c r="M46" s="18" t="n">
        <v>307.86644132</v>
      </c>
      <c r="N46" s="20" t="n">
        <v>11.90587687</v>
      </c>
      <c r="O46" s="18" t="s">
        <v>182</v>
      </c>
      <c r="P46" s="20" t="s">
        <v>182</v>
      </c>
      <c r="Q46" s="18" t="s">
        <v>182</v>
      </c>
      <c r="R46" s="20" t="s">
        <v>182</v>
      </c>
      <c r="S46" s="18" t="s">
        <v>182</v>
      </c>
      <c r="T46" s="20" t="s">
        <v>182</v>
      </c>
      <c r="U46" s="18" t="n">
        <v>391.37780996</v>
      </c>
      <c r="V46" s="20" t="n">
        <v>3.79005745</v>
      </c>
    </row>
    <row r="47" spans="1:22">
      <c r="A47" s="15" t="s">
        <v>222</v>
      </c>
      <c r="B47" s="17" t="n">
        <v>5928</v>
      </c>
      <c r="C47" s="18">
        <f>(318.0/B47*100)</f>
        <v/>
      </c>
      <c r="D47" s="19" t="n">
        <v>5610</v>
      </c>
      <c r="E47" s="18" t="n">
        <v>438.07658796</v>
      </c>
      <c r="F47" s="20" t="n">
        <v>8.1204395</v>
      </c>
      <c r="G47" s="18" t="n">
        <v>458.49006594</v>
      </c>
      <c r="H47" s="20" t="n">
        <v>6.32921351</v>
      </c>
      <c r="I47" s="18" t="n">
        <v>455.86635237</v>
      </c>
      <c r="J47" s="20" t="n">
        <v>4.85756194</v>
      </c>
      <c r="K47" s="18" t="n">
        <v>435.39046058</v>
      </c>
      <c r="L47" s="20" t="n">
        <v>6.21375511</v>
      </c>
      <c r="M47" s="18" t="n">
        <v>325.00177883</v>
      </c>
      <c r="N47" s="20" t="n">
        <v>13.28366105</v>
      </c>
      <c r="O47" s="18" t="s">
        <v>182</v>
      </c>
      <c r="P47" s="20" t="s">
        <v>182</v>
      </c>
      <c r="Q47" s="18" t="s">
        <v>182</v>
      </c>
      <c r="R47" s="20" t="s">
        <v>182</v>
      </c>
      <c r="S47" s="18" t="s">
        <v>182</v>
      </c>
      <c r="T47" s="20" t="s">
        <v>182</v>
      </c>
      <c r="U47" s="18" t="n">
        <v>362.65817746</v>
      </c>
      <c r="V47" s="20" t="n">
        <v>6.69508405</v>
      </c>
    </row>
    <row r="48" spans="1:22">
      <c r="A48" s="15" t="s">
        <v>223</v>
      </c>
      <c r="B48" s="17" t="n">
        <v>9841</v>
      </c>
      <c r="C48" s="18">
        <f>(19.0/B48*100)</f>
        <v/>
      </c>
      <c r="D48" s="19" t="n">
        <v>9822</v>
      </c>
      <c r="E48" s="18" t="n">
        <v>476.04122393</v>
      </c>
      <c r="F48" s="20" t="n">
        <v>7.33913939</v>
      </c>
      <c r="G48" s="18" t="n">
        <v>505.75251102</v>
      </c>
      <c r="H48" s="20" t="n">
        <v>5.95366248</v>
      </c>
      <c r="I48" s="18" t="n">
        <v>495.86870185</v>
      </c>
      <c r="J48" s="20" t="n">
        <v>4.83391502</v>
      </c>
      <c r="K48" s="18" t="n">
        <v>515.43367696</v>
      </c>
      <c r="L48" s="20" t="n">
        <v>7.04245338</v>
      </c>
      <c r="M48" s="18" t="n">
        <v>324.36252601</v>
      </c>
      <c r="N48" s="20" t="n">
        <v>11.17732921</v>
      </c>
      <c r="O48" s="18" t="s">
        <v>182</v>
      </c>
      <c r="P48" s="20" t="s">
        <v>182</v>
      </c>
      <c r="Q48" s="18" t="s">
        <v>182</v>
      </c>
      <c r="R48" s="20" t="s">
        <v>182</v>
      </c>
      <c r="S48" s="18" t="s">
        <v>182</v>
      </c>
      <c r="T48" s="20" t="s">
        <v>182</v>
      </c>
      <c r="U48" s="18" t="n">
        <v>418.58479907</v>
      </c>
      <c r="V48" s="20" t="n">
        <v>16.77289928</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(1335.0/B50*100)</f>
        <v/>
      </c>
      <c r="D50" s="19" t="n">
        <v>10460</v>
      </c>
      <c r="E50" s="18" t="n">
        <v>419.59351962</v>
      </c>
      <c r="F50" s="20" t="n">
        <v>7.51052093</v>
      </c>
      <c r="G50" s="18" t="n">
        <v>441.09891242</v>
      </c>
      <c r="H50" s="20" t="n">
        <v>3.96840759</v>
      </c>
      <c r="I50" s="18" t="n">
        <v>438.19943043</v>
      </c>
      <c r="J50" s="20" t="n">
        <v>3.00476422</v>
      </c>
      <c r="K50" s="18" t="n">
        <v>431.87974963</v>
      </c>
      <c r="L50" s="20" t="n">
        <v>4.61328588</v>
      </c>
      <c r="M50" s="18" t="n">
        <v>322.25586987</v>
      </c>
      <c r="N50" s="20" t="n">
        <v>8.56992509</v>
      </c>
      <c r="O50" s="18" t="s">
        <v>182</v>
      </c>
      <c r="P50" s="20" t="s">
        <v>182</v>
      </c>
      <c r="Q50" s="18" t="s">
        <v>182</v>
      </c>
      <c r="R50" s="20" t="s">
        <v>182</v>
      </c>
      <c r="S50" s="18" t="s">
        <v>182</v>
      </c>
      <c r="T50" s="20" t="s">
        <v>182</v>
      </c>
      <c r="U50" s="18" t="n">
        <v>395.38439385</v>
      </c>
      <c r="V50" s="20" t="n">
        <v>8.08846241</v>
      </c>
    </row>
    <row r="51" spans="1:22">
      <c r="A51" s="15" t="s">
        <v>226</v>
      </c>
      <c r="B51" s="17" t="n">
        <v>6866</v>
      </c>
      <c r="C51" s="18">
        <f>(116.0/B51*100)</f>
        <v/>
      </c>
      <c r="D51" s="19" t="n">
        <v>6750</v>
      </c>
      <c r="E51" s="18" t="n">
        <v>444.99575474</v>
      </c>
      <c r="F51" s="20" t="n">
        <v>5.18507054</v>
      </c>
      <c r="G51" s="18" t="n">
        <v>441.07182833</v>
      </c>
      <c r="H51" s="20" t="n">
        <v>4.09744254</v>
      </c>
      <c r="I51" s="18" t="n">
        <v>428.93648357</v>
      </c>
      <c r="J51" s="20" t="n">
        <v>3.02808749</v>
      </c>
      <c r="K51" s="18" t="n">
        <v>429.55717747</v>
      </c>
      <c r="L51" s="20" t="n">
        <v>4.3861248</v>
      </c>
      <c r="M51" s="18" t="n">
        <v>306.15936954</v>
      </c>
      <c r="N51" s="20" t="n">
        <v>16.24559738</v>
      </c>
      <c r="O51" s="18" t="s">
        <v>182</v>
      </c>
      <c r="P51" s="20" t="s">
        <v>182</v>
      </c>
      <c r="Q51" s="18" t="n">
        <v>427.96430568</v>
      </c>
      <c r="R51" s="20" t="n">
        <v>5.20460603</v>
      </c>
      <c r="S51" s="18" t="s">
        <v>182</v>
      </c>
      <c r="T51" s="20" t="s">
        <v>182</v>
      </c>
      <c r="U51" s="18" t="n">
        <v>398.54612306</v>
      </c>
      <c r="V51" s="20" t="n">
        <v>4.91712221</v>
      </c>
    </row>
    <row r="52" spans="1:22">
      <c r="A52" s="15" t="s">
        <v>227</v>
      </c>
      <c r="B52" s="17" t="n">
        <v>5809</v>
      </c>
      <c r="C52" s="18">
        <f>(135.0/B52*100)</f>
        <v/>
      </c>
      <c r="D52" s="19" t="n">
        <v>5674</v>
      </c>
      <c r="E52" s="18" t="n">
        <v>489.995116</v>
      </c>
      <c r="F52" s="20" t="n">
        <v>4.70629716</v>
      </c>
      <c r="G52" s="18" t="n">
        <v>506.31637745</v>
      </c>
      <c r="H52" s="20" t="n">
        <v>3.01497454</v>
      </c>
      <c r="I52" s="18" t="n">
        <v>490.72317847</v>
      </c>
      <c r="J52" s="20" t="n">
        <v>3.15565934</v>
      </c>
      <c r="K52" s="18" t="n">
        <v>479.02436326</v>
      </c>
      <c r="L52" s="20" t="n">
        <v>4.83644089</v>
      </c>
      <c r="M52" s="18" t="n">
        <v>369.52470076</v>
      </c>
      <c r="N52" s="20" t="n">
        <v>22.63947018</v>
      </c>
      <c r="O52" s="18" t="s">
        <v>182</v>
      </c>
      <c r="P52" s="20" t="s">
        <v>182</v>
      </c>
      <c r="Q52" s="18" t="s">
        <v>182</v>
      </c>
      <c r="R52" s="20" t="s">
        <v>182</v>
      </c>
      <c r="S52" s="18" t="s">
        <v>182</v>
      </c>
      <c r="T52" s="20" t="s">
        <v>182</v>
      </c>
      <c r="U52" s="18" t="n">
        <v>400.63503211</v>
      </c>
      <c r="V52" s="20" t="n">
        <v>6.64781183</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(577.0/B54*100)</f>
        <v/>
      </c>
      <c r="D54" s="19" t="n">
        <v>4163</v>
      </c>
      <c r="E54" s="18" t="n">
        <v>343.08615364</v>
      </c>
      <c r="F54" s="20" t="n">
        <v>6.76635097</v>
      </c>
      <c r="G54" s="18" t="n">
        <v>384.46471955</v>
      </c>
      <c r="H54" s="20" t="n">
        <v>5.73338976</v>
      </c>
      <c r="I54" s="18" t="n">
        <v>377.88710257</v>
      </c>
      <c r="J54" s="20" t="n">
        <v>4.15165639</v>
      </c>
      <c r="K54" s="18" t="n">
        <v>376.8890591</v>
      </c>
      <c r="L54" s="20" t="n">
        <v>4.9579223</v>
      </c>
      <c r="M54" s="18" t="n">
        <v>297.57841935</v>
      </c>
      <c r="N54" s="20" t="n">
        <v>8.27344974</v>
      </c>
      <c r="O54" s="18" t="s">
        <v>182</v>
      </c>
      <c r="P54" s="20" t="s">
        <v>182</v>
      </c>
      <c r="Q54" s="18" t="s">
        <v>182</v>
      </c>
      <c r="R54" s="20" t="s">
        <v>182</v>
      </c>
      <c r="S54" s="18" t="s">
        <v>182</v>
      </c>
      <c r="T54" s="20" t="s">
        <v>182</v>
      </c>
      <c r="U54" s="18" t="n">
        <v>319.71009186</v>
      </c>
      <c r="V54" s="20" t="n">
        <v>4.49533796</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532.8579231</v>
      </c>
      <c r="F56" s="20" t="n">
        <v>5.49655465</v>
      </c>
      <c r="G56" s="18" t="n">
        <v>546.9250219100001</v>
      </c>
      <c r="H56" s="20" t="n">
        <v>3.63303149</v>
      </c>
      <c r="I56" s="18" t="n">
        <v>522.94316077</v>
      </c>
      <c r="J56" s="20" t="n">
        <v>2.90644615</v>
      </c>
      <c r="K56" s="18" t="n">
        <v>505.73417144</v>
      </c>
      <c r="L56" s="20" t="n">
        <v>4.85885949</v>
      </c>
      <c r="M56" s="18" t="n">
        <v>431.98054993</v>
      </c>
      <c r="N56" s="20" t="n">
        <v>17.09401393</v>
      </c>
      <c r="O56" s="18" t="s">
        <v>182</v>
      </c>
      <c r="P56" s="20" t="s">
        <v>182</v>
      </c>
      <c r="Q56" s="18" t="s">
        <v>182</v>
      </c>
      <c r="R56" s="20" t="s">
        <v>182</v>
      </c>
      <c r="S56" s="18" t="s">
        <v>182</v>
      </c>
      <c r="T56" s="20" t="s">
        <v>182</v>
      </c>
      <c r="U56" s="18" t="n">
        <v>417.52634238</v>
      </c>
      <c r="V56" s="20" t="n">
        <v>18.02264731</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(292.0/B61*100)</f>
        <v/>
      </c>
      <c r="D61" s="19" t="n">
        <v>6233</v>
      </c>
      <c r="E61" s="18" t="n">
        <v>493.72505486</v>
      </c>
      <c r="F61" s="20" t="n">
        <v>3.86182928</v>
      </c>
      <c r="G61" s="18" t="n">
        <v>482.61356073</v>
      </c>
      <c r="H61" s="20" t="n">
        <v>4.05108364</v>
      </c>
      <c r="I61" s="18" t="n">
        <v>476.50293552</v>
      </c>
      <c r="J61" s="20" t="n">
        <v>3.05132775</v>
      </c>
      <c r="K61" s="18" t="n">
        <v>468.495126</v>
      </c>
      <c r="L61" s="20" t="n">
        <v>4.60763119</v>
      </c>
      <c r="M61" s="18" t="n">
        <v>368.81442632</v>
      </c>
      <c r="N61" s="20" t="n">
        <v>17.16780352</v>
      </c>
      <c r="O61" s="18" t="s">
        <v>182</v>
      </c>
      <c r="P61" s="20" t="s">
        <v>182</v>
      </c>
      <c r="Q61" s="18" t="s">
        <v>182</v>
      </c>
      <c r="R61" s="20" t="s">
        <v>182</v>
      </c>
      <c r="S61" s="18" t="s">
        <v>182</v>
      </c>
      <c r="T61" s="20" t="s">
        <v>182</v>
      </c>
      <c r="U61" s="18" t="n">
        <v>382.10659268</v>
      </c>
      <c r="V61" s="20" t="n">
        <v>8.51234842</v>
      </c>
    </row>
    <row r="62" spans="1:22">
      <c r="A62" s="15" t="s">
        <v>237</v>
      </c>
      <c r="B62" s="17" t="n">
        <v>4476</v>
      </c>
      <c r="C62" s="18">
        <f>(5.0/B62*100)</f>
        <v/>
      </c>
      <c r="D62" s="19" t="n">
        <v>4471</v>
      </c>
      <c r="E62" s="18" t="n">
        <v>504.82722895</v>
      </c>
      <c r="F62" s="20" t="n">
        <v>6.82753447</v>
      </c>
      <c r="G62" s="18" t="n">
        <v>527.27522922</v>
      </c>
      <c r="H62" s="20" t="n">
        <v>3.13525134</v>
      </c>
      <c r="I62" s="18" t="n">
        <v>502.54030714</v>
      </c>
      <c r="J62" s="20" t="n">
        <v>1.45000168</v>
      </c>
      <c r="K62" s="18" t="n">
        <v>494.97479961</v>
      </c>
      <c r="L62" s="20" t="n">
        <v>5.29609111</v>
      </c>
      <c r="M62" s="18" t="n">
        <v>426.5402774</v>
      </c>
      <c r="N62" s="20" t="n">
        <v>15.63912385</v>
      </c>
      <c r="O62" s="18" t="s">
        <v>182</v>
      </c>
      <c r="P62" s="20" t="s">
        <v>182</v>
      </c>
      <c r="Q62" s="18" t="s">
        <v>182</v>
      </c>
      <c r="R62" s="20" t="s">
        <v>182</v>
      </c>
      <c r="S62" s="18" t="s">
        <v>182</v>
      </c>
      <c r="T62" s="20" t="s">
        <v>182</v>
      </c>
      <c r="U62" s="18" t="n">
        <v>475.63528545</v>
      </c>
      <c r="V62" s="20" t="n">
        <v>24.28903648</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(1072.0/B67*100)</f>
        <v/>
      </c>
      <c r="D67" s="19" t="n">
        <v>5899</v>
      </c>
      <c r="E67" s="18" t="n">
        <v>398.08780524</v>
      </c>
      <c r="F67" s="20" t="n">
        <v>6.82898256</v>
      </c>
      <c r="G67" s="18" t="n">
        <v>424.33853147</v>
      </c>
      <c r="H67" s="20" t="n">
        <v>3.97468626</v>
      </c>
      <c r="I67" s="18" t="n">
        <v>415.67363334</v>
      </c>
      <c r="J67" s="20" t="n">
        <v>3.39214654</v>
      </c>
      <c r="K67" s="18" t="n">
        <v>410.15253469</v>
      </c>
      <c r="L67" s="20" t="n">
        <v>5.9551912</v>
      </c>
      <c r="M67" s="18" t="n">
        <v>291.76354753</v>
      </c>
      <c r="N67" s="20" t="n">
        <v>5.37762837</v>
      </c>
      <c r="O67" s="18" t="s">
        <v>182</v>
      </c>
      <c r="P67" s="20" t="s">
        <v>182</v>
      </c>
      <c r="Q67" s="18" t="s">
        <v>182</v>
      </c>
      <c r="R67" s="20" t="s">
        <v>182</v>
      </c>
      <c r="S67" s="18" t="s">
        <v>182</v>
      </c>
      <c r="T67" s="20" t="s">
        <v>182</v>
      </c>
      <c r="U67" s="18" t="n">
        <v>340.17832569</v>
      </c>
      <c r="V67" s="20" t="n">
        <v>6.52081636</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500.27266858</v>
      </c>
      <c r="F70" s="20" t="n">
        <v>9.02197159</v>
      </c>
      <c r="G70" s="18" t="n">
        <v>513.62876476</v>
      </c>
      <c r="H70" s="20" t="n">
        <v>3.25139973</v>
      </c>
      <c r="I70" s="18" t="n">
        <v>496.21515385</v>
      </c>
      <c r="J70" s="20" t="n">
        <v>3.2436118</v>
      </c>
      <c r="K70" s="18" t="n">
        <v>491.16124565</v>
      </c>
      <c r="L70" s="20" t="n">
        <v>6.09850433</v>
      </c>
      <c r="M70" s="18" t="n">
        <v>426.1731216</v>
      </c>
      <c r="N70" s="20" t="n">
        <v>17.43907662</v>
      </c>
      <c r="O70" s="18" t="s">
        <v>182</v>
      </c>
      <c r="P70" s="20" t="s">
        <v>182</v>
      </c>
      <c r="Q70" s="18" t="s">
        <v>182</v>
      </c>
      <c r="R70" s="20" t="s">
        <v>182</v>
      </c>
      <c r="S70" s="18" t="s">
        <v>182</v>
      </c>
      <c r="T70" s="20" t="s">
        <v>182</v>
      </c>
      <c r="U70" s="18" t="n">
        <v>442.04895451</v>
      </c>
      <c r="V70" s="20" t="n">
        <v>7.81924422</v>
      </c>
    </row>
    <row r="71" spans="1:22">
      <c r="A71" s="15" t="s">
        <v>246</v>
      </c>
      <c r="B71" s="17" t="n">
        <v>6115</v>
      </c>
      <c r="C71" s="18">
        <f>(132.0/B71*100)</f>
        <v/>
      </c>
      <c r="D71" s="19" t="n">
        <v>5983</v>
      </c>
      <c r="E71" s="18" t="n">
        <v>555.84991882</v>
      </c>
      <c r="F71" s="20" t="n">
        <v>4.31703939</v>
      </c>
      <c r="G71" s="18" t="n">
        <v>557.94511668</v>
      </c>
      <c r="H71" s="20" t="n">
        <v>2.83333866</v>
      </c>
      <c r="I71" s="18" t="n">
        <v>524.54788196</v>
      </c>
      <c r="J71" s="20" t="n">
        <v>2.3226654</v>
      </c>
      <c r="K71" s="18" t="n">
        <v>519.13758381</v>
      </c>
      <c r="L71" s="20" t="n">
        <v>5.4517921</v>
      </c>
      <c r="M71" s="18" t="n">
        <v>440.86831375</v>
      </c>
      <c r="N71" s="20" t="n">
        <v>17.19045308</v>
      </c>
      <c r="O71" s="18" t="s">
        <v>182</v>
      </c>
      <c r="P71" s="20" t="s">
        <v>182</v>
      </c>
      <c r="Q71" s="18" t="s">
        <v>182</v>
      </c>
      <c r="R71" s="20" t="s">
        <v>182</v>
      </c>
      <c r="S71" s="18" t="s">
        <v>182</v>
      </c>
      <c r="T71" s="20" t="s">
        <v>182</v>
      </c>
      <c r="U71" s="18" t="n">
        <v>514.38538025</v>
      </c>
      <c r="V71" s="20" t="n">
        <v>11.18632511</v>
      </c>
    </row>
    <row r="72" spans="1:22">
      <c r="A72" s="15" t="s">
        <v>247</v>
      </c>
      <c r="B72" s="17" t="n">
        <v>7708</v>
      </c>
      <c r="C72" s="18">
        <f>(9.0/B72*100)</f>
        <v/>
      </c>
      <c r="D72" s="19" t="n">
        <v>7699</v>
      </c>
      <c r="E72" s="18" t="n">
        <v>489.78002539</v>
      </c>
      <c r="F72" s="20" t="n">
        <v>7.096704</v>
      </c>
      <c r="G72" s="18" t="n">
        <v>514.72291201</v>
      </c>
      <c r="H72" s="20" t="n">
        <v>3.87328593</v>
      </c>
      <c r="I72" s="18" t="n">
        <v>492.19048385</v>
      </c>
      <c r="J72" s="20" t="n">
        <v>2.62700125</v>
      </c>
      <c r="K72" s="18" t="n">
        <v>495.59523973</v>
      </c>
      <c r="L72" s="20" t="n">
        <v>4.30565942</v>
      </c>
      <c r="M72" s="18" t="n">
        <v>326.14458683</v>
      </c>
      <c r="N72" s="20" t="n">
        <v>15.96470294</v>
      </c>
      <c r="O72" s="18" t="s">
        <v>182</v>
      </c>
      <c r="P72" s="20" t="s">
        <v>182</v>
      </c>
      <c r="Q72" s="18" t="s">
        <v>182</v>
      </c>
      <c r="R72" s="20" t="s">
        <v>182</v>
      </c>
      <c r="S72" s="18" t="s">
        <v>182</v>
      </c>
      <c r="T72" s="20" t="s">
        <v>182</v>
      </c>
      <c r="U72" s="18" t="n">
        <v>438.51327449</v>
      </c>
      <c r="V72" s="20" t="n">
        <v>20.95317874</v>
      </c>
    </row>
    <row r="73" spans="1:22">
      <c r="A73" s="15" t="s">
        <v>248</v>
      </c>
      <c r="B73" s="17" t="n">
        <v>8249</v>
      </c>
      <c r="C73" s="18">
        <f>(279.0/B73*100)</f>
        <v/>
      </c>
      <c r="D73" s="19" t="n">
        <v>7970</v>
      </c>
      <c r="E73" s="18" t="n">
        <v>408.82144154</v>
      </c>
      <c r="F73" s="20" t="n">
        <v>8.70221085</v>
      </c>
      <c r="G73" s="18" t="n">
        <v>416.30113123</v>
      </c>
      <c r="H73" s="20" t="n">
        <v>5.49264362</v>
      </c>
      <c r="I73" s="18" t="n">
        <v>412.18792223</v>
      </c>
      <c r="J73" s="20" t="n">
        <v>3.34369462</v>
      </c>
      <c r="K73" s="18" t="n">
        <v>409.38127324</v>
      </c>
      <c r="L73" s="20" t="n">
        <v>5.63099541</v>
      </c>
      <c r="M73" s="18" t="n">
        <v>351.84252841</v>
      </c>
      <c r="N73" s="20" t="n">
        <v>8.1004358</v>
      </c>
      <c r="O73" s="18" t="s">
        <v>182</v>
      </c>
      <c r="P73" s="20" t="s">
        <v>182</v>
      </c>
      <c r="Q73" s="18" t="s">
        <v>182</v>
      </c>
      <c r="R73" s="20" t="s">
        <v>182</v>
      </c>
      <c r="S73" s="18" t="s">
        <v>182</v>
      </c>
      <c r="T73" s="20" t="s">
        <v>182</v>
      </c>
      <c r="U73" s="18" t="n">
        <v>363.18235354</v>
      </c>
      <c r="V73" s="20" t="n">
        <v>9.60752583</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(368.0/B77*100)</f>
        <v/>
      </c>
      <c r="D77" s="19" t="n">
        <v>5694</v>
      </c>
      <c r="E77" s="18" t="n">
        <v>446.1846897</v>
      </c>
      <c r="F77" s="20" t="n">
        <v>6.11745926</v>
      </c>
      <c r="G77" s="18" t="n">
        <v>470.39397184</v>
      </c>
      <c r="H77" s="20" t="n">
        <v>4.69496037</v>
      </c>
      <c r="I77" s="18" t="n">
        <v>456.16240842</v>
      </c>
      <c r="J77" s="20" t="n">
        <v>3.21219555</v>
      </c>
      <c r="K77" s="18" t="n">
        <v>449.13530352</v>
      </c>
      <c r="L77" s="20" t="n">
        <v>5.096941</v>
      </c>
      <c r="M77" s="18" t="n">
        <v>324.87880635</v>
      </c>
      <c r="N77" s="20" t="n">
        <v>14.89113436</v>
      </c>
      <c r="O77" s="18" t="s">
        <v>182</v>
      </c>
      <c r="P77" s="20" t="s">
        <v>182</v>
      </c>
      <c r="Q77" s="18" t="s">
        <v>182</v>
      </c>
      <c r="R77" s="20" t="s">
        <v>182</v>
      </c>
      <c r="S77" s="18" t="s">
        <v>182</v>
      </c>
      <c r="T77" s="20" t="s">
        <v>182</v>
      </c>
      <c r="U77" s="18" t="n">
        <v>382.39949136</v>
      </c>
      <c r="V77" s="20" t="n">
        <v>4.53672674</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373</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518.58523331</v>
      </c>
      <c r="F7" s="20" t="n">
        <v>5.09674284</v>
      </c>
      <c r="G7" s="18" t="n">
        <v>520.9549442700001</v>
      </c>
      <c r="H7" s="20" t="n">
        <v>2.93109847</v>
      </c>
      <c r="I7" s="18" t="n">
        <v>509.73192355</v>
      </c>
      <c r="J7" s="20" t="n">
        <v>2.52459708</v>
      </c>
      <c r="K7" s="18" t="n">
        <v>493.48684961</v>
      </c>
      <c r="L7" s="20" t="n">
        <v>4.1801523</v>
      </c>
      <c r="M7" s="18" t="n">
        <v>407.59514641</v>
      </c>
      <c r="N7" s="20" t="n">
        <v>17.19088166</v>
      </c>
      <c r="O7" s="18" t="s">
        <v>182</v>
      </c>
      <c r="P7" s="20" t="s">
        <v>182</v>
      </c>
      <c r="Q7" s="18" t="s">
        <v>182</v>
      </c>
      <c r="R7" s="20" t="s">
        <v>182</v>
      </c>
      <c r="S7" s="18" t="s">
        <v>182</v>
      </c>
      <c r="T7" s="20" t="s">
        <v>182</v>
      </c>
      <c r="U7" s="18" t="n">
        <v>468.87901953</v>
      </c>
      <c r="V7" s="20" t="n">
        <v>4.50765206</v>
      </c>
    </row>
    <row r="8" spans="1:22">
      <c r="A8" s="15" t="s">
        <v>183</v>
      </c>
      <c r="B8" s="17" t="n">
        <v>7007</v>
      </c>
      <c r="C8" s="18">
        <f>(306.0/B8*100)</f>
        <v/>
      </c>
      <c r="D8" s="19" t="n">
        <v>6701</v>
      </c>
      <c r="E8" s="18" t="n">
        <v>500.53086914</v>
      </c>
      <c r="F8" s="20" t="n">
        <v>3.20722159</v>
      </c>
      <c r="G8" s="18" t="n">
        <v>505.46324677</v>
      </c>
      <c r="H8" s="20" t="n">
        <v>3.06605179</v>
      </c>
      <c r="I8" s="18" t="n">
        <v>486.19719094</v>
      </c>
      <c r="J8" s="20" t="n">
        <v>4.17759502</v>
      </c>
      <c r="K8" s="18" t="n">
        <v>459.04807181</v>
      </c>
      <c r="L8" s="20" t="n">
        <v>6.10297705</v>
      </c>
      <c r="M8" s="18" t="n">
        <v>386.26625258</v>
      </c>
      <c r="N8" s="20" t="n">
        <v>31.80566846</v>
      </c>
      <c r="O8" s="18" t="s">
        <v>182</v>
      </c>
      <c r="P8" s="20" t="s">
        <v>182</v>
      </c>
      <c r="Q8" s="18" t="n">
        <v>361.38025951</v>
      </c>
      <c r="R8" s="20" t="n">
        <v>22.72565673</v>
      </c>
      <c r="S8" s="18" t="s">
        <v>182</v>
      </c>
      <c r="T8" s="20" t="s">
        <v>182</v>
      </c>
      <c r="U8" s="18" t="n">
        <v>405.89354885</v>
      </c>
      <c r="V8" s="20" t="n">
        <v>7.15490086</v>
      </c>
    </row>
    <row r="9" spans="1:22">
      <c r="A9" s="15" t="s">
        <v>184</v>
      </c>
      <c r="B9" s="17" t="n">
        <v>9651</v>
      </c>
      <c r="C9" s="18">
        <f>(709.0/B9*100)</f>
        <v/>
      </c>
      <c r="D9" s="19" t="n">
        <v>8942</v>
      </c>
      <c r="E9" s="18" t="n">
        <v>518.7056969499999</v>
      </c>
      <c r="F9" s="20" t="n">
        <v>3.73366468</v>
      </c>
      <c r="G9" s="18" t="n">
        <v>533.2245404499999</v>
      </c>
      <c r="H9" s="20" t="n">
        <v>2.94569465</v>
      </c>
      <c r="I9" s="18" t="n">
        <v>510.53679875</v>
      </c>
      <c r="J9" s="20" t="n">
        <v>2.77813466</v>
      </c>
      <c r="K9" s="18" t="n">
        <v>469.66490803</v>
      </c>
      <c r="L9" s="20" t="n">
        <v>4.29884565</v>
      </c>
      <c r="M9" s="18" t="n">
        <v>468.80407001</v>
      </c>
      <c r="N9" s="20" t="n">
        <v>44.15422539</v>
      </c>
      <c r="O9" s="18" t="s">
        <v>182</v>
      </c>
      <c r="P9" s="20" t="s">
        <v>182</v>
      </c>
      <c r="Q9" s="18" t="n">
        <v>347.7815185</v>
      </c>
      <c r="R9" s="20" t="n">
        <v>11.20716786</v>
      </c>
      <c r="S9" s="18" t="s">
        <v>182</v>
      </c>
      <c r="T9" s="20" t="s">
        <v>182</v>
      </c>
      <c r="U9" s="18" t="n">
        <v>422.20821467</v>
      </c>
      <c r="V9" s="20" t="n">
        <v>5.54082367</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526.66780551</v>
      </c>
      <c r="R10" s="20" t="n">
        <v>2.30093959</v>
      </c>
      <c r="S10" s="18" t="s">
        <v>182</v>
      </c>
      <c r="T10" s="20" t="s">
        <v>182</v>
      </c>
      <c r="U10" s="18" t="s">
        <v>182</v>
      </c>
      <c r="V10" s="20" t="s">
        <v>182</v>
      </c>
    </row>
    <row r="11" spans="1:22">
      <c r="A11" s="15" t="s">
        <v>186</v>
      </c>
      <c r="B11" s="17" t="n">
        <v>7053</v>
      </c>
      <c r="C11" s="18">
        <f>(192.0/B11*100)</f>
        <v/>
      </c>
      <c r="D11" s="19" t="n">
        <v>6861</v>
      </c>
      <c r="E11" s="18" t="n">
        <v>460.06728578</v>
      </c>
      <c r="F11" s="20" t="n">
        <v>5.61496784</v>
      </c>
      <c r="G11" s="18" t="n">
        <v>480.49167648</v>
      </c>
      <c r="H11" s="20" t="n">
        <v>2.90243984</v>
      </c>
      <c r="I11" s="18" t="n">
        <v>464.22852242</v>
      </c>
      <c r="J11" s="20" t="n">
        <v>3.38403719</v>
      </c>
      <c r="K11" s="18" t="n">
        <v>451.50778796</v>
      </c>
      <c r="L11" s="20" t="n">
        <v>4.3029338</v>
      </c>
      <c r="M11" s="18" t="n">
        <v>312.95665784</v>
      </c>
      <c r="N11" s="20" t="n">
        <v>30.7330562</v>
      </c>
      <c r="O11" s="18" t="s">
        <v>182</v>
      </c>
      <c r="P11" s="20" t="s">
        <v>182</v>
      </c>
      <c r="Q11" s="18" t="s">
        <v>182</v>
      </c>
      <c r="R11" s="20" t="s">
        <v>182</v>
      </c>
      <c r="S11" s="18" t="s">
        <v>182</v>
      </c>
      <c r="T11" s="20" t="s">
        <v>182</v>
      </c>
      <c r="U11" s="18" t="n">
        <v>418.20808517</v>
      </c>
      <c r="V11" s="20" t="n">
        <v>6.92199385</v>
      </c>
    </row>
    <row r="12" spans="1:22">
      <c r="A12" s="15" t="s">
        <v>187</v>
      </c>
      <c r="B12" s="17" t="n">
        <v>6894</v>
      </c>
      <c r="C12" s="18">
        <f>(129.0/B12*100)</f>
        <v/>
      </c>
      <c r="D12" s="19" t="n">
        <v>6765</v>
      </c>
      <c r="E12" s="18" t="n">
        <v>500.89034485</v>
      </c>
      <c r="F12" s="20" t="n">
        <v>4.82396211</v>
      </c>
      <c r="G12" s="18" t="n">
        <v>510.34825979</v>
      </c>
      <c r="H12" s="20" t="n">
        <v>2.86640183</v>
      </c>
      <c r="I12" s="18" t="n">
        <v>493.99636682</v>
      </c>
      <c r="J12" s="20" t="n">
        <v>3.22760745</v>
      </c>
      <c r="K12" s="18" t="n">
        <v>475.96206565</v>
      </c>
      <c r="L12" s="20" t="n">
        <v>6.21507107</v>
      </c>
      <c r="M12" s="18" t="n">
        <v>401.25210766</v>
      </c>
      <c r="N12" s="20" t="n">
        <v>22.85696234</v>
      </c>
      <c r="O12" s="18" t="s">
        <v>182</v>
      </c>
      <c r="P12" s="20" t="s">
        <v>182</v>
      </c>
      <c r="Q12" s="18" t="n">
        <v>332.31014509</v>
      </c>
      <c r="R12" s="20" t="n">
        <v>18.34291261</v>
      </c>
      <c r="S12" s="18" t="s">
        <v>182</v>
      </c>
      <c r="T12" s="20" t="s">
        <v>182</v>
      </c>
      <c r="U12" s="18" t="n">
        <v>405.23190361</v>
      </c>
      <c r="V12" s="20" t="n">
        <v>7.19108228</v>
      </c>
    </row>
    <row r="13" spans="1:22">
      <c r="A13" s="15" t="s">
        <v>188</v>
      </c>
      <c r="B13" s="17" t="n">
        <v>7161</v>
      </c>
      <c r="C13" s="18">
        <f>(382.0/B13*100)</f>
        <v/>
      </c>
      <c r="D13" s="19" t="n">
        <v>6779</v>
      </c>
      <c r="E13" s="18" t="n">
        <v>516.78525088</v>
      </c>
      <c r="F13" s="20" t="n">
        <v>4.78965402</v>
      </c>
      <c r="G13" s="18" t="n">
        <v>526.12376226</v>
      </c>
      <c r="H13" s="20" t="n">
        <v>2.77890283</v>
      </c>
      <c r="I13" s="18" t="n">
        <v>509.29504346</v>
      </c>
      <c r="J13" s="20" t="n">
        <v>3.05963435</v>
      </c>
      <c r="K13" s="18" t="n">
        <v>497.16154902</v>
      </c>
      <c r="L13" s="20" t="n">
        <v>4.33928933</v>
      </c>
      <c r="M13" s="18" t="n">
        <v>391.87245923</v>
      </c>
      <c r="N13" s="20" t="n">
        <v>22.46267813</v>
      </c>
      <c r="O13" s="18" t="s">
        <v>182</v>
      </c>
      <c r="P13" s="20" t="s">
        <v>182</v>
      </c>
      <c r="Q13" s="18" t="n">
        <v>407.4699787</v>
      </c>
      <c r="R13" s="20" t="n">
        <v>6.79601306</v>
      </c>
      <c r="S13" s="18" t="s">
        <v>182</v>
      </c>
      <c r="T13" s="20" t="s">
        <v>182</v>
      </c>
      <c r="U13" s="18" t="n">
        <v>418.52545105</v>
      </c>
      <c r="V13" s="20" t="n">
        <v>7.22465368</v>
      </c>
    </row>
    <row r="14" spans="1:22">
      <c r="A14" s="15" t="s">
        <v>189</v>
      </c>
      <c r="B14" s="17" t="n">
        <v>5587</v>
      </c>
      <c r="C14" s="18">
        <f>(214.0/B14*100)</f>
        <v/>
      </c>
      <c r="D14" s="19" t="n">
        <v>5373</v>
      </c>
      <c r="E14" s="18" t="n">
        <v>537.05952014</v>
      </c>
      <c r="F14" s="20" t="n">
        <v>4.69789001</v>
      </c>
      <c r="G14" s="18" t="n">
        <v>537.92954367</v>
      </c>
      <c r="H14" s="20" t="n">
        <v>3.0828479</v>
      </c>
      <c r="I14" s="18" t="n">
        <v>508.33103076</v>
      </c>
      <c r="J14" s="20" t="n">
        <v>2.92120132</v>
      </c>
      <c r="K14" s="18" t="n">
        <v>497.1106531</v>
      </c>
      <c r="L14" s="20" t="n">
        <v>4.85797355</v>
      </c>
      <c r="M14" s="18" t="n">
        <v>397.46444377</v>
      </c>
      <c r="N14" s="20" t="n">
        <v>18.97557136</v>
      </c>
      <c r="O14" s="18" t="s">
        <v>182</v>
      </c>
      <c r="P14" s="20" t="s">
        <v>182</v>
      </c>
      <c r="Q14" s="18" t="s">
        <v>182</v>
      </c>
      <c r="R14" s="20" t="s">
        <v>182</v>
      </c>
      <c r="S14" s="18" t="s">
        <v>182</v>
      </c>
      <c r="T14" s="20" t="s">
        <v>182</v>
      </c>
      <c r="U14" s="18" t="n">
        <v>461.9594577</v>
      </c>
      <c r="V14" s="20" t="n">
        <v>9.669998830000001</v>
      </c>
    </row>
    <row r="15" spans="1:22">
      <c r="A15" s="15" t="s">
        <v>190</v>
      </c>
      <c r="B15" s="17" t="n">
        <v>5882</v>
      </c>
      <c r="C15" s="18">
        <f>(215.0/B15*100)</f>
        <v/>
      </c>
      <c r="D15" s="19" t="n">
        <v>5667</v>
      </c>
      <c r="E15" s="18" t="n">
        <v>522.923716</v>
      </c>
      <c r="F15" s="20" t="n">
        <v>5.81645326</v>
      </c>
      <c r="G15" s="18" t="n">
        <v>544.15102898</v>
      </c>
      <c r="H15" s="20" t="n">
        <v>3.29345155</v>
      </c>
      <c r="I15" s="18" t="n">
        <v>534.65452005</v>
      </c>
      <c r="J15" s="20" t="n">
        <v>2.6330743</v>
      </c>
      <c r="K15" s="18" t="n">
        <v>520.62466556</v>
      </c>
      <c r="L15" s="20" t="n">
        <v>5.63402631</v>
      </c>
      <c r="M15" s="18" t="n">
        <v>346.97734016</v>
      </c>
      <c r="N15" s="20" t="n">
        <v>25.67199834</v>
      </c>
      <c r="O15" s="18" t="s">
        <v>182</v>
      </c>
      <c r="P15" s="20" t="s">
        <v>182</v>
      </c>
      <c r="Q15" s="18" t="n">
        <v>367.66871077</v>
      </c>
      <c r="R15" s="20" t="n">
        <v>14.82638214</v>
      </c>
      <c r="S15" s="18" t="s">
        <v>182</v>
      </c>
      <c r="T15" s="20" t="s">
        <v>182</v>
      </c>
      <c r="U15" s="18" t="n">
        <v>449.40993881</v>
      </c>
      <c r="V15" s="20" t="n">
        <v>7.80971396</v>
      </c>
    </row>
    <row r="16" spans="1:22">
      <c r="A16" s="15" t="s">
        <v>191</v>
      </c>
      <c r="B16" s="17" t="n">
        <v>6108</v>
      </c>
      <c r="C16" s="18">
        <f>(283.0/B16*100)</f>
        <v/>
      </c>
      <c r="D16" s="19" t="n">
        <v>5825</v>
      </c>
      <c r="E16" s="18" t="n">
        <v>515.8166562500001</v>
      </c>
      <c r="F16" s="20" t="n">
        <v>5.35428456</v>
      </c>
      <c r="G16" s="18" t="n">
        <v>540.96757397</v>
      </c>
      <c r="H16" s="20" t="n">
        <v>4.39116348</v>
      </c>
      <c r="I16" s="18" t="n">
        <v>515.06106903</v>
      </c>
      <c r="J16" s="20" t="n">
        <v>2.84277223</v>
      </c>
      <c r="K16" s="18" t="n">
        <v>473.68140632</v>
      </c>
      <c r="L16" s="20" t="n">
        <v>4.72206012</v>
      </c>
      <c r="M16" s="18" t="n">
        <v>327.78468044</v>
      </c>
      <c r="N16" s="20" t="n">
        <v>17.76127597</v>
      </c>
      <c r="O16" s="18" t="s">
        <v>182</v>
      </c>
      <c r="P16" s="20" t="s">
        <v>182</v>
      </c>
      <c r="Q16" s="18" t="s">
        <v>182</v>
      </c>
      <c r="R16" s="20" t="s">
        <v>182</v>
      </c>
      <c r="S16" s="18" t="s">
        <v>182</v>
      </c>
      <c r="T16" s="20" t="s">
        <v>182</v>
      </c>
      <c r="U16" s="18" t="n">
        <v>399.62886014</v>
      </c>
      <c r="V16" s="20" t="n">
        <v>8.065967929999999</v>
      </c>
    </row>
    <row r="17" spans="1:22">
      <c r="A17" s="15" t="s">
        <v>192</v>
      </c>
      <c r="B17" s="17" t="n">
        <v>6504</v>
      </c>
      <c r="C17" s="18">
        <f>(868.0/B17*100)</f>
        <v/>
      </c>
      <c r="D17" s="19" t="n">
        <v>5636</v>
      </c>
      <c r="E17" s="18" t="n">
        <v>531.08705806</v>
      </c>
      <c r="F17" s="20" t="n">
        <v>3.94210756</v>
      </c>
      <c r="G17" s="18" t="n">
        <v>537.3881497900001</v>
      </c>
      <c r="H17" s="20" t="n">
        <v>3.05083165</v>
      </c>
      <c r="I17" s="18" t="n">
        <v>515.4934894199999</v>
      </c>
      <c r="J17" s="20" t="n">
        <v>3.95793809</v>
      </c>
      <c r="K17" s="18" t="n">
        <v>501.50731519</v>
      </c>
      <c r="L17" s="20" t="n">
        <v>6.67064746</v>
      </c>
      <c r="M17" s="18" t="s">
        <v>182</v>
      </c>
      <c r="N17" s="20" t="s">
        <v>182</v>
      </c>
      <c r="O17" s="18" t="s">
        <v>182</v>
      </c>
      <c r="P17" s="20" t="s">
        <v>182</v>
      </c>
      <c r="Q17" s="18" t="n">
        <v>338.260297</v>
      </c>
      <c r="R17" s="20" t="n">
        <v>14.23011861</v>
      </c>
      <c r="S17" s="18" t="s">
        <v>182</v>
      </c>
      <c r="T17" s="20" t="s">
        <v>182</v>
      </c>
      <c r="U17" s="18" t="n">
        <v>432.8075763</v>
      </c>
      <c r="V17" s="20" t="n">
        <v>7.95800181</v>
      </c>
    </row>
    <row r="18" spans="1:22">
      <c r="A18" s="15" t="s">
        <v>193</v>
      </c>
      <c r="B18" s="17" t="n">
        <v>5532</v>
      </c>
      <c r="C18" s="18">
        <f>(44.0/B18*100)</f>
        <v/>
      </c>
      <c r="D18" s="19" t="n">
        <v>5488</v>
      </c>
      <c r="E18" s="18" t="n">
        <v>470.82149005</v>
      </c>
      <c r="F18" s="20" t="n">
        <v>7.42658863</v>
      </c>
      <c r="G18" s="18" t="n">
        <v>493.35754071</v>
      </c>
      <c r="H18" s="20" t="n">
        <v>4.95359079</v>
      </c>
      <c r="I18" s="18" t="n">
        <v>479.31235331</v>
      </c>
      <c r="J18" s="20" t="n">
        <v>3.79652947</v>
      </c>
      <c r="K18" s="18" t="n">
        <v>448.7492209</v>
      </c>
      <c r="L18" s="20" t="n">
        <v>5.76621111</v>
      </c>
      <c r="M18" s="18" t="n">
        <v>344.14369298</v>
      </c>
      <c r="N18" s="20" t="n">
        <v>18.50959331</v>
      </c>
      <c r="O18" s="18" t="s">
        <v>182</v>
      </c>
      <c r="P18" s="20" t="s">
        <v>182</v>
      </c>
      <c r="Q18" s="18" t="s">
        <v>182</v>
      </c>
      <c r="R18" s="20" t="s">
        <v>182</v>
      </c>
      <c r="S18" s="18" t="s">
        <v>182</v>
      </c>
      <c r="T18" s="20" t="s">
        <v>182</v>
      </c>
      <c r="U18" s="18" t="n">
        <v>388.19962873</v>
      </c>
      <c r="V18" s="20" t="n">
        <v>8.43799733</v>
      </c>
    </row>
    <row r="19" spans="1:22">
      <c r="A19" s="15" t="s">
        <v>194</v>
      </c>
      <c r="B19" s="17" t="n">
        <v>5658</v>
      </c>
      <c r="C19" s="18">
        <f>(345.0/B19*100)</f>
        <v/>
      </c>
      <c r="D19" s="19" t="n">
        <v>5313</v>
      </c>
      <c r="E19" s="18" t="n">
        <v>490.5413137</v>
      </c>
      <c r="F19" s="20" t="n">
        <v>5.06445964</v>
      </c>
      <c r="G19" s="18" t="n">
        <v>496.66258058</v>
      </c>
      <c r="H19" s="20" t="n">
        <v>4.08844855</v>
      </c>
      <c r="I19" s="18" t="n">
        <v>470.22746128</v>
      </c>
      <c r="J19" s="20" t="n">
        <v>3.26707369</v>
      </c>
      <c r="K19" s="18" t="n">
        <v>443.77956806</v>
      </c>
      <c r="L19" s="20" t="n">
        <v>4.98870368</v>
      </c>
      <c r="M19" s="18" t="n">
        <v>417.5235188</v>
      </c>
      <c r="N19" s="20" t="n">
        <v>18.56400748</v>
      </c>
      <c r="O19" s="18" t="s">
        <v>182</v>
      </c>
      <c r="P19" s="20" t="s">
        <v>182</v>
      </c>
      <c r="Q19" s="18" t="s">
        <v>182</v>
      </c>
      <c r="R19" s="20" t="s">
        <v>182</v>
      </c>
      <c r="S19" s="18" t="s">
        <v>182</v>
      </c>
      <c r="T19" s="20" t="s">
        <v>182</v>
      </c>
      <c r="U19" s="18" t="n">
        <v>390.81406685</v>
      </c>
      <c r="V19" s="20" t="n">
        <v>6.84571695</v>
      </c>
    </row>
    <row r="20" spans="1:22">
      <c r="A20" s="15" t="s">
        <v>195</v>
      </c>
      <c r="B20" s="17" t="n">
        <v>3371</v>
      </c>
      <c r="C20" s="18">
        <f>(81.0/B20*100)</f>
        <v/>
      </c>
      <c r="D20" s="19" t="n">
        <v>3290</v>
      </c>
      <c r="E20" s="18" t="n">
        <v>486.97333721</v>
      </c>
      <c r="F20" s="20" t="n">
        <v>6.71010955</v>
      </c>
      <c r="G20" s="18" t="n">
        <v>502.53791712</v>
      </c>
      <c r="H20" s="20" t="n">
        <v>4.04861794</v>
      </c>
      <c r="I20" s="18" t="n">
        <v>485.5055476</v>
      </c>
      <c r="J20" s="20" t="n">
        <v>3.07797388</v>
      </c>
      <c r="K20" s="18" t="n">
        <v>485.83783309</v>
      </c>
      <c r="L20" s="20" t="n">
        <v>7.21235575</v>
      </c>
      <c r="M20" s="18" t="s">
        <v>182</v>
      </c>
      <c r="N20" s="20" t="s">
        <v>182</v>
      </c>
      <c r="O20" s="18" t="s">
        <v>182</v>
      </c>
      <c r="P20" s="20" t="s">
        <v>182</v>
      </c>
      <c r="Q20" s="18" t="s">
        <v>182</v>
      </c>
      <c r="R20" s="20" t="s">
        <v>182</v>
      </c>
      <c r="S20" s="18" t="s">
        <v>182</v>
      </c>
      <c r="T20" s="20" t="s">
        <v>182</v>
      </c>
      <c r="U20" s="18" t="n">
        <v>416.95405482</v>
      </c>
      <c r="V20" s="20" t="n">
        <v>5.21580626</v>
      </c>
    </row>
    <row r="21" spans="1:22">
      <c r="A21" s="15" t="s">
        <v>196</v>
      </c>
      <c r="B21" s="17" t="n">
        <v>5741</v>
      </c>
      <c r="C21" s="18">
        <f>(122.0/B21*100)</f>
        <v/>
      </c>
      <c r="D21" s="19" t="n">
        <v>5619</v>
      </c>
      <c r="E21" s="18" t="n">
        <v>524.68467443</v>
      </c>
      <c r="F21" s="20" t="n">
        <v>4.28454511</v>
      </c>
      <c r="G21" s="18" t="n">
        <v>533.57259492</v>
      </c>
      <c r="H21" s="20" t="n">
        <v>3.11388023</v>
      </c>
      <c r="I21" s="18" t="n">
        <v>521.41604003</v>
      </c>
      <c r="J21" s="20" t="n">
        <v>2.7486316</v>
      </c>
      <c r="K21" s="18" t="n">
        <v>511.76625792</v>
      </c>
      <c r="L21" s="20" t="n">
        <v>4.65550422</v>
      </c>
      <c r="M21" s="18" t="n">
        <v>412.14039851</v>
      </c>
      <c r="N21" s="20" t="n">
        <v>36.64432922</v>
      </c>
      <c r="O21" s="18" t="s">
        <v>182</v>
      </c>
      <c r="P21" s="20" t="s">
        <v>182</v>
      </c>
      <c r="Q21" s="18" t="s">
        <v>182</v>
      </c>
      <c r="R21" s="20" t="s">
        <v>182</v>
      </c>
      <c r="S21" s="18" t="s">
        <v>182</v>
      </c>
      <c r="T21" s="20" t="s">
        <v>182</v>
      </c>
      <c r="U21" s="18" t="n">
        <v>459.82437294</v>
      </c>
      <c r="V21" s="20" t="n">
        <v>8.442402619999999</v>
      </c>
    </row>
    <row r="22" spans="1:22">
      <c r="A22" s="15" t="s">
        <v>197</v>
      </c>
      <c r="B22" s="17" t="n">
        <v>6598</v>
      </c>
      <c r="C22" s="18">
        <f>(108.0/B22*100)</f>
        <v/>
      </c>
      <c r="D22" s="19" t="n">
        <v>6490</v>
      </c>
      <c r="E22" s="18" t="n">
        <v>507.08719536</v>
      </c>
      <c r="F22" s="20" t="n">
        <v>6.47047027</v>
      </c>
      <c r="G22" s="18" t="n">
        <v>512.77724503</v>
      </c>
      <c r="H22" s="20" t="n">
        <v>5.36524609</v>
      </c>
      <c r="I22" s="18" t="n">
        <v>484.93004162</v>
      </c>
      <c r="J22" s="20" t="n">
        <v>4.23254909</v>
      </c>
      <c r="K22" s="18" t="n">
        <v>466.7515468</v>
      </c>
      <c r="L22" s="20" t="n">
        <v>4.57189679</v>
      </c>
      <c r="M22" s="18" t="n">
        <v>371.78539807</v>
      </c>
      <c r="N22" s="20" t="n">
        <v>9.287245390000001</v>
      </c>
      <c r="O22" s="18" t="s">
        <v>182</v>
      </c>
      <c r="P22" s="20" t="s">
        <v>182</v>
      </c>
      <c r="Q22" s="18" t="n">
        <v>481.75555063</v>
      </c>
      <c r="R22" s="20" t="n">
        <v>8.711038220000001</v>
      </c>
      <c r="S22" s="18" t="s">
        <v>182</v>
      </c>
      <c r="T22" s="20" t="s">
        <v>182</v>
      </c>
      <c r="U22" s="18" t="n">
        <v>385.40417597</v>
      </c>
      <c r="V22" s="20" t="n">
        <v>8.677565599999999</v>
      </c>
    </row>
    <row r="23" spans="1:22">
      <c r="A23" s="15" t="s">
        <v>198</v>
      </c>
      <c r="B23" s="17" t="n">
        <v>11583</v>
      </c>
      <c r="C23" s="18">
        <f>(592.0/B23*100)</f>
        <v/>
      </c>
      <c r="D23" s="19" t="n">
        <v>10991</v>
      </c>
      <c r="E23" s="18" t="n">
        <v>493.92186967</v>
      </c>
      <c r="F23" s="20" t="n">
        <v>6.07513063</v>
      </c>
      <c r="G23" s="18" t="n">
        <v>513.10811417</v>
      </c>
      <c r="H23" s="20" t="n">
        <v>4.91181298</v>
      </c>
      <c r="I23" s="18" t="n">
        <v>488.84619314</v>
      </c>
      <c r="J23" s="20" t="n">
        <v>2.83651464</v>
      </c>
      <c r="K23" s="18" t="n">
        <v>478.27180326</v>
      </c>
      <c r="L23" s="20" t="n">
        <v>4.93542113</v>
      </c>
      <c r="M23" s="18" t="n">
        <v>415.78740956</v>
      </c>
      <c r="N23" s="20" t="n">
        <v>22.44752181</v>
      </c>
      <c r="O23" s="18" t="s">
        <v>182</v>
      </c>
      <c r="P23" s="20" t="s">
        <v>182</v>
      </c>
      <c r="Q23" s="18" t="s">
        <v>182</v>
      </c>
      <c r="R23" s="20" t="s">
        <v>182</v>
      </c>
      <c r="S23" s="18" t="s">
        <v>182</v>
      </c>
      <c r="T23" s="20" t="s">
        <v>182</v>
      </c>
      <c r="U23" s="18" t="n">
        <v>417.35656353</v>
      </c>
      <c r="V23" s="20" t="n">
        <v>6.96956484</v>
      </c>
    </row>
    <row r="24" spans="1:22">
      <c r="A24" s="15" t="s">
        <v>199</v>
      </c>
      <c r="B24" s="17" t="n">
        <v>6647</v>
      </c>
      <c r="C24" s="18">
        <f>(36.0/B24*100)</f>
        <v/>
      </c>
      <c r="D24" s="19" t="n">
        <v>6611</v>
      </c>
      <c r="E24" s="18" t="n">
        <v>511.45170407</v>
      </c>
      <c r="F24" s="20" t="n">
        <v>3.83864703</v>
      </c>
      <c r="G24" s="18" t="n">
        <v>525.60330958</v>
      </c>
      <c r="H24" s="20" t="n">
        <v>3.44144653</v>
      </c>
      <c r="I24" s="18" t="n">
        <v>517.91314561</v>
      </c>
      <c r="J24" s="20" t="n">
        <v>4.20645443</v>
      </c>
      <c r="K24" s="18" t="n">
        <v>513.05263737</v>
      </c>
      <c r="L24" s="20" t="n">
        <v>7.69588029</v>
      </c>
      <c r="M24" s="18" t="n">
        <v>421.72680658</v>
      </c>
      <c r="N24" s="20" t="n">
        <v>17.49008828</v>
      </c>
      <c r="O24" s="18" t="s">
        <v>182</v>
      </c>
      <c r="P24" s="20" t="s">
        <v>182</v>
      </c>
      <c r="Q24" s="18" t="s">
        <v>182</v>
      </c>
      <c r="R24" s="20" t="s">
        <v>182</v>
      </c>
      <c r="S24" s="18" t="s">
        <v>182</v>
      </c>
      <c r="T24" s="20" t="s">
        <v>182</v>
      </c>
      <c r="U24" s="18" t="n">
        <v>437.46118646</v>
      </c>
      <c r="V24" s="20" t="n">
        <v>13.73065522</v>
      </c>
    </row>
    <row r="25" spans="1:22">
      <c r="A25" s="15" t="s">
        <v>200</v>
      </c>
      <c r="B25" s="17" t="n">
        <v>5581</v>
      </c>
      <c r="C25" s="18">
        <f>(28.0/B25*100)</f>
        <v/>
      </c>
      <c r="D25" s="19" t="n">
        <v>5553</v>
      </c>
      <c r="E25" s="18" t="n">
        <v>523.98578642</v>
      </c>
      <c r="F25" s="20" t="n">
        <v>4.24259764</v>
      </c>
      <c r="G25" s="18" t="n">
        <v>521.2133376100001</v>
      </c>
      <c r="H25" s="20" t="n">
        <v>3.60446559</v>
      </c>
      <c r="I25" s="18" t="n">
        <v>512.19832833</v>
      </c>
      <c r="J25" s="20" t="n">
        <v>4.62380358</v>
      </c>
      <c r="K25" s="18" t="n">
        <v>509.06734656</v>
      </c>
      <c r="L25" s="20" t="n">
        <v>10.14006982</v>
      </c>
      <c r="M25" s="18" t="n">
        <v>368.87327966</v>
      </c>
      <c r="N25" s="20" t="n">
        <v>23.3815843</v>
      </c>
      <c r="O25" s="18" t="s">
        <v>182</v>
      </c>
      <c r="P25" s="20" t="s">
        <v>182</v>
      </c>
      <c r="Q25" s="18" t="s">
        <v>182</v>
      </c>
      <c r="R25" s="20" t="s">
        <v>182</v>
      </c>
      <c r="S25" s="18" t="s">
        <v>182</v>
      </c>
      <c r="T25" s="20" t="s">
        <v>182</v>
      </c>
      <c r="U25" s="18" t="n">
        <v>465.15396834</v>
      </c>
      <c r="V25" s="20" t="n">
        <v>21.9206693</v>
      </c>
    </row>
    <row r="26" spans="1:22">
      <c r="A26" s="15" t="s">
        <v>201</v>
      </c>
      <c r="B26" s="17" t="n">
        <v>4869</v>
      </c>
      <c r="C26" s="18">
        <f>(131.0/B26*100)</f>
        <v/>
      </c>
      <c r="D26" s="19" t="n">
        <v>4738</v>
      </c>
      <c r="E26" s="18" t="n">
        <v>498.41050676</v>
      </c>
      <c r="F26" s="20" t="n">
        <v>4.99260158</v>
      </c>
      <c r="G26" s="18" t="n">
        <v>502.70639044</v>
      </c>
      <c r="H26" s="20" t="n">
        <v>2.87486451</v>
      </c>
      <c r="I26" s="18" t="n">
        <v>483.57050452</v>
      </c>
      <c r="J26" s="20" t="n">
        <v>2.4866596</v>
      </c>
      <c r="K26" s="18" t="n">
        <v>471.43585394</v>
      </c>
      <c r="L26" s="20" t="n">
        <v>5.47263471</v>
      </c>
      <c r="M26" s="18" t="s">
        <v>182</v>
      </c>
      <c r="N26" s="20" t="s">
        <v>182</v>
      </c>
      <c r="O26" s="18" t="s">
        <v>182</v>
      </c>
      <c r="P26" s="20" t="s">
        <v>182</v>
      </c>
      <c r="Q26" s="18" t="s">
        <v>182</v>
      </c>
      <c r="R26" s="20" t="s">
        <v>182</v>
      </c>
      <c r="S26" s="18" t="s">
        <v>182</v>
      </c>
      <c r="T26" s="20" t="s">
        <v>182</v>
      </c>
      <c r="U26" s="18" t="n">
        <v>440.12961884</v>
      </c>
      <c r="V26" s="20" t="n">
        <v>9.367114839999999</v>
      </c>
    </row>
    <row r="27" spans="1:22">
      <c r="A27" s="15" t="s">
        <v>202</v>
      </c>
      <c r="B27" s="17" t="n">
        <v>5299</v>
      </c>
      <c r="C27" s="18">
        <f>(277.0/B27*100)</f>
        <v/>
      </c>
      <c r="D27" s="19" t="n">
        <v>5022</v>
      </c>
      <c r="E27" s="18" t="n">
        <v>505.53362277</v>
      </c>
      <c r="F27" s="20" t="n">
        <v>4.13202821</v>
      </c>
      <c r="G27" s="18" t="n">
        <v>514.60874549</v>
      </c>
      <c r="H27" s="20" t="n">
        <v>2.9567808</v>
      </c>
      <c r="I27" s="18" t="n">
        <v>482.88475636</v>
      </c>
      <c r="J27" s="20" t="n">
        <v>3.22449954</v>
      </c>
      <c r="K27" s="18" t="n">
        <v>456.37638148</v>
      </c>
      <c r="L27" s="20" t="n">
        <v>4.75360709</v>
      </c>
      <c r="M27" s="18" t="n">
        <v>387.30917951</v>
      </c>
      <c r="N27" s="20" t="n">
        <v>16.08929805</v>
      </c>
      <c r="O27" s="18" t="s">
        <v>182</v>
      </c>
      <c r="P27" s="20" t="s">
        <v>182</v>
      </c>
      <c r="Q27" s="18" t="s">
        <v>182</v>
      </c>
      <c r="R27" s="20" t="s">
        <v>182</v>
      </c>
      <c r="S27" s="18" t="s">
        <v>182</v>
      </c>
      <c r="T27" s="20" t="s">
        <v>182</v>
      </c>
      <c r="U27" s="18" t="n">
        <v>413.456642</v>
      </c>
      <c r="V27" s="20" t="n">
        <v>4.64001725</v>
      </c>
    </row>
    <row r="28" spans="1:22">
      <c r="A28" s="15" t="s">
        <v>203</v>
      </c>
      <c r="B28" s="17" t="n">
        <v>7568</v>
      </c>
      <c r="C28" s="18">
        <f>(184.0/B28*100)</f>
        <v/>
      </c>
      <c r="D28" s="19" t="n">
        <v>7384</v>
      </c>
      <c r="E28" s="18" t="n">
        <v>412.04794293</v>
      </c>
      <c r="F28" s="20" t="n">
        <v>5.0349264</v>
      </c>
      <c r="G28" s="18" t="n">
        <v>436.98019949</v>
      </c>
      <c r="H28" s="20" t="n">
        <v>3.72354745</v>
      </c>
      <c r="I28" s="18" t="n">
        <v>429.58528303</v>
      </c>
      <c r="J28" s="20" t="n">
        <v>2.59047482</v>
      </c>
      <c r="K28" s="18" t="n">
        <v>422.00358141</v>
      </c>
      <c r="L28" s="20" t="n">
        <v>4.16381729</v>
      </c>
      <c r="M28" s="18" t="n">
        <v>334.93985653</v>
      </c>
      <c r="N28" s="20" t="n">
        <v>9.19196545</v>
      </c>
      <c r="O28" s="18" t="s">
        <v>182</v>
      </c>
      <c r="P28" s="20" t="s">
        <v>182</v>
      </c>
      <c r="Q28" s="18" t="s">
        <v>182</v>
      </c>
      <c r="R28" s="20" t="s">
        <v>182</v>
      </c>
      <c r="S28" s="18" t="s">
        <v>182</v>
      </c>
      <c r="T28" s="20" t="s">
        <v>182</v>
      </c>
      <c r="U28" s="18" t="n">
        <v>367.88839507</v>
      </c>
      <c r="V28" s="20" t="n">
        <v>6.58380949</v>
      </c>
    </row>
    <row r="29" spans="1:22">
      <c r="A29" s="15" t="s">
        <v>204</v>
      </c>
      <c r="B29" s="17" t="n">
        <v>5385</v>
      </c>
      <c r="C29" s="18">
        <f>(37.0/B29*100)</f>
        <v/>
      </c>
      <c r="D29" s="19" t="n">
        <v>5348</v>
      </c>
      <c r="E29" s="18" t="n">
        <v>512.84954184</v>
      </c>
      <c r="F29" s="20" t="n">
        <v>4.34811988</v>
      </c>
      <c r="G29" s="18" t="n">
        <v>521.91116071</v>
      </c>
      <c r="H29" s="20" t="n">
        <v>3.17814501</v>
      </c>
      <c r="I29" s="18" t="n">
        <v>507.44698508</v>
      </c>
      <c r="J29" s="20" t="n">
        <v>2.78675263</v>
      </c>
      <c r="K29" s="18" t="n">
        <v>473.64058905</v>
      </c>
      <c r="L29" s="20" t="n">
        <v>7.53151931</v>
      </c>
      <c r="M29" s="18" t="n">
        <v>324.13415987</v>
      </c>
      <c r="N29" s="20" t="n">
        <v>51.69632977</v>
      </c>
      <c r="O29" s="18" t="s">
        <v>182</v>
      </c>
      <c r="P29" s="20" t="s">
        <v>182</v>
      </c>
      <c r="Q29" s="18" t="n">
        <v>314.02123871</v>
      </c>
      <c r="R29" s="20" t="n">
        <v>13.26138992</v>
      </c>
      <c r="S29" s="18" t="s">
        <v>182</v>
      </c>
      <c r="T29" s="20" t="s">
        <v>182</v>
      </c>
      <c r="U29" s="18" t="n">
        <v>407.85045397</v>
      </c>
      <c r="V29" s="20" t="n">
        <v>12.75804359</v>
      </c>
    </row>
    <row r="30" spans="1:22">
      <c r="A30" s="15" t="s">
        <v>205</v>
      </c>
      <c r="B30" s="17" t="n">
        <v>4520</v>
      </c>
      <c r="C30" s="18">
        <f>(696.0/B30*100)</f>
        <v/>
      </c>
      <c r="D30" s="19" t="n">
        <v>3824</v>
      </c>
      <c r="E30" s="18" t="n">
        <v>527.90269644</v>
      </c>
      <c r="F30" s="20" t="n">
        <v>6.25679825</v>
      </c>
      <c r="G30" s="18" t="n">
        <v>538.90661436</v>
      </c>
      <c r="H30" s="20" t="n">
        <v>4.23945568</v>
      </c>
      <c r="I30" s="18" t="n">
        <v>517.084448</v>
      </c>
      <c r="J30" s="20" t="n">
        <v>3.47949104</v>
      </c>
      <c r="K30" s="18" t="n">
        <v>504.28994042</v>
      </c>
      <c r="L30" s="20" t="n">
        <v>6.13436709</v>
      </c>
      <c r="M30" s="18" t="n">
        <v>405.01001004</v>
      </c>
      <c r="N30" s="20" t="n">
        <v>26.28454288</v>
      </c>
      <c r="O30" s="18" t="s">
        <v>182</v>
      </c>
      <c r="P30" s="20" t="s">
        <v>182</v>
      </c>
      <c r="Q30" s="18" t="s">
        <v>182</v>
      </c>
      <c r="R30" s="20" t="s">
        <v>182</v>
      </c>
      <c r="S30" s="18" t="s">
        <v>182</v>
      </c>
      <c r="T30" s="20" t="s">
        <v>182</v>
      </c>
      <c r="U30" s="18" t="n">
        <v>430.61028656</v>
      </c>
      <c r="V30" s="20" t="n">
        <v>6.71677563</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513.19117289</v>
      </c>
      <c r="R31" s="20" t="n">
        <v>2.50932949</v>
      </c>
      <c r="S31" s="18" t="s">
        <v>182</v>
      </c>
      <c r="T31" s="20" t="s">
        <v>182</v>
      </c>
      <c r="U31" s="18" t="s">
        <v>182</v>
      </c>
      <c r="V31" s="20" t="s">
        <v>182</v>
      </c>
    </row>
    <row r="32" spans="1:22">
      <c r="A32" s="15" t="s">
        <v>207</v>
      </c>
      <c r="B32" s="17" t="n">
        <v>4478</v>
      </c>
      <c r="C32" s="18">
        <f>(21.0/B32*100)</f>
        <v/>
      </c>
      <c r="D32" s="19" t="n">
        <v>4457</v>
      </c>
      <c r="E32" s="18" t="n">
        <v>513.39506715</v>
      </c>
      <c r="F32" s="20" t="n">
        <v>5.6098193</v>
      </c>
      <c r="G32" s="18" t="n">
        <v>522.87635659</v>
      </c>
      <c r="H32" s="20" t="n">
        <v>3.53334522</v>
      </c>
      <c r="I32" s="18" t="n">
        <v>506.31938834</v>
      </c>
      <c r="J32" s="20" t="n">
        <v>2.61783638</v>
      </c>
      <c r="K32" s="18" t="n">
        <v>486.44484649</v>
      </c>
      <c r="L32" s="20" t="n">
        <v>5.34856932</v>
      </c>
      <c r="M32" s="18" t="n">
        <v>415.96615723</v>
      </c>
      <c r="N32" s="20" t="n">
        <v>23.22638406</v>
      </c>
      <c r="O32" s="18" t="s">
        <v>182</v>
      </c>
      <c r="P32" s="20" t="s">
        <v>182</v>
      </c>
      <c r="Q32" s="18" t="s">
        <v>182</v>
      </c>
      <c r="R32" s="20" t="s">
        <v>182</v>
      </c>
      <c r="S32" s="18" t="s">
        <v>182</v>
      </c>
      <c r="T32" s="20" t="s">
        <v>182</v>
      </c>
      <c r="U32" s="18" t="n">
        <v>434.10673154</v>
      </c>
      <c r="V32" s="20" t="n">
        <v>9.44553071</v>
      </c>
    </row>
    <row r="33" spans="1:22">
      <c r="A33" s="15" t="s">
        <v>208</v>
      </c>
      <c r="B33" s="17" t="n">
        <v>7325</v>
      </c>
      <c r="C33" s="18">
        <f>(275.0/B33*100)</f>
        <v/>
      </c>
      <c r="D33" s="19" t="n">
        <v>7050</v>
      </c>
      <c r="E33" s="18" t="n">
        <v>513.92424977</v>
      </c>
      <c r="F33" s="20" t="n">
        <v>5.94835853</v>
      </c>
      <c r="G33" s="18" t="n">
        <v>526.7836432300001</v>
      </c>
      <c r="H33" s="20" t="n">
        <v>4.47939785</v>
      </c>
      <c r="I33" s="18" t="n">
        <v>499.33218687</v>
      </c>
      <c r="J33" s="20" t="n">
        <v>2.84987597</v>
      </c>
      <c r="K33" s="18" t="n">
        <v>481.33170764</v>
      </c>
      <c r="L33" s="20" t="n">
        <v>4.84447886</v>
      </c>
      <c r="M33" s="18" t="n">
        <v>376.02911283</v>
      </c>
      <c r="N33" s="20" t="n">
        <v>21.32653468</v>
      </c>
      <c r="O33" s="18" t="s">
        <v>182</v>
      </c>
      <c r="P33" s="20" t="s">
        <v>182</v>
      </c>
      <c r="Q33" s="18" t="s">
        <v>182</v>
      </c>
      <c r="R33" s="20" t="s">
        <v>182</v>
      </c>
      <c r="S33" s="18" t="s">
        <v>182</v>
      </c>
      <c r="T33" s="20" t="s">
        <v>182</v>
      </c>
      <c r="U33" s="18" t="n">
        <v>431.21714185</v>
      </c>
      <c r="V33" s="20" t="n">
        <v>9.12996133</v>
      </c>
    </row>
    <row r="34" spans="1:22">
      <c r="A34" s="15" t="s">
        <v>209</v>
      </c>
      <c r="B34" s="17" t="n">
        <v>6350</v>
      </c>
      <c r="C34" s="18">
        <f>(123.0/B34*100)</f>
        <v/>
      </c>
      <c r="D34" s="19" t="n">
        <v>6227</v>
      </c>
      <c r="E34" s="18" t="n">
        <v>467.56171116</v>
      </c>
      <c r="F34" s="20" t="n">
        <v>4.93048538</v>
      </c>
      <c r="G34" s="18" t="n">
        <v>481.34514343</v>
      </c>
      <c r="H34" s="20" t="n">
        <v>3.63120319</v>
      </c>
      <c r="I34" s="18" t="n">
        <v>463.90052622</v>
      </c>
      <c r="J34" s="20" t="n">
        <v>2.95361927</v>
      </c>
      <c r="K34" s="18" t="n">
        <v>434.49764814</v>
      </c>
      <c r="L34" s="20" t="n">
        <v>4.80110852</v>
      </c>
      <c r="M34" s="18" t="n">
        <v>336.00964723</v>
      </c>
      <c r="N34" s="20" t="n">
        <v>14.75537024</v>
      </c>
      <c r="O34" s="18" t="s">
        <v>182</v>
      </c>
      <c r="P34" s="20" t="s">
        <v>182</v>
      </c>
      <c r="Q34" s="18" t="n">
        <v>263.37193708</v>
      </c>
      <c r="R34" s="20" t="n">
        <v>13.61114927</v>
      </c>
      <c r="S34" s="18" t="s">
        <v>182</v>
      </c>
      <c r="T34" s="20" t="s">
        <v>182</v>
      </c>
      <c r="U34" s="18" t="n">
        <v>359.22684194</v>
      </c>
      <c r="V34" s="20" t="n">
        <v>7.25489015</v>
      </c>
    </row>
    <row r="35" spans="1:22">
      <c r="A35" s="15" t="s">
        <v>210</v>
      </c>
      <c r="B35" s="17" t="n">
        <v>6406</v>
      </c>
      <c r="C35" s="18">
        <f>(111.0/B35*100)</f>
        <v/>
      </c>
      <c r="D35" s="19" t="n">
        <v>6295</v>
      </c>
      <c r="E35" s="18" t="n">
        <v>526.70177942</v>
      </c>
      <c r="F35" s="20" t="n">
        <v>4.5089294</v>
      </c>
      <c r="G35" s="18" t="n">
        <v>524.93898945</v>
      </c>
      <c r="H35" s="20" t="n">
        <v>3.14736504</v>
      </c>
      <c r="I35" s="18" t="n">
        <v>508.1396033</v>
      </c>
      <c r="J35" s="20" t="n">
        <v>2.13005939</v>
      </c>
      <c r="K35" s="18" t="n">
        <v>491.70219139</v>
      </c>
      <c r="L35" s="20" t="n">
        <v>5.69421239</v>
      </c>
      <c r="M35" s="18" t="n">
        <v>430.2645433</v>
      </c>
      <c r="N35" s="20" t="n">
        <v>21.07802728</v>
      </c>
      <c r="O35" s="18" t="s">
        <v>182</v>
      </c>
      <c r="P35" s="20" t="s">
        <v>182</v>
      </c>
      <c r="Q35" s="18" t="n">
        <v>337.32521215</v>
      </c>
      <c r="R35" s="20" t="n">
        <v>11.65794297</v>
      </c>
      <c r="S35" s="18" t="s">
        <v>182</v>
      </c>
      <c r="T35" s="20" t="s">
        <v>182</v>
      </c>
      <c r="U35" s="18" t="n">
        <v>422.96800541</v>
      </c>
      <c r="V35" s="20" t="n">
        <v>6.5446511</v>
      </c>
    </row>
    <row r="36" spans="1:22">
      <c r="A36" s="15" t="s">
        <v>211</v>
      </c>
      <c r="B36" s="17" t="n">
        <v>6736</v>
      </c>
      <c r="C36" s="18">
        <f>(118.0/B36*100)</f>
        <v/>
      </c>
      <c r="D36" s="19" t="n">
        <v>6618</v>
      </c>
      <c r="E36" s="18" t="n">
        <v>498.30173314</v>
      </c>
      <c r="F36" s="20" t="n">
        <v>4.3003908</v>
      </c>
      <c r="G36" s="18" t="n">
        <v>516.91804914</v>
      </c>
      <c r="H36" s="20" t="n">
        <v>3.23511559</v>
      </c>
      <c r="I36" s="18" t="n">
        <v>500.85865831</v>
      </c>
      <c r="J36" s="20" t="n">
        <v>2.39876521</v>
      </c>
      <c r="K36" s="18" t="n">
        <v>490.2682054</v>
      </c>
      <c r="L36" s="20" t="n">
        <v>4.64011849</v>
      </c>
      <c r="M36" s="18" t="n">
        <v>369.72364582</v>
      </c>
      <c r="N36" s="20" t="n">
        <v>22.3136275</v>
      </c>
      <c r="O36" s="18" t="s">
        <v>182</v>
      </c>
      <c r="P36" s="20" t="s">
        <v>182</v>
      </c>
      <c r="Q36" s="18" t="s">
        <v>182</v>
      </c>
      <c r="R36" s="20" t="s">
        <v>182</v>
      </c>
      <c r="S36" s="18" t="s">
        <v>182</v>
      </c>
      <c r="T36" s="20" t="s">
        <v>182</v>
      </c>
      <c r="U36" s="18" t="n">
        <v>408.65905317</v>
      </c>
      <c r="V36" s="20" t="n">
        <v>6.64157293</v>
      </c>
    </row>
    <row r="37" spans="1:22">
      <c r="A37" s="15" t="s">
        <v>212</v>
      </c>
      <c r="B37" s="17" t="n">
        <v>5458</v>
      </c>
      <c r="C37" s="18">
        <f>(394.0/B37*100)</f>
        <v/>
      </c>
      <c r="D37" s="19" t="n">
        <v>5064</v>
      </c>
      <c r="E37" s="18" t="n">
        <v>525.23495128</v>
      </c>
      <c r="F37" s="20" t="n">
        <v>6.50939552</v>
      </c>
      <c r="G37" s="18" t="n">
        <v>533.15513214</v>
      </c>
      <c r="H37" s="20" t="n">
        <v>4.0860074</v>
      </c>
      <c r="I37" s="18" t="n">
        <v>504.69807365</v>
      </c>
      <c r="J37" s="20" t="n">
        <v>3.60986864</v>
      </c>
      <c r="K37" s="18" t="n">
        <v>497.2937033</v>
      </c>
      <c r="L37" s="20" t="n">
        <v>5.31459532</v>
      </c>
      <c r="M37" s="18" t="n">
        <v>343.16972128</v>
      </c>
      <c r="N37" s="20" t="n">
        <v>23.12127196</v>
      </c>
      <c r="O37" s="18" t="s">
        <v>182</v>
      </c>
      <c r="P37" s="20" t="s">
        <v>182</v>
      </c>
      <c r="Q37" s="18" t="s">
        <v>182</v>
      </c>
      <c r="R37" s="20" t="s">
        <v>182</v>
      </c>
      <c r="S37" s="18" t="s">
        <v>182</v>
      </c>
      <c r="T37" s="20" t="s">
        <v>182</v>
      </c>
      <c r="U37" s="18" t="n">
        <v>423.17558757</v>
      </c>
      <c r="V37" s="20" t="n">
        <v>6.996361</v>
      </c>
    </row>
    <row r="38" spans="1:22">
      <c r="A38" s="15" t="s">
        <v>213</v>
      </c>
      <c r="B38" s="17" t="n">
        <v>5860</v>
      </c>
      <c r="C38" s="18">
        <f>(87.0/B38*100)</f>
        <v/>
      </c>
      <c r="D38" s="19" t="n">
        <v>5773</v>
      </c>
      <c r="E38" s="18" t="n">
        <v>513.10891336</v>
      </c>
      <c r="F38" s="20" t="n">
        <v>3.79407564</v>
      </c>
      <c r="G38" s="18" t="n">
        <v>516.18280235</v>
      </c>
      <c r="H38" s="20" t="n">
        <v>4.0996935</v>
      </c>
      <c r="I38" s="18" t="n">
        <v>490.39333073</v>
      </c>
      <c r="J38" s="20" t="n">
        <v>3.71797009</v>
      </c>
      <c r="K38" s="18" t="n">
        <v>459.0622081</v>
      </c>
      <c r="L38" s="20" t="n">
        <v>6.64026876</v>
      </c>
      <c r="M38" s="18" t="n">
        <v>369.61260262</v>
      </c>
      <c r="N38" s="20" t="n">
        <v>18.26023486</v>
      </c>
      <c r="O38" s="18" t="s">
        <v>182</v>
      </c>
      <c r="P38" s="20" t="s">
        <v>182</v>
      </c>
      <c r="Q38" s="18" t="s">
        <v>182</v>
      </c>
      <c r="R38" s="20" t="s">
        <v>182</v>
      </c>
      <c r="S38" s="18" t="s">
        <v>182</v>
      </c>
      <c r="T38" s="20" t="s">
        <v>182</v>
      </c>
      <c r="U38" s="18" t="n">
        <v>428.9635579</v>
      </c>
      <c r="V38" s="20" t="n">
        <v>5.77146675</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428.33509279</v>
      </c>
      <c r="R39" s="20" t="n">
        <v>3.96406432</v>
      </c>
      <c r="S39" s="18" t="s">
        <v>182</v>
      </c>
      <c r="T39" s="20" t="s">
        <v>182</v>
      </c>
      <c r="U39" s="18" t="s">
        <v>182</v>
      </c>
      <c r="V39" s="20" t="s">
        <v>182</v>
      </c>
    </row>
    <row r="40" spans="1:22">
      <c r="A40" s="15" t="s">
        <v>215</v>
      </c>
      <c r="B40" s="17" t="n">
        <v>14157</v>
      </c>
      <c r="C40" s="18">
        <f>(5715.0/B40*100)</f>
        <v/>
      </c>
      <c r="D40" s="19" t="n">
        <v>8442</v>
      </c>
      <c r="E40" s="18" t="n">
        <v>518.4187892800001</v>
      </c>
      <c r="F40" s="20" t="n">
        <v>6.09087864</v>
      </c>
      <c r="G40" s="18" t="n">
        <v>523.84524806</v>
      </c>
      <c r="H40" s="20" t="n">
        <v>4.51239405</v>
      </c>
      <c r="I40" s="18" t="n">
        <v>504.61719226</v>
      </c>
      <c r="J40" s="20" t="n">
        <v>3.13360618</v>
      </c>
      <c r="K40" s="18" t="n">
        <v>485.65386364</v>
      </c>
      <c r="L40" s="20" t="n">
        <v>5.74412726</v>
      </c>
      <c r="M40" s="18" t="n">
        <v>432.02468627</v>
      </c>
      <c r="N40" s="20" t="n">
        <v>21.89614716</v>
      </c>
      <c r="O40" s="18" t="s">
        <v>182</v>
      </c>
      <c r="P40" s="20" t="s">
        <v>182</v>
      </c>
      <c r="Q40" s="18" t="n">
        <v>493.18465857</v>
      </c>
      <c r="R40" s="20" t="n">
        <v>2.25147869</v>
      </c>
      <c r="S40" s="18" t="s">
        <v>182</v>
      </c>
      <c r="T40" s="20" t="s">
        <v>182</v>
      </c>
      <c r="U40" s="18" t="n">
        <v>416.5248393</v>
      </c>
      <c r="V40" s="20" t="n">
        <v>7.42400359</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496.93509736</v>
      </c>
      <c r="R41" s="20" t="n">
        <v>3.40747713</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349.85925265</v>
      </c>
      <c r="R45" s="20" t="n">
        <v>3.00084387</v>
      </c>
      <c r="S45" s="18" t="s">
        <v>182</v>
      </c>
      <c r="T45" s="20" t="s">
        <v>182</v>
      </c>
      <c r="U45" s="18" t="s">
        <v>182</v>
      </c>
      <c r="V45" s="20" t="s">
        <v>182</v>
      </c>
    </row>
    <row r="46" spans="1:22">
      <c r="A46" s="15" t="s">
        <v>221</v>
      </c>
      <c r="B46" s="17" t="n">
        <v>23141</v>
      </c>
      <c r="C46" s="18">
        <f>(3114.0/B46*100)</f>
        <v/>
      </c>
      <c r="D46" s="19" t="n">
        <v>20027</v>
      </c>
      <c r="E46" s="18" t="n">
        <v>408.56245936</v>
      </c>
      <c r="F46" s="20" t="n">
        <v>6.02901938</v>
      </c>
      <c r="G46" s="18" t="n">
        <v>435.49844984</v>
      </c>
      <c r="H46" s="20" t="n">
        <v>4.94060395</v>
      </c>
      <c r="I46" s="18" t="n">
        <v>427.92407265</v>
      </c>
      <c r="J46" s="20" t="n">
        <v>4.13255159</v>
      </c>
      <c r="K46" s="18" t="n">
        <v>419.40297687</v>
      </c>
      <c r="L46" s="20" t="n">
        <v>5.28002668</v>
      </c>
      <c r="M46" s="18" t="n">
        <v>307.86644132</v>
      </c>
      <c r="N46" s="20" t="n">
        <v>11.90587687</v>
      </c>
      <c r="O46" s="18" t="s">
        <v>182</v>
      </c>
      <c r="P46" s="20" t="s">
        <v>182</v>
      </c>
      <c r="Q46" s="18" t="s">
        <v>182</v>
      </c>
      <c r="R46" s="20" t="s">
        <v>182</v>
      </c>
      <c r="S46" s="18" t="s">
        <v>182</v>
      </c>
      <c r="T46" s="20" t="s">
        <v>182</v>
      </c>
      <c r="U46" s="18" t="n">
        <v>391.08168449</v>
      </c>
      <c r="V46" s="20" t="n">
        <v>3.7419439</v>
      </c>
    </row>
    <row r="47" spans="1:22">
      <c r="A47" s="15" t="s">
        <v>222</v>
      </c>
      <c r="B47" s="17" t="n">
        <v>5928</v>
      </c>
      <c r="C47" s="18">
        <f>(318.0/B47*100)</f>
        <v/>
      </c>
      <c r="D47" s="19" t="n">
        <v>5610</v>
      </c>
      <c r="E47" s="18" t="n">
        <v>428.85062029</v>
      </c>
      <c r="F47" s="20" t="n">
        <v>7.82516957</v>
      </c>
      <c r="G47" s="18" t="n">
        <v>466.92189345</v>
      </c>
      <c r="H47" s="20" t="n">
        <v>5.87139036</v>
      </c>
      <c r="I47" s="18" t="n">
        <v>455.63249336</v>
      </c>
      <c r="J47" s="20" t="n">
        <v>5.10885533</v>
      </c>
      <c r="K47" s="18" t="n">
        <v>433.87436082</v>
      </c>
      <c r="L47" s="20" t="n">
        <v>6.60456077</v>
      </c>
      <c r="M47" s="18" t="n">
        <v>325.00177883</v>
      </c>
      <c r="N47" s="20" t="n">
        <v>13.28366105</v>
      </c>
      <c r="O47" s="18" t="s">
        <v>182</v>
      </c>
      <c r="P47" s="20" t="s">
        <v>182</v>
      </c>
      <c r="Q47" s="18" t="s">
        <v>182</v>
      </c>
      <c r="R47" s="20" t="s">
        <v>182</v>
      </c>
      <c r="S47" s="18" t="s">
        <v>182</v>
      </c>
      <c r="T47" s="20" t="s">
        <v>182</v>
      </c>
      <c r="U47" s="18" t="n">
        <v>363.80520448</v>
      </c>
      <c r="V47" s="20" t="n">
        <v>5.86756158</v>
      </c>
    </row>
    <row r="48" spans="1:22">
      <c r="A48" s="15" t="s">
        <v>223</v>
      </c>
      <c r="B48" s="17" t="n">
        <v>9841</v>
      </c>
      <c r="C48" s="18">
        <f>(19.0/B48*100)</f>
        <v/>
      </c>
      <c r="D48" s="19" t="n">
        <v>9822</v>
      </c>
      <c r="E48" s="18" t="n">
        <v>490.12957123</v>
      </c>
      <c r="F48" s="20" t="n">
        <v>7.04670772</v>
      </c>
      <c r="G48" s="18" t="n">
        <v>512.52955368</v>
      </c>
      <c r="H48" s="20" t="n">
        <v>5.73648342</v>
      </c>
      <c r="I48" s="18" t="n">
        <v>490.94713513</v>
      </c>
      <c r="J48" s="20" t="n">
        <v>5.06270195</v>
      </c>
      <c r="K48" s="18" t="n">
        <v>509.10075411</v>
      </c>
      <c r="L48" s="20" t="n">
        <v>7.19767524</v>
      </c>
      <c r="M48" s="18" t="n">
        <v>324.36252601</v>
      </c>
      <c r="N48" s="20" t="n">
        <v>11.17732921</v>
      </c>
      <c r="O48" s="18" t="s">
        <v>182</v>
      </c>
      <c r="P48" s="20" t="s">
        <v>182</v>
      </c>
      <c r="Q48" s="18" t="s">
        <v>182</v>
      </c>
      <c r="R48" s="20" t="s">
        <v>182</v>
      </c>
      <c r="S48" s="18" t="s">
        <v>182</v>
      </c>
      <c r="T48" s="20" t="s">
        <v>182</v>
      </c>
      <c r="U48" s="18" t="n">
        <v>412.42516821</v>
      </c>
      <c r="V48" s="20" t="n">
        <v>18.47617561</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425.30311958</v>
      </c>
      <c r="R49" s="20" t="n">
        <v>3.22111589</v>
      </c>
      <c r="S49" s="18" t="s">
        <v>182</v>
      </c>
      <c r="T49" s="20" t="s">
        <v>182</v>
      </c>
      <c r="U49" s="18" t="s">
        <v>182</v>
      </c>
      <c r="V49" s="20" t="s">
        <v>182</v>
      </c>
    </row>
    <row r="50" spans="1:22">
      <c r="A50" s="15" t="s">
        <v>225</v>
      </c>
      <c r="B50" s="17" t="n">
        <v>11795</v>
      </c>
      <c r="C50" s="18">
        <f>(1335.0/B50*100)</f>
        <v/>
      </c>
      <c r="D50" s="19" t="n">
        <v>10460</v>
      </c>
      <c r="E50" s="18" t="n">
        <v>416.25498081</v>
      </c>
      <c r="F50" s="20" t="n">
        <v>6.51556805</v>
      </c>
      <c r="G50" s="18" t="n">
        <v>450.53878714</v>
      </c>
      <c r="H50" s="20" t="n">
        <v>4.20291252</v>
      </c>
      <c r="I50" s="18" t="n">
        <v>436.70079146</v>
      </c>
      <c r="J50" s="20" t="n">
        <v>3.00224801</v>
      </c>
      <c r="K50" s="18" t="n">
        <v>428.58942169</v>
      </c>
      <c r="L50" s="20" t="n">
        <v>4.52619954</v>
      </c>
      <c r="M50" s="18" t="n">
        <v>322.25586987</v>
      </c>
      <c r="N50" s="20" t="n">
        <v>8.56992509</v>
      </c>
      <c r="O50" s="18" t="s">
        <v>182</v>
      </c>
      <c r="P50" s="20" t="s">
        <v>182</v>
      </c>
      <c r="Q50" s="18" t="s">
        <v>182</v>
      </c>
      <c r="R50" s="20" t="s">
        <v>182</v>
      </c>
      <c r="S50" s="18" t="s">
        <v>182</v>
      </c>
      <c r="T50" s="20" t="s">
        <v>182</v>
      </c>
      <c r="U50" s="18" t="n">
        <v>398.02748113</v>
      </c>
      <c r="V50" s="20" t="n">
        <v>7.7279341</v>
      </c>
    </row>
    <row r="51" spans="1:22">
      <c r="A51" s="15" t="s">
        <v>226</v>
      </c>
      <c r="B51" s="17" t="n">
        <v>6866</v>
      </c>
      <c r="C51" s="18">
        <f>(116.0/B51*100)</f>
        <v/>
      </c>
      <c r="D51" s="19" t="n">
        <v>6750</v>
      </c>
      <c r="E51" s="18" t="n">
        <v>439.90485479</v>
      </c>
      <c r="F51" s="20" t="n">
        <v>5.35303619</v>
      </c>
      <c r="G51" s="18" t="n">
        <v>443.69154986</v>
      </c>
      <c r="H51" s="20" t="n">
        <v>5.0763559</v>
      </c>
      <c r="I51" s="18" t="n">
        <v>431.37476102</v>
      </c>
      <c r="J51" s="20" t="n">
        <v>2.77227615</v>
      </c>
      <c r="K51" s="18" t="n">
        <v>430.68014873</v>
      </c>
      <c r="L51" s="20" t="n">
        <v>4.48564393</v>
      </c>
      <c r="M51" s="18" t="n">
        <v>306.15936954</v>
      </c>
      <c r="N51" s="20" t="n">
        <v>16.24559738</v>
      </c>
      <c r="O51" s="18" t="s">
        <v>182</v>
      </c>
      <c r="P51" s="20" t="s">
        <v>182</v>
      </c>
      <c r="Q51" s="18" t="n">
        <v>427.96430568</v>
      </c>
      <c r="R51" s="20" t="n">
        <v>5.20460603</v>
      </c>
      <c r="S51" s="18" t="s">
        <v>182</v>
      </c>
      <c r="T51" s="20" t="s">
        <v>182</v>
      </c>
      <c r="U51" s="18" t="n">
        <v>397.18168895</v>
      </c>
      <c r="V51" s="20" t="n">
        <v>4.68944707</v>
      </c>
    </row>
    <row r="52" spans="1:22">
      <c r="A52" s="15" t="s">
        <v>227</v>
      </c>
      <c r="B52" s="17" t="n">
        <v>5809</v>
      </c>
      <c r="C52" s="18">
        <f>(135.0/B52*100)</f>
        <v/>
      </c>
      <c r="D52" s="19" t="n">
        <v>5674</v>
      </c>
      <c r="E52" s="18" t="n">
        <v>489.29646662</v>
      </c>
      <c r="F52" s="20" t="n">
        <v>4.82511307</v>
      </c>
      <c r="G52" s="18" t="n">
        <v>509.74868932</v>
      </c>
      <c r="H52" s="20" t="n">
        <v>3.50924971</v>
      </c>
      <c r="I52" s="18" t="n">
        <v>492.01781475</v>
      </c>
      <c r="J52" s="20" t="n">
        <v>2.93816778</v>
      </c>
      <c r="K52" s="18" t="n">
        <v>470.94439526</v>
      </c>
      <c r="L52" s="20" t="n">
        <v>4.92719836</v>
      </c>
      <c r="M52" s="18" t="n">
        <v>369.52470076</v>
      </c>
      <c r="N52" s="20" t="n">
        <v>22.63947018</v>
      </c>
      <c r="O52" s="18" t="s">
        <v>182</v>
      </c>
      <c r="P52" s="20" t="s">
        <v>182</v>
      </c>
      <c r="Q52" s="18" t="s">
        <v>182</v>
      </c>
      <c r="R52" s="20" t="s">
        <v>182</v>
      </c>
      <c r="S52" s="18" t="s">
        <v>182</v>
      </c>
      <c r="T52" s="20" t="s">
        <v>182</v>
      </c>
      <c r="U52" s="18" t="n">
        <v>398.29457828</v>
      </c>
      <c r="V52" s="20" t="n">
        <v>6.55371157</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442.83143358</v>
      </c>
      <c r="R53" s="20" t="n">
        <v>1.65870975</v>
      </c>
      <c r="S53" s="18" t="s">
        <v>182</v>
      </c>
      <c r="T53" s="20" t="s">
        <v>182</v>
      </c>
      <c r="U53" s="18" t="s">
        <v>182</v>
      </c>
      <c r="V53" s="20" t="s">
        <v>182</v>
      </c>
    </row>
    <row r="54" spans="1:22">
      <c r="A54" s="15" t="s">
        <v>229</v>
      </c>
      <c r="B54" s="17" t="n">
        <v>4740</v>
      </c>
      <c r="C54" s="18">
        <f>(577.0/B54*100)</f>
        <v/>
      </c>
      <c r="D54" s="19" t="n">
        <v>4163</v>
      </c>
      <c r="E54" s="18" t="n">
        <v>336.97394972</v>
      </c>
      <c r="F54" s="20" t="n">
        <v>6.43935299</v>
      </c>
      <c r="G54" s="18" t="n">
        <v>365.34372288</v>
      </c>
      <c r="H54" s="20" t="n">
        <v>8.166695750000001</v>
      </c>
      <c r="I54" s="18" t="n">
        <v>378.65265225</v>
      </c>
      <c r="J54" s="20" t="n">
        <v>4.00007497</v>
      </c>
      <c r="K54" s="18" t="n">
        <v>381.18706743</v>
      </c>
      <c r="L54" s="20" t="n">
        <v>4.32707018</v>
      </c>
      <c r="M54" s="18" t="n">
        <v>297.57841935</v>
      </c>
      <c r="N54" s="20" t="n">
        <v>8.27344974</v>
      </c>
      <c r="O54" s="18" t="s">
        <v>182</v>
      </c>
      <c r="P54" s="20" t="s">
        <v>182</v>
      </c>
      <c r="Q54" s="18" t="s">
        <v>182</v>
      </c>
      <c r="R54" s="20" t="s">
        <v>182</v>
      </c>
      <c r="S54" s="18" t="s">
        <v>182</v>
      </c>
      <c r="T54" s="20" t="s">
        <v>182</v>
      </c>
      <c r="U54" s="18" t="n">
        <v>318.33863321</v>
      </c>
      <c r="V54" s="20" t="n">
        <v>4.38487143</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401.28813522</v>
      </c>
      <c r="R55" s="20" t="n">
        <v>2.95767116</v>
      </c>
      <c r="S55" s="18" t="s">
        <v>182</v>
      </c>
      <c r="T55" s="20" t="s">
        <v>182</v>
      </c>
      <c r="U55" s="18" t="s">
        <v>182</v>
      </c>
      <c r="V55" s="20" t="s">
        <v>182</v>
      </c>
    </row>
    <row r="56" spans="1:22">
      <c r="A56" s="15" t="s">
        <v>231</v>
      </c>
      <c r="B56" s="17" t="n">
        <v>5359</v>
      </c>
      <c r="C56" s="18">
        <f>(80.0/B56*100)</f>
        <v/>
      </c>
      <c r="D56" s="19" t="n">
        <v>5279</v>
      </c>
      <c r="E56" s="18" t="n">
        <v>538.66188458</v>
      </c>
      <c r="F56" s="20" t="n">
        <v>4.9138898</v>
      </c>
      <c r="G56" s="18" t="n">
        <v>546.01668127</v>
      </c>
      <c r="H56" s="20" t="n">
        <v>3.15832152</v>
      </c>
      <c r="I56" s="18" t="n">
        <v>521.50670943</v>
      </c>
      <c r="J56" s="20" t="n">
        <v>3.0842007</v>
      </c>
      <c r="K56" s="18" t="n">
        <v>500.83555107</v>
      </c>
      <c r="L56" s="20" t="n">
        <v>4.85132643</v>
      </c>
      <c r="M56" s="18" t="n">
        <v>431.98054993</v>
      </c>
      <c r="N56" s="20" t="n">
        <v>17.09401393</v>
      </c>
      <c r="O56" s="18" t="s">
        <v>182</v>
      </c>
      <c r="P56" s="20" t="s">
        <v>182</v>
      </c>
      <c r="Q56" s="18" t="s">
        <v>182</v>
      </c>
      <c r="R56" s="20" t="s">
        <v>182</v>
      </c>
      <c r="S56" s="18" t="s">
        <v>182</v>
      </c>
      <c r="T56" s="20" t="s">
        <v>182</v>
      </c>
      <c r="U56" s="18" t="n">
        <v>419.01725594</v>
      </c>
      <c r="V56" s="20" t="n">
        <v>17.15738629</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397.25949434</v>
      </c>
      <c r="R57" s="20" t="n">
        <v>2.86584073</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408.10219777</v>
      </c>
      <c r="R58" s="20" t="n">
        <v>2.92517356</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347.12590293</v>
      </c>
      <c r="R59" s="20" t="n">
        <v>1.56898215</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346.54897697</v>
      </c>
      <c r="R60" s="20" t="n">
        <v>4.41355694</v>
      </c>
      <c r="S60" s="18" t="s">
        <v>182</v>
      </c>
      <c r="T60" s="20" t="s">
        <v>182</v>
      </c>
      <c r="U60" s="18" t="s">
        <v>182</v>
      </c>
      <c r="V60" s="20" t="s">
        <v>182</v>
      </c>
    </row>
    <row r="61" spans="1:22">
      <c r="A61" s="15" t="s">
        <v>236</v>
      </c>
      <c r="B61" s="17" t="n">
        <v>6525</v>
      </c>
      <c r="C61" s="18">
        <f>(292.0/B61*100)</f>
        <v/>
      </c>
      <c r="D61" s="19" t="n">
        <v>6233</v>
      </c>
      <c r="E61" s="18" t="n">
        <v>494.6013731</v>
      </c>
      <c r="F61" s="20" t="n">
        <v>4.10741832</v>
      </c>
      <c r="G61" s="18" t="n">
        <v>487.91411955</v>
      </c>
      <c r="H61" s="20" t="n">
        <v>4.15262134</v>
      </c>
      <c r="I61" s="18" t="n">
        <v>473.31920752</v>
      </c>
      <c r="J61" s="20" t="n">
        <v>3.09205429</v>
      </c>
      <c r="K61" s="18" t="n">
        <v>467.78619166</v>
      </c>
      <c r="L61" s="20" t="n">
        <v>4.90926084</v>
      </c>
      <c r="M61" s="18" t="n">
        <v>368.81442632</v>
      </c>
      <c r="N61" s="20" t="n">
        <v>17.16780352</v>
      </c>
      <c r="O61" s="18" t="s">
        <v>182</v>
      </c>
      <c r="P61" s="20" t="s">
        <v>182</v>
      </c>
      <c r="Q61" s="18" t="s">
        <v>182</v>
      </c>
      <c r="R61" s="20" t="s">
        <v>182</v>
      </c>
      <c r="S61" s="18" t="s">
        <v>182</v>
      </c>
      <c r="T61" s="20" t="s">
        <v>182</v>
      </c>
      <c r="U61" s="18" t="n">
        <v>384.24228939</v>
      </c>
      <c r="V61" s="20" t="n">
        <v>8.83892196</v>
      </c>
    </row>
    <row r="62" spans="1:22">
      <c r="A62" s="15" t="s">
        <v>237</v>
      </c>
      <c r="B62" s="17" t="n">
        <v>4476</v>
      </c>
      <c r="C62" s="18">
        <f>(5.0/B62*100)</f>
        <v/>
      </c>
      <c r="D62" s="19" t="n">
        <v>4471</v>
      </c>
      <c r="E62" s="18" t="n">
        <v>524.2224569799999</v>
      </c>
      <c r="F62" s="20" t="n">
        <v>6.46267397</v>
      </c>
      <c r="G62" s="18" t="n">
        <v>528.36619834</v>
      </c>
      <c r="H62" s="20" t="n">
        <v>2.55786369</v>
      </c>
      <c r="I62" s="18" t="n">
        <v>497.95014909</v>
      </c>
      <c r="J62" s="20" t="n">
        <v>1.53744196</v>
      </c>
      <c r="K62" s="18" t="n">
        <v>492.54305271</v>
      </c>
      <c r="L62" s="20" t="n">
        <v>5.47866274</v>
      </c>
      <c r="M62" s="18" t="n">
        <v>426.5402774</v>
      </c>
      <c r="N62" s="20" t="n">
        <v>15.63912385</v>
      </c>
      <c r="O62" s="18" t="s">
        <v>182</v>
      </c>
      <c r="P62" s="20" t="s">
        <v>182</v>
      </c>
      <c r="Q62" s="18" t="s">
        <v>182</v>
      </c>
      <c r="R62" s="20" t="s">
        <v>182</v>
      </c>
      <c r="S62" s="18" t="s">
        <v>182</v>
      </c>
      <c r="T62" s="20" t="s">
        <v>182</v>
      </c>
      <c r="U62" s="18" t="n">
        <v>439.56375611</v>
      </c>
      <c r="V62" s="20" t="n">
        <v>22.47355163</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351.74154869</v>
      </c>
      <c r="R63" s="20" t="n">
        <v>1.40819617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446.66614265</v>
      </c>
      <c r="R64" s="20" t="n">
        <v>1.7787943</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416.22926213</v>
      </c>
      <c r="R65" s="20" t="n">
        <v>2.51747002</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426.88447764</v>
      </c>
      <c r="R66" s="20" t="n">
        <v>1.57885956</v>
      </c>
      <c r="S66" s="18" t="s">
        <v>182</v>
      </c>
      <c r="T66" s="20" t="s">
        <v>182</v>
      </c>
      <c r="U66" s="18" t="s">
        <v>182</v>
      </c>
      <c r="V66" s="20" t="s">
        <v>182</v>
      </c>
    </row>
    <row r="67" spans="1:22">
      <c r="A67" s="15" t="s">
        <v>242</v>
      </c>
      <c r="B67" s="17" t="n">
        <v>6971</v>
      </c>
      <c r="C67" s="18">
        <f>(1072.0/B67*100)</f>
        <v/>
      </c>
      <c r="D67" s="19" t="n">
        <v>5899</v>
      </c>
      <c r="E67" s="18" t="n">
        <v>387.96332713</v>
      </c>
      <c r="F67" s="20" t="n">
        <v>6.90572515</v>
      </c>
      <c r="G67" s="18" t="n">
        <v>421.50240995</v>
      </c>
      <c r="H67" s="20" t="n">
        <v>4.57432554</v>
      </c>
      <c r="I67" s="18" t="n">
        <v>416.48516633</v>
      </c>
      <c r="J67" s="20" t="n">
        <v>3.19619151</v>
      </c>
      <c r="K67" s="18" t="n">
        <v>419.26362382</v>
      </c>
      <c r="L67" s="20" t="n">
        <v>5.79997755</v>
      </c>
      <c r="M67" s="18" t="n">
        <v>291.76354753</v>
      </c>
      <c r="N67" s="20" t="n">
        <v>5.37762837</v>
      </c>
      <c r="O67" s="18" t="s">
        <v>182</v>
      </c>
      <c r="P67" s="20" t="s">
        <v>182</v>
      </c>
      <c r="Q67" s="18" t="s">
        <v>182</v>
      </c>
      <c r="R67" s="20" t="s">
        <v>182</v>
      </c>
      <c r="S67" s="18" t="s">
        <v>182</v>
      </c>
      <c r="T67" s="20" t="s">
        <v>182</v>
      </c>
      <c r="U67" s="18" t="n">
        <v>340.61972595</v>
      </c>
      <c r="V67" s="20" t="n">
        <v>6.66972211</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401.88733115</v>
      </c>
      <c r="R68" s="20" t="n">
        <v>1.01913634</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433.61659804</v>
      </c>
      <c r="R69" s="20" t="n">
        <v>4.0674456</v>
      </c>
      <c r="S69" s="18" t="s">
        <v>182</v>
      </c>
      <c r="T69" s="20" t="s">
        <v>182</v>
      </c>
      <c r="U69" s="18" t="s">
        <v>182</v>
      </c>
      <c r="V69" s="20" t="s">
        <v>182</v>
      </c>
    </row>
    <row r="70" spans="1:22">
      <c r="A70" s="15" t="s">
        <v>245</v>
      </c>
      <c r="B70" s="17" t="n">
        <v>6036</v>
      </c>
      <c r="C70" s="18">
        <f>(223.0/B70*100)</f>
        <v/>
      </c>
      <c r="D70" s="19" t="n">
        <v>5813</v>
      </c>
      <c r="E70" s="18" t="n">
        <v>504.7978217</v>
      </c>
      <c r="F70" s="20" t="n">
        <v>7.33243369</v>
      </c>
      <c r="G70" s="18" t="n">
        <v>514.0852185</v>
      </c>
      <c r="H70" s="20" t="n">
        <v>4.49715667</v>
      </c>
      <c r="I70" s="18" t="n">
        <v>496.79594171</v>
      </c>
      <c r="J70" s="20" t="n">
        <v>3.19607417</v>
      </c>
      <c r="K70" s="18" t="n">
        <v>488.31324199</v>
      </c>
      <c r="L70" s="20" t="n">
        <v>6.02293704</v>
      </c>
      <c r="M70" s="18" t="n">
        <v>426.1731216</v>
      </c>
      <c r="N70" s="20" t="n">
        <v>17.43907662</v>
      </c>
      <c r="O70" s="18" t="s">
        <v>182</v>
      </c>
      <c r="P70" s="20" t="s">
        <v>182</v>
      </c>
      <c r="Q70" s="18" t="s">
        <v>182</v>
      </c>
      <c r="R70" s="20" t="s">
        <v>182</v>
      </c>
      <c r="S70" s="18" t="s">
        <v>182</v>
      </c>
      <c r="T70" s="20" t="s">
        <v>182</v>
      </c>
      <c r="U70" s="18" t="n">
        <v>440.85462854</v>
      </c>
      <c r="V70" s="20" t="n">
        <v>7.31470517</v>
      </c>
    </row>
    <row r="71" spans="1:22">
      <c r="A71" s="15" t="s">
        <v>246</v>
      </c>
      <c r="B71" s="17" t="n">
        <v>6115</v>
      </c>
      <c r="C71" s="18">
        <f>(132.0/B71*100)</f>
        <v/>
      </c>
      <c r="D71" s="19" t="n">
        <v>5983</v>
      </c>
      <c r="E71" s="18" t="n">
        <v>553.62326702</v>
      </c>
      <c r="F71" s="20" t="n">
        <v>4.39048943</v>
      </c>
      <c r="G71" s="18" t="n">
        <v>556.59389968</v>
      </c>
      <c r="H71" s="20" t="n">
        <v>3.11635531</v>
      </c>
      <c r="I71" s="18" t="n">
        <v>528.89994572</v>
      </c>
      <c r="J71" s="20" t="n">
        <v>2.21581462</v>
      </c>
      <c r="K71" s="18" t="n">
        <v>521.59813342</v>
      </c>
      <c r="L71" s="20" t="n">
        <v>4.62557529</v>
      </c>
      <c r="M71" s="18" t="n">
        <v>440.86831375</v>
      </c>
      <c r="N71" s="20" t="n">
        <v>17.19045308</v>
      </c>
      <c r="O71" s="18" t="s">
        <v>182</v>
      </c>
      <c r="P71" s="20" t="s">
        <v>182</v>
      </c>
      <c r="Q71" s="18" t="s">
        <v>182</v>
      </c>
      <c r="R71" s="20" t="s">
        <v>182</v>
      </c>
      <c r="S71" s="18" t="s">
        <v>182</v>
      </c>
      <c r="T71" s="20" t="s">
        <v>182</v>
      </c>
      <c r="U71" s="18" t="n">
        <v>501.55270851</v>
      </c>
      <c r="V71" s="20" t="n">
        <v>11.07863256</v>
      </c>
    </row>
    <row r="72" spans="1:22">
      <c r="A72" s="15" t="s">
        <v>247</v>
      </c>
      <c r="B72" s="17" t="n">
        <v>7708</v>
      </c>
      <c r="C72" s="18">
        <f>(9.0/B72*100)</f>
        <v/>
      </c>
      <c r="D72" s="19" t="n">
        <v>7699</v>
      </c>
      <c r="E72" s="18" t="n">
        <v>484.56820468</v>
      </c>
      <c r="F72" s="20" t="n">
        <v>6.46388946</v>
      </c>
      <c r="G72" s="18" t="n">
        <v>511.47157025</v>
      </c>
      <c r="H72" s="20" t="n">
        <v>4.03163616</v>
      </c>
      <c r="I72" s="18" t="n">
        <v>495.99646527</v>
      </c>
      <c r="J72" s="20" t="n">
        <v>2.5181037</v>
      </c>
      <c r="K72" s="18" t="n">
        <v>494.68025568</v>
      </c>
      <c r="L72" s="20" t="n">
        <v>4.41172668</v>
      </c>
      <c r="M72" s="18" t="n">
        <v>326.14458683</v>
      </c>
      <c r="N72" s="20" t="n">
        <v>15.96470294</v>
      </c>
      <c r="O72" s="18" t="s">
        <v>182</v>
      </c>
      <c r="P72" s="20" t="s">
        <v>182</v>
      </c>
      <c r="Q72" s="18" t="s">
        <v>182</v>
      </c>
      <c r="R72" s="20" t="s">
        <v>182</v>
      </c>
      <c r="S72" s="18" t="s">
        <v>182</v>
      </c>
      <c r="T72" s="20" t="s">
        <v>182</v>
      </c>
      <c r="U72" s="18" t="n">
        <v>410.52662209</v>
      </c>
      <c r="V72" s="20" t="n">
        <v>24.12162393</v>
      </c>
    </row>
    <row r="73" spans="1:22">
      <c r="A73" s="15" t="s">
        <v>248</v>
      </c>
      <c r="B73" s="17" t="n">
        <v>8249</v>
      </c>
      <c r="C73" s="18">
        <f>(279.0/B73*100)</f>
        <v/>
      </c>
      <c r="D73" s="19" t="n">
        <v>7970</v>
      </c>
      <c r="E73" s="18" t="n">
        <v>401.69539258</v>
      </c>
      <c r="F73" s="20" t="n">
        <v>9.32300845</v>
      </c>
      <c r="G73" s="18" t="n">
        <v>413.57037557</v>
      </c>
      <c r="H73" s="20" t="n">
        <v>5.6629361</v>
      </c>
      <c r="I73" s="18" t="n">
        <v>413.27156991</v>
      </c>
      <c r="J73" s="20" t="n">
        <v>3.13857027</v>
      </c>
      <c r="K73" s="18" t="n">
        <v>409.57360133</v>
      </c>
      <c r="L73" s="20" t="n">
        <v>5.59678193</v>
      </c>
      <c r="M73" s="18" t="n">
        <v>351.84252841</v>
      </c>
      <c r="N73" s="20" t="n">
        <v>8.1004358</v>
      </c>
      <c r="O73" s="18" t="s">
        <v>182</v>
      </c>
      <c r="P73" s="20" t="s">
        <v>182</v>
      </c>
      <c r="Q73" s="18" t="s">
        <v>182</v>
      </c>
      <c r="R73" s="20" t="s">
        <v>182</v>
      </c>
      <c r="S73" s="18" t="s">
        <v>182</v>
      </c>
      <c r="T73" s="20" t="s">
        <v>182</v>
      </c>
      <c r="U73" s="18" t="n">
        <v>368.52087278</v>
      </c>
      <c r="V73" s="20" t="n">
        <v>9.292138680000001</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427.27325298</v>
      </c>
      <c r="R74" s="20" t="n">
        <v>1.48755563</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361.05550906</v>
      </c>
      <c r="R75" s="20" t="n">
        <v>3.06496607</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433.54229026</v>
      </c>
      <c r="R76" s="20" t="n">
        <v>2.87055143</v>
      </c>
      <c r="S76" s="18" t="s">
        <v>182</v>
      </c>
      <c r="T76" s="20" t="s">
        <v>182</v>
      </c>
      <c r="U76" s="18" t="s">
        <v>182</v>
      </c>
      <c r="V76" s="20" t="s">
        <v>182</v>
      </c>
    </row>
    <row r="77" spans="1:22">
      <c r="A77" s="15" t="s">
        <v>252</v>
      </c>
      <c r="B77" s="17" t="n">
        <v>6062</v>
      </c>
      <c r="C77" s="18">
        <f>(368.0/B77*100)</f>
        <v/>
      </c>
      <c r="D77" s="19" t="n">
        <v>5694</v>
      </c>
      <c r="E77" s="18" t="n">
        <v>434.01079768</v>
      </c>
      <c r="F77" s="20" t="n">
        <v>6.20122589</v>
      </c>
      <c r="G77" s="18" t="n">
        <v>471.51453138</v>
      </c>
      <c r="H77" s="20" t="n">
        <v>5.32887332</v>
      </c>
      <c r="I77" s="18" t="n">
        <v>459.85970379</v>
      </c>
      <c r="J77" s="20" t="n">
        <v>2.98583761</v>
      </c>
      <c r="K77" s="18" t="n">
        <v>445.3873499</v>
      </c>
      <c r="L77" s="20" t="n">
        <v>5.12296276</v>
      </c>
      <c r="M77" s="18" t="n">
        <v>324.87880635</v>
      </c>
      <c r="N77" s="20" t="n">
        <v>14.89113436</v>
      </c>
      <c r="O77" s="18" t="s">
        <v>182</v>
      </c>
      <c r="P77" s="20" t="s">
        <v>182</v>
      </c>
      <c r="Q77" s="18" t="s">
        <v>182</v>
      </c>
      <c r="R77" s="20" t="s">
        <v>182</v>
      </c>
      <c r="S77" s="18" t="s">
        <v>182</v>
      </c>
      <c r="T77" s="20" t="s">
        <v>182</v>
      </c>
      <c r="U77" s="18" t="n">
        <v>383.17608506</v>
      </c>
      <c r="V77" s="20" t="n">
        <v>4.24428006</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486.77376404</v>
      </c>
      <c r="R78" s="20" t="n">
        <v>3.73078934</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475.33231053</v>
      </c>
      <c r="R79" s="20" t="n">
        <v>7.19302375</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427.14102033</v>
      </c>
      <c r="R80" s="20" t="n">
        <v>3.42468904</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430.57819649</v>
      </c>
      <c r="R81" s="20" t="n">
        <v>3.47584594</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82</vt:i4>
      </vt:variant>
    </vt:vector>
  </ns0:HeadingPairs>
  <ns0:TitlesOfParts>
    <vt:vector xmlns:vt="http://schemas.openxmlformats.org/officeDocument/2006/docPropsVTypes" baseType="lpstr" size="82">
      <vt:lpstr>Table of Contents</vt:lpstr>
      <vt:lpstr>IC001Q01TA</vt:lpstr>
      <vt:lpstr>IC001Q02TA</vt:lpstr>
      <vt:lpstr>IC001Q03TA</vt:lpstr>
      <vt:lpstr>IC001Q04TA</vt:lpstr>
      <vt:lpstr>IC001Q05TA</vt:lpstr>
      <vt:lpstr>IC001Q06TA</vt:lpstr>
      <vt:lpstr>IC001Q07TA</vt:lpstr>
      <vt:lpstr>IC001Q08TA</vt:lpstr>
      <vt:lpstr>IC001Q09TA</vt:lpstr>
      <vt:lpstr>IC001Q10TA</vt:lpstr>
      <vt:lpstr>IC001Q11TA</vt:lpstr>
      <vt:lpstr>IC009Q01TA</vt:lpstr>
      <vt:lpstr>IC009Q02TA</vt:lpstr>
      <vt:lpstr>IC009Q03TA</vt:lpstr>
      <vt:lpstr>IC009Q05NA</vt:lpstr>
      <vt:lpstr>IC009Q06NA</vt:lpstr>
      <vt:lpstr>IC009Q07NA</vt:lpstr>
      <vt:lpstr>IC009Q08TA</vt:lpstr>
      <vt:lpstr>IC009Q09TA</vt:lpstr>
      <vt:lpstr>IC009Q10NA</vt:lpstr>
      <vt:lpstr>IC009Q11NA</vt:lpstr>
      <vt:lpstr>IC002Q01NA</vt:lpstr>
      <vt:lpstr>IC003Q01TA</vt:lpstr>
      <vt:lpstr>IC004Q01TA</vt:lpstr>
      <vt:lpstr>IC005Q01TA</vt:lpstr>
      <vt:lpstr>IC006Q01TA</vt:lpstr>
      <vt:lpstr>IC007Q01TA</vt:lpstr>
      <vt:lpstr>IC008Q01TA</vt:lpstr>
      <vt:lpstr>IC008Q02TA</vt:lpstr>
      <vt:lpstr>IC008Q03TA</vt:lpstr>
      <vt:lpstr>IC008Q04TA</vt:lpstr>
      <vt:lpstr>IC008Q05TA</vt:lpstr>
      <vt:lpstr>IC008Q07NA</vt:lpstr>
      <vt:lpstr>IC008Q08TA</vt:lpstr>
      <vt:lpstr>IC008Q09TA</vt:lpstr>
      <vt:lpstr>IC008Q10TA</vt:lpstr>
      <vt:lpstr>IC008Q11TA</vt:lpstr>
      <vt:lpstr>IC008Q12TA</vt:lpstr>
      <vt:lpstr>IC008Q13NA</vt:lpstr>
      <vt:lpstr>IC010Q01TA</vt:lpstr>
      <vt:lpstr>IC010Q02NA</vt:lpstr>
      <vt:lpstr>IC010Q03TA</vt:lpstr>
      <vt:lpstr>IC010Q04TA</vt:lpstr>
      <vt:lpstr>IC010Q05NA</vt:lpstr>
      <vt:lpstr>IC010Q06NA</vt:lpstr>
      <vt:lpstr>IC010Q07TA</vt:lpstr>
      <vt:lpstr>IC010Q08TA</vt:lpstr>
      <vt:lpstr>IC010Q09NA</vt:lpstr>
      <vt:lpstr>IC010Q10NA</vt:lpstr>
      <vt:lpstr>IC010Q11NA</vt:lpstr>
      <vt:lpstr>IC010Q12NA</vt:lpstr>
      <vt:lpstr>IC011Q01TA</vt:lpstr>
      <vt:lpstr>IC011Q02TA</vt:lpstr>
      <vt:lpstr>IC011Q03TA</vt:lpstr>
      <vt:lpstr>IC011Q04TA</vt:lpstr>
      <vt:lpstr>IC011Q05TA</vt:lpstr>
      <vt:lpstr>IC011Q06TA</vt:lpstr>
      <vt:lpstr>IC011Q07TA</vt:lpstr>
      <vt:lpstr>IC011Q08TA</vt:lpstr>
      <vt:lpstr>IC011Q09TA</vt:lpstr>
      <vt:lpstr>IC013Q01NA</vt:lpstr>
      <vt:lpstr>IC013Q04NA</vt:lpstr>
      <vt:lpstr>IC013Q05NA</vt:lpstr>
      <vt:lpstr>IC013Q11NA</vt:lpstr>
      <vt:lpstr>IC013Q12NA</vt:lpstr>
      <vt:lpstr>IC013Q13NA</vt:lpstr>
      <vt:lpstr>IC014Q03NA</vt:lpstr>
      <vt:lpstr>IC014Q04NA</vt:lpstr>
      <vt:lpstr>IC014Q06NA</vt:lpstr>
      <vt:lpstr>IC014Q08NA</vt:lpstr>
      <vt:lpstr>IC014Q09NA</vt:lpstr>
      <vt:lpstr>IC015Q02NA</vt:lpstr>
      <vt:lpstr>IC015Q03NA</vt:lpstr>
      <vt:lpstr>IC015Q05NA</vt:lpstr>
      <vt:lpstr>IC015Q07NA</vt:lpstr>
      <vt:lpstr>IC015Q09NA</vt:lpstr>
      <vt:lpstr>IC016Q01NA</vt:lpstr>
      <vt:lpstr>IC016Q02NA</vt:lpstr>
      <vt:lpstr>IC016Q04NA</vt:lpstr>
      <vt:lpstr>IC016Q05NA</vt:lpstr>
      <vt:lpstr>IC016Q07NA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2016-11-30T11:47:01Z</dcterms:created>
  <dcterms:modified xmlns:dcterms="http://purl.org/dc/terms/" xmlns:xsi="http://www.w3.org/2001/XMLSchema-instance" xsi:type="dcterms:W3CDTF">2016-11-30T11:47:01Z</dcterms:modified>
  <cp:lastModifiedBy/>
  <cp:category/>
  <cp:contentStatus/>
  <cp:version/>
  <cp:revision/>
  <cp:keywords/>
</cp:coreProperties>
</file>